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quatic-Export" r:id="rId3" sheetId="1"/>
    <sheet name="References" r:id="rId4" sheetId="2"/>
    <sheet name="Search_Parameters" r:id="rId5" sheetId="3"/>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1">
    <numFmt numFmtId="164" formatCode="yyyy-mm-dd hh:mm:ss"/>
  </numFmts>
  <fonts count="343">
    <font>
      <sz val="11.0"/>
      <color indexed="8"/>
      <name val="Calibri"/>
      <family val="2"/>
      <scheme val="minor"/>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
      <name val="Calibri"/>
      <sz val="11.0"/>
      <charset val="0"/>
      <color rgb="000000" indexed="12"/>
      <u val="none"/>
    </font>
    <font>
      <name val="Calibri"/>
      <sz val="11.0"/>
      <charset val="0"/>
      <color rgb="0000FF"/>
      <u val="single"/>
    </font>
  </fonts>
  <fills count="5">
    <fill>
      <patternFill patternType="none"/>
    </fill>
    <fill>
      <patternFill patternType="darkGray"/>
    </fill>
    <fill>
      <patternFill/>
    </fill>
    <fill>
      <patternFill>
        <fgColor indexed="64"/>
      </patternFill>
    </fill>
    <fill>
      <patternFill>
        <fgColor indexed="64"/>
        <bgColor indexed="64"/>
      </patternFill>
    </fill>
  </fills>
  <borders count="5">
    <border>
      <left/>
      <right/>
      <top/>
      <bottom/>
      <diagonal/>
    </border>
    <border>
      <left/>
      <right/>
      <top/>
      <bottom>
        <color indexed="8"/>
      </bottom>
      <diagonal/>
    </border>
    <border>
      <left>
        <color indexed="8"/>
      </left>
      <right/>
      <top/>
      <bottom>
        <color indexed="8"/>
      </bottom>
      <diagonal/>
    </border>
    <border>
      <left>
        <color indexed="8"/>
      </left>
      <right>
        <color indexed="8"/>
      </right>
      <top/>
      <bottom>
        <color indexed="8"/>
      </bottom>
      <diagonal/>
    </border>
    <border>
      <left>
        <color indexed="8"/>
      </left>
      <right>
        <color indexed="8"/>
      </right>
      <top>
        <color indexed="8"/>
      </top>
      <bottom>
        <color indexed="8"/>
      </bottom>
      <diagonal/>
    </border>
  </borders>
  <cellStyleXfs count="1">
    <xf numFmtId="0" fontId="0" fillId="0" borderId="0"/>
  </cellStyleXfs>
  <cellXfs count="173">
    <xf numFmtId="0" fontId="0" fillId="0" borderId="0" xfId="0"/>
    <xf numFmtId="0" fontId="2" fillId="0" borderId="0" xfId="0" applyFont="true"/>
    <xf numFmtId="0" fontId="4" fillId="0" borderId="0" xfId="0" applyFont="true"/>
    <xf numFmtId="0" fontId="6" fillId="0" borderId="0" xfId="0" applyFont="true"/>
    <xf numFmtId="0" fontId="8" fillId="0" borderId="0" xfId="0" applyFont="true"/>
    <xf numFmtId="0" fontId="10" fillId="0" borderId="0" xfId="0" applyFont="true"/>
    <xf numFmtId="0" fontId="12" fillId="0" borderId="0" xfId="0" applyFont="true"/>
    <xf numFmtId="0" fontId="14" fillId="0" borderId="0" xfId="0" applyFont="true"/>
    <xf numFmtId="0" fontId="16" fillId="0" borderId="0" xfId="0" applyFont="true"/>
    <xf numFmtId="0" fontId="18" fillId="0" borderId="0" xfId="0" applyFont="true"/>
    <xf numFmtId="0" fontId="20" fillId="0" borderId="0" xfId="0" applyFont="true"/>
    <xf numFmtId="0" fontId="22" fillId="0" borderId="0" xfId="0" applyFont="true"/>
    <xf numFmtId="0" fontId="24" fillId="0" borderId="0" xfId="0" applyFont="true"/>
    <xf numFmtId="0" fontId="26" fillId="0" borderId="0" xfId="0" applyFont="true"/>
    <xf numFmtId="0" fontId="28" fillId="0" borderId="0" xfId="0" applyFont="true"/>
    <xf numFmtId="0" fontId="30" fillId="0" borderId="0" xfId="0" applyFont="true"/>
    <xf numFmtId="0" fontId="32" fillId="0" borderId="0" xfId="0" applyFont="true"/>
    <xf numFmtId="0" fontId="34" fillId="0" borderId="0" xfId="0" applyFont="true"/>
    <xf numFmtId="0" fontId="36" fillId="0" borderId="0" xfId="0" applyFont="true"/>
    <xf numFmtId="0" fontId="38" fillId="0" borderId="0" xfId="0" applyFont="true"/>
    <xf numFmtId="0" fontId="40" fillId="0" borderId="0" xfId="0" applyFont="true"/>
    <xf numFmtId="0" fontId="42" fillId="0" borderId="0" xfId="0" applyFont="true"/>
    <xf numFmtId="0" fontId="44" fillId="0" borderId="0" xfId="0" applyFont="true"/>
    <xf numFmtId="0" fontId="46" fillId="0" borderId="0" xfId="0" applyFont="true"/>
    <xf numFmtId="0" fontId="48" fillId="0" borderId="0" xfId="0" applyFont="true"/>
    <xf numFmtId="0" fontId="50" fillId="0" borderId="0" xfId="0" applyFont="true"/>
    <xf numFmtId="0" fontId="52" fillId="0" borderId="0" xfId="0" applyFont="true"/>
    <xf numFmtId="0" fontId="54" fillId="0" borderId="0" xfId="0" applyFont="true"/>
    <xf numFmtId="0" fontId="56" fillId="0" borderId="0" xfId="0" applyFont="true"/>
    <xf numFmtId="0" fontId="58" fillId="0" borderId="0" xfId="0" applyFont="true"/>
    <xf numFmtId="0" fontId="60" fillId="0" borderId="0" xfId="0" applyFont="true"/>
    <xf numFmtId="0" fontId="62" fillId="0" borderId="0" xfId="0" applyFont="true"/>
    <xf numFmtId="0" fontId="64" fillId="0" borderId="0" xfId="0" applyFont="true"/>
    <xf numFmtId="0" fontId="66" fillId="0" borderId="0" xfId="0" applyFont="true"/>
    <xf numFmtId="0" fontId="68" fillId="0" borderId="0" xfId="0" applyFont="true"/>
    <xf numFmtId="0" fontId="70" fillId="0" borderId="0" xfId="0" applyFont="true"/>
    <xf numFmtId="0" fontId="72" fillId="0" borderId="0" xfId="0" applyFont="true"/>
    <xf numFmtId="0" fontId="74" fillId="0" borderId="0" xfId="0" applyFont="true"/>
    <xf numFmtId="0" fontId="76" fillId="0" borderId="0" xfId="0" applyFont="true"/>
    <xf numFmtId="0" fontId="78" fillId="0" borderId="0" xfId="0" applyFont="true"/>
    <xf numFmtId="0" fontId="80" fillId="0" borderId="0" xfId="0" applyFont="true"/>
    <xf numFmtId="0" fontId="82" fillId="0" borderId="0" xfId="0" applyFont="true"/>
    <xf numFmtId="0" fontId="84" fillId="0" borderId="0" xfId="0" applyFont="true"/>
    <xf numFmtId="0" fontId="86" fillId="0" borderId="0" xfId="0" applyFont="true"/>
    <xf numFmtId="0" fontId="88" fillId="0" borderId="0" xfId="0" applyFont="true"/>
    <xf numFmtId="0" fontId="90" fillId="0" borderId="0" xfId="0" applyFont="true"/>
    <xf numFmtId="0" fontId="92" fillId="0" borderId="0" xfId="0" applyFont="true"/>
    <xf numFmtId="0" fontId="94" fillId="0" borderId="0" xfId="0" applyFont="true"/>
    <xf numFmtId="0" fontId="96" fillId="0" borderId="0" xfId="0" applyFont="true"/>
    <xf numFmtId="0" fontId="98" fillId="0" borderId="0" xfId="0" applyFont="true"/>
    <xf numFmtId="0" fontId="100" fillId="0" borderId="0" xfId="0" applyFont="true"/>
    <xf numFmtId="0" fontId="102" fillId="0" borderId="0" xfId="0" applyFont="true"/>
    <xf numFmtId="0" fontId="104" fillId="0" borderId="0" xfId="0" applyFont="true"/>
    <xf numFmtId="0" fontId="106" fillId="0" borderId="0" xfId="0" applyFont="true"/>
    <xf numFmtId="0" fontId="108" fillId="0" borderId="0" xfId="0" applyFont="true"/>
    <xf numFmtId="0" fontId="110" fillId="0" borderId="0" xfId="0" applyFont="true"/>
    <xf numFmtId="0" fontId="112" fillId="0" borderId="0" xfId="0" applyFont="true"/>
    <xf numFmtId="0" fontId="114" fillId="0" borderId="0" xfId="0" applyFont="true"/>
    <xf numFmtId="0" fontId="116" fillId="0" borderId="0" xfId="0" applyFont="true"/>
    <xf numFmtId="0" fontId="118" fillId="0" borderId="0" xfId="0" applyFont="true"/>
    <xf numFmtId="0" fontId="120" fillId="0" borderId="0" xfId="0" applyFont="true"/>
    <xf numFmtId="0" fontId="122" fillId="0" borderId="0" xfId="0" applyFont="true"/>
    <xf numFmtId="0" fontId="124" fillId="0" borderId="0" xfId="0" applyFont="true"/>
    <xf numFmtId="0" fontId="126" fillId="0" borderId="0" xfId="0" applyFont="true"/>
    <xf numFmtId="0" fontId="128" fillId="0" borderId="0" xfId="0" applyFont="true"/>
    <xf numFmtId="0" fontId="130" fillId="0" borderId="0" xfId="0" applyFont="true"/>
    <xf numFmtId="0" fontId="132" fillId="0" borderId="0" xfId="0" applyFont="true"/>
    <xf numFmtId="0" fontId="134" fillId="0" borderId="0" xfId="0" applyFont="true"/>
    <xf numFmtId="0" fontId="136" fillId="0" borderId="0" xfId="0" applyFont="true"/>
    <xf numFmtId="0" fontId="138" fillId="0" borderId="0" xfId="0" applyFont="true"/>
    <xf numFmtId="0" fontId="140" fillId="0" borderId="0" xfId="0" applyFont="true"/>
    <xf numFmtId="0" fontId="142" fillId="0" borderId="0" xfId="0" applyFont="true"/>
    <xf numFmtId="0" fontId="144" fillId="0" borderId="0" xfId="0" applyFont="true"/>
    <xf numFmtId="0" fontId="146" fillId="0" borderId="0" xfId="0" applyFont="true"/>
    <xf numFmtId="0" fontId="148" fillId="0" borderId="0" xfId="0" applyFont="true"/>
    <xf numFmtId="0" fontId="150" fillId="0" borderId="0" xfId="0" applyFont="true"/>
    <xf numFmtId="0" fontId="152" fillId="0" borderId="0" xfId="0" applyFont="true"/>
    <xf numFmtId="0" fontId="154" fillId="0" borderId="0" xfId="0" applyFont="true"/>
    <xf numFmtId="0" fontId="156" fillId="0" borderId="0" xfId="0" applyFont="true"/>
    <xf numFmtId="0" fontId="158" fillId="0" borderId="0" xfId="0" applyFont="true"/>
    <xf numFmtId="0" fontId="160" fillId="0" borderId="0" xfId="0" applyFont="true"/>
    <xf numFmtId="0" fontId="162" fillId="0" borderId="0" xfId="0" applyFont="true"/>
    <xf numFmtId="0" fontId="164" fillId="0" borderId="0" xfId="0" applyFont="true"/>
    <xf numFmtId="0" fontId="166" fillId="0" borderId="0" xfId="0" applyFont="true"/>
    <xf numFmtId="0" fontId="168" fillId="0" borderId="0" xfId="0" applyFont="true"/>
    <xf numFmtId="0" fontId="170" fillId="0" borderId="0" xfId="0" applyFont="true"/>
    <xf numFmtId="0" fontId="172" fillId="0" borderId="0" xfId="0" applyFont="true"/>
    <xf numFmtId="0" fontId="174" fillId="0" borderId="0" xfId="0" applyFont="true"/>
    <xf numFmtId="0" fontId="176" fillId="0" borderId="0" xfId="0" applyFont="true"/>
    <xf numFmtId="0" fontId="178" fillId="0" borderId="0" xfId="0" applyFont="true"/>
    <xf numFmtId="0" fontId="180" fillId="0" borderId="0" xfId="0" applyFont="true"/>
    <xf numFmtId="0" fontId="182" fillId="0" borderId="0" xfId="0" applyFont="true"/>
    <xf numFmtId="0" fontId="184" fillId="0" borderId="0" xfId="0" applyFont="true"/>
    <xf numFmtId="0" fontId="186" fillId="0" borderId="0" xfId="0" applyFont="true"/>
    <xf numFmtId="0" fontId="188" fillId="0" borderId="0" xfId="0" applyFont="true"/>
    <xf numFmtId="0" fontId="190" fillId="0" borderId="0" xfId="0" applyFont="true"/>
    <xf numFmtId="0" fontId="192" fillId="0" borderId="0" xfId="0" applyFont="true"/>
    <xf numFmtId="0" fontId="194" fillId="0" borderId="0" xfId="0" applyFont="true"/>
    <xf numFmtId="0" fontId="196" fillId="0" borderId="0" xfId="0" applyFont="true"/>
    <xf numFmtId="0" fontId="198" fillId="0" borderId="0" xfId="0" applyFont="true"/>
    <xf numFmtId="0" fontId="200" fillId="0" borderId="0" xfId="0" applyFont="true"/>
    <xf numFmtId="0" fontId="202" fillId="0" borderId="0" xfId="0" applyFont="true"/>
    <xf numFmtId="0" fontId="204" fillId="0" borderId="0" xfId="0" applyFont="true"/>
    <xf numFmtId="0" fontId="206" fillId="0" borderId="0" xfId="0" applyFont="true"/>
    <xf numFmtId="0" fontId="208" fillId="0" borderId="0" xfId="0" applyFont="true"/>
    <xf numFmtId="0" fontId="210" fillId="0" borderId="0" xfId="0" applyFont="true"/>
    <xf numFmtId="0" fontId="212" fillId="0" borderId="0" xfId="0" applyFont="true"/>
    <xf numFmtId="0" fontId="214" fillId="0" borderId="0" xfId="0" applyFont="true"/>
    <xf numFmtId="0" fontId="216" fillId="0" borderId="0" xfId="0" applyFont="true"/>
    <xf numFmtId="0" fontId="218" fillId="0" borderId="0" xfId="0" applyFont="true"/>
    <xf numFmtId="0" fontId="220" fillId="0" borderId="0" xfId="0" applyFont="true"/>
    <xf numFmtId="0" fontId="222" fillId="0" borderId="0" xfId="0" applyFont="true"/>
    <xf numFmtId="0" fontId="224" fillId="0" borderId="0" xfId="0" applyFont="true"/>
    <xf numFmtId="0" fontId="226" fillId="0" borderId="0" xfId="0" applyFont="true"/>
    <xf numFmtId="0" fontId="228" fillId="0" borderId="0" xfId="0" applyFont="true"/>
    <xf numFmtId="0" fontId="230" fillId="0" borderId="0" xfId="0" applyFont="true"/>
    <xf numFmtId="0" fontId="232" fillId="0" borderId="0" xfId="0" applyFont="true"/>
    <xf numFmtId="0" fontId="234" fillId="0" borderId="0" xfId="0" applyFont="true"/>
    <xf numFmtId="0" fontId="236" fillId="0" borderId="0" xfId="0" applyFont="true"/>
    <xf numFmtId="0" fontId="238" fillId="0" borderId="0" xfId="0" applyFont="true"/>
    <xf numFmtId="0" fontId="240" fillId="0" borderId="0" xfId="0" applyFont="true"/>
    <xf numFmtId="0" fontId="242" fillId="0" borderId="0" xfId="0" applyFont="true"/>
    <xf numFmtId="0" fontId="244" fillId="0" borderId="0" xfId="0" applyFont="true"/>
    <xf numFmtId="0" fontId="246" fillId="0" borderId="0" xfId="0" applyFont="true"/>
    <xf numFmtId="0" fontId="248" fillId="0" borderId="0" xfId="0" applyFont="true"/>
    <xf numFmtId="0" fontId="250" fillId="0" borderId="0" xfId="0" applyFont="true"/>
    <xf numFmtId="0" fontId="252" fillId="0" borderId="0" xfId="0" applyFont="true"/>
    <xf numFmtId="0" fontId="254" fillId="0" borderId="0" xfId="0" applyFont="true"/>
    <xf numFmtId="0" fontId="256" fillId="0" borderId="0" xfId="0" applyFont="true"/>
    <xf numFmtId="0" fontId="258" fillId="0" borderId="0" xfId="0" applyFont="true"/>
    <xf numFmtId="0" fontId="260" fillId="0" borderId="0" xfId="0" applyFont="true"/>
    <xf numFmtId="0" fontId="262" fillId="0" borderId="0" xfId="0" applyFont="true"/>
    <xf numFmtId="0" fontId="264" fillId="0" borderId="0" xfId="0" applyFont="true"/>
    <xf numFmtId="0" fontId="266" fillId="0" borderId="0" xfId="0" applyFont="true"/>
    <xf numFmtId="0" fontId="268" fillId="0" borderId="0" xfId="0" applyFont="true"/>
    <xf numFmtId="0" fontId="270" fillId="0" borderId="0" xfId="0" applyFont="true"/>
    <xf numFmtId="0" fontId="272" fillId="0" borderId="0" xfId="0" applyFont="true"/>
    <xf numFmtId="0" fontId="274" fillId="0" borderId="0" xfId="0" applyFont="true"/>
    <xf numFmtId="0" fontId="276" fillId="0" borderId="0" xfId="0" applyFont="true"/>
    <xf numFmtId="0" fontId="278" fillId="0" borderId="0" xfId="0" applyFont="true"/>
    <xf numFmtId="0" fontId="280" fillId="0" borderId="0" xfId="0" applyFont="true"/>
    <xf numFmtId="0" fontId="282" fillId="0" borderId="0" xfId="0" applyFont="true"/>
    <xf numFmtId="0" fontId="284" fillId="0" borderId="0" xfId="0" applyFont="true"/>
    <xf numFmtId="0" fontId="286" fillId="0" borderId="0" xfId="0" applyFont="true"/>
    <xf numFmtId="0" fontId="288" fillId="0" borderId="0" xfId="0" applyFont="true"/>
    <xf numFmtId="0" fontId="290" fillId="0" borderId="0" xfId="0" applyFont="true"/>
    <xf numFmtId="0" fontId="292" fillId="0" borderId="0" xfId="0" applyFont="true"/>
    <xf numFmtId="0" fontId="294" fillId="0" borderId="0" xfId="0" applyFont="true"/>
    <xf numFmtId="0" fontId="296" fillId="0" borderId="0" xfId="0" applyFont="true"/>
    <xf numFmtId="0" fontId="298" fillId="0" borderId="0" xfId="0" applyFont="true"/>
    <xf numFmtId="0" fontId="300" fillId="0" borderId="0" xfId="0" applyFont="true"/>
    <xf numFmtId="0" fontId="302" fillId="0" borderId="0" xfId="0" applyFont="true"/>
    <xf numFmtId="0" fontId="304" fillId="0" borderId="0" xfId="0" applyFont="true"/>
    <xf numFmtId="0" fontId="306" fillId="0" borderId="0" xfId="0" applyFont="true"/>
    <xf numFmtId="0" fontId="308" fillId="0" borderId="0" xfId="0" applyFont="true"/>
    <xf numFmtId="0" fontId="310" fillId="0" borderId="0" xfId="0" applyFont="true"/>
    <xf numFmtId="0" fontId="312" fillId="0" borderId="0" xfId="0" applyFont="true"/>
    <xf numFmtId="0" fontId="314" fillId="0" borderId="0" xfId="0" applyFont="true"/>
    <xf numFmtId="0" fontId="316" fillId="0" borderId="0" xfId="0" applyFont="true"/>
    <xf numFmtId="0" fontId="318" fillId="0" borderId="0" xfId="0" applyFont="true"/>
    <xf numFmtId="0" fontId="320" fillId="0" borderId="0" xfId="0" applyFont="true"/>
    <xf numFmtId="0" fontId="322" fillId="0" borderId="0" xfId="0" applyFont="true"/>
    <xf numFmtId="0" fontId="324" fillId="0" borderId="0" xfId="0" applyFont="true"/>
    <xf numFmtId="0" fontId="326" fillId="0" borderId="0" xfId="0" applyFont="true"/>
    <xf numFmtId="0" fontId="328" fillId="0" borderId="0" xfId="0" applyFont="true"/>
    <xf numFmtId="0" fontId="330" fillId="0" borderId="0" xfId="0" applyFont="true"/>
    <xf numFmtId="0" fontId="332" fillId="0" borderId="0" xfId="0" applyFont="true"/>
    <xf numFmtId="0" fontId="334" fillId="0" borderId="0" xfId="0" applyFont="true"/>
    <xf numFmtId="0" fontId="336" fillId="0" borderId="0" xfId="0" applyFont="true"/>
    <xf numFmtId="0" fontId="338" fillId="0" borderId="0" xfId="0" applyFont="true"/>
    <xf numFmtId="0" fontId="340" fillId="0" borderId="0" xfId="0" applyFont="true"/>
    <xf numFmtId="0" fontId="342" fillId="0" borderId="0" xfId="0" applyFont="true"/>
    <xf numFmtId="164" fontId="0" fillId="4" borderId="4" xfId="0" applyAlignment="true" applyBorder="true" applyNumberFormat="true" applyFill="true" applyFont="true">
      <alignment horizontal="general" vertical="bottom" indent="0" textRotation="0" wrapText="false"/>
      <protection hidden="false" locked="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pane xSplit="1.0" ySplit="1.0" state="frozen" topLeftCell="B2" activePane="bottomRight"/>
      <selection pane="bottomRight"/>
    </sheetView>
  </sheetViews>
  <sheetFormatPr defaultRowHeight="15.0"/>
  <sheetData>
    <row r="1">
      <c r="A1" t="inlineStr">
        <is>
          <t>CAS Number</t>
        </is>
      </c>
      <c r="B1" t="inlineStr">
        <is>
          <t>Chemical Name</t>
        </is>
      </c>
      <c r="C1" t="inlineStr">
        <is>
          <t>Chemical Grade</t>
        </is>
      </c>
      <c r="D1" t="inlineStr">
        <is>
          <t>Chemical Analysis</t>
        </is>
      </c>
      <c r="E1" t="inlineStr">
        <is>
          <t>Chemical Purity Mean Op</t>
        </is>
      </c>
      <c r="F1" t="inlineStr">
        <is>
          <t>Chemical Purity Mean(%)</t>
        </is>
      </c>
      <c r="G1" t="inlineStr">
        <is>
          <t>Chemical Purity Min Op</t>
        </is>
      </c>
      <c r="H1" t="inlineStr">
        <is>
          <t>Chemical Purity Min(%)</t>
        </is>
      </c>
      <c r="I1" t="inlineStr">
        <is>
          <t>Chemical Purity Max Op</t>
        </is>
      </c>
      <c r="J1" t="inlineStr">
        <is>
          <t>Chemical Purity Max(%)</t>
        </is>
      </c>
      <c r="K1" t="inlineStr">
        <is>
          <t>Species Scientific Name</t>
        </is>
      </c>
      <c r="L1" t="inlineStr">
        <is>
          <t>Species Common Name</t>
        </is>
      </c>
      <c r="M1" t="inlineStr">
        <is>
          <t>Species Group</t>
        </is>
      </c>
      <c r="N1" t="inlineStr">
        <is>
          <t>Organism Lifestage</t>
        </is>
      </c>
      <c r="O1" t="inlineStr">
        <is>
          <t>Organism Age Mean Op</t>
        </is>
      </c>
      <c r="P1" t="inlineStr">
        <is>
          <t>Organism Age Mean</t>
        </is>
      </c>
      <c r="Q1" t="inlineStr">
        <is>
          <t>Organism Age Min Op</t>
        </is>
      </c>
      <c r="R1" t="inlineStr">
        <is>
          <t>Organism Age Min</t>
        </is>
      </c>
      <c r="S1" t="inlineStr">
        <is>
          <t>Organism Age Max Op</t>
        </is>
      </c>
      <c r="T1" t="inlineStr">
        <is>
          <t>Organism Age Max</t>
        </is>
      </c>
      <c r="U1" t="inlineStr">
        <is>
          <t>Age Units</t>
        </is>
      </c>
      <c r="V1" t="inlineStr">
        <is>
          <t>Exposure Type</t>
        </is>
      </c>
      <c r="W1" t="inlineStr">
        <is>
          <t>Media Type</t>
        </is>
      </c>
      <c r="X1" t="inlineStr">
        <is>
          <t>Test Location</t>
        </is>
      </c>
      <c r="Y1" t="inlineStr">
        <is>
          <t>Number of Doses</t>
        </is>
      </c>
      <c r="Z1" t="inlineStr">
        <is>
          <t>Conc 1 Type (Standardized)</t>
        </is>
      </c>
      <c r="AA1" t="inlineStr">
        <is>
          <t>Conc 1 Mean Op (Standardized)</t>
        </is>
      </c>
      <c r="AB1" t="inlineStr">
        <is>
          <t>Conc 1 Mean (Standardized)</t>
        </is>
      </c>
      <c r="AC1" t="inlineStr">
        <is>
          <t>Conc 1 Min Op (Standardized)</t>
        </is>
      </c>
      <c r="AD1" t="inlineStr">
        <is>
          <t>Conc Min 1 (Standardized)</t>
        </is>
      </c>
      <c r="AE1" t="inlineStr">
        <is>
          <t>Conc 1 Max Op (Standardized)</t>
        </is>
      </c>
      <c r="AF1" t="inlineStr">
        <is>
          <t>Conc 1 Max (Standardized)</t>
        </is>
      </c>
      <c r="AG1" t="inlineStr">
        <is>
          <t>Conc 1 Units (Standardized)</t>
        </is>
      </c>
      <c r="AH1" t="inlineStr">
        <is>
          <t>Conc 2 Type (Standardized)</t>
        </is>
      </c>
      <c r="AI1" t="inlineStr">
        <is>
          <t>Conc 2 Mean Op (Standardized)</t>
        </is>
      </c>
      <c r="AJ1" t="inlineStr">
        <is>
          <t>Conc 2 Mean (Standardized)</t>
        </is>
      </c>
      <c r="AK1" t="inlineStr">
        <is>
          <t>Conc 2 Min Op (Standardized)</t>
        </is>
      </c>
      <c r="AL1" t="inlineStr">
        <is>
          <t>Conc Min 2 (Standardized)</t>
        </is>
      </c>
      <c r="AM1" t="inlineStr">
        <is>
          <t>Conc 2 Max Op (Standardized)</t>
        </is>
      </c>
      <c r="AN1" t="inlineStr">
        <is>
          <t>Conc 2 Max (Standardized)</t>
        </is>
      </c>
      <c r="AO1" t="inlineStr">
        <is>
          <t>Conc 2 Units (Standardized)</t>
        </is>
      </c>
      <c r="AP1" t="inlineStr">
        <is>
          <t>Conc 3 Type (Standardized)</t>
        </is>
      </c>
      <c r="AQ1" t="inlineStr">
        <is>
          <t>Conc 3 Mean Op (Standardized)</t>
        </is>
      </c>
      <c r="AR1" t="inlineStr">
        <is>
          <t>Conc 3 Mean (Standardized)</t>
        </is>
      </c>
      <c r="AS1" t="inlineStr">
        <is>
          <t>Conc 3 Min Op (Standardized)</t>
        </is>
      </c>
      <c r="AT1" t="inlineStr">
        <is>
          <t>Conc Min 3 (Standardized)</t>
        </is>
      </c>
      <c r="AU1" t="inlineStr">
        <is>
          <t>Conc 3 Max Op (Standardized)</t>
        </is>
      </c>
      <c r="AV1" t="inlineStr">
        <is>
          <t>Conc 3 Max (Standardized)</t>
        </is>
      </c>
      <c r="AW1" t="inlineStr">
        <is>
          <t>Conc 3 Units (Standardized)</t>
        </is>
      </c>
      <c r="AX1" t="inlineStr">
        <is>
          <t>Effect</t>
        </is>
      </c>
      <c r="AY1" t="inlineStr">
        <is>
          <t>Effect Measurement</t>
        </is>
      </c>
      <c r="AZ1" t="inlineStr">
        <is>
          <t>Endpoint</t>
        </is>
      </c>
      <c r="BA1" t="inlineStr">
        <is>
          <t>Response Site</t>
        </is>
      </c>
      <c r="BB1" t="inlineStr">
        <is>
          <t>Observed Duration Mean Op (Days)</t>
        </is>
      </c>
      <c r="BC1" t="inlineStr">
        <is>
          <t>Observed Duration Mean (Days)</t>
        </is>
      </c>
      <c r="BD1" t="inlineStr">
        <is>
          <t>Observed Duration Min Op (Days)</t>
        </is>
      </c>
      <c r="BE1" t="inlineStr">
        <is>
          <t>Observed Duration Min (Days)</t>
        </is>
      </c>
      <c r="BF1" t="inlineStr">
        <is>
          <t>Observed Duration Max Op (Days)</t>
        </is>
      </c>
      <c r="BG1" t="inlineStr">
        <is>
          <t>Observed Duration Max (Days)</t>
        </is>
      </c>
      <c r="BH1" t="inlineStr">
        <is>
          <t>Observed Duration Units (Days)</t>
        </is>
      </c>
      <c r="BI1" t="inlineStr">
        <is>
          <t>BCF 1 Value Op</t>
        </is>
      </c>
      <c r="BJ1" t="inlineStr">
        <is>
          <t>BCF 1 Value</t>
        </is>
      </c>
      <c r="BK1" t="inlineStr">
        <is>
          <t>BCF 1 Min Op</t>
        </is>
      </c>
      <c r="BL1" t="inlineStr">
        <is>
          <t>BCF 1 Min</t>
        </is>
      </c>
      <c r="BM1" t="inlineStr">
        <is>
          <t>BCF 1 Max Op</t>
        </is>
      </c>
      <c r="BN1" t="inlineStr">
        <is>
          <t>BCF 1 Max</t>
        </is>
      </c>
      <c r="BO1" t="inlineStr">
        <is>
          <t>BCF 1 Unit</t>
        </is>
      </c>
      <c r="BP1" t="inlineStr">
        <is>
          <t>BCF 2 Value Op</t>
        </is>
      </c>
      <c r="BQ1" t="inlineStr">
        <is>
          <t>BCF 2 Value</t>
        </is>
      </c>
      <c r="BR1" t="inlineStr">
        <is>
          <t>BCF 2 Min Op</t>
        </is>
      </c>
      <c r="BS1" t="inlineStr">
        <is>
          <t>BCF 2 Min</t>
        </is>
      </c>
      <c r="BT1" t="inlineStr">
        <is>
          <t>BCF 2 Max Op</t>
        </is>
      </c>
      <c r="BU1" t="inlineStr">
        <is>
          <t>BCF 2 Max</t>
        </is>
      </c>
      <c r="BV1" t="inlineStr">
        <is>
          <t>BCF 2 Unit</t>
        </is>
      </c>
      <c r="BW1" t="inlineStr">
        <is>
          <t>BCF 3 Value Op</t>
        </is>
      </c>
      <c r="BX1" t="inlineStr">
        <is>
          <t>BCF 3 Value</t>
        </is>
      </c>
      <c r="BY1" t="inlineStr">
        <is>
          <t>BCF 3 Min Op</t>
        </is>
      </c>
      <c r="BZ1" t="inlineStr">
        <is>
          <t>BCF 3 Min</t>
        </is>
      </c>
      <c r="CA1" t="inlineStr">
        <is>
          <t>BCF 3 Max Op</t>
        </is>
      </c>
      <c r="CB1" t="inlineStr">
        <is>
          <t>BCF 3 Max</t>
        </is>
      </c>
      <c r="CC1" t="inlineStr">
        <is>
          <t>BCF 3 Unit</t>
        </is>
      </c>
      <c r="CD1" t="inlineStr">
        <is>
          <t>Author</t>
        </is>
      </c>
      <c r="CE1" t="inlineStr">
        <is>
          <t>Reference Number</t>
        </is>
      </c>
      <c r="CF1" t="inlineStr">
        <is>
          <t>Title</t>
        </is>
      </c>
      <c r="CG1" t="inlineStr">
        <is>
          <t>Source</t>
        </is>
      </c>
      <c r="CH1" t="inlineStr">
        <is>
          <t>Publication Year</t>
        </is>
      </c>
    </row>
    <row r="2">
      <c r="A2" t="n">
        <v>50282.0</v>
      </c>
      <c r="B2" t="inlineStr">
        <is>
          <t>(17beta)Estra-1,3,5(10)triene-3,17-diol</t>
        </is>
      </c>
      <c r="C2"/>
      <c r="D2" t="inlineStr">
        <is>
          <t>Unmeasured</t>
        </is>
      </c>
      <c r="E2"/>
      <c r="F2"/>
      <c r="G2"/>
      <c r="H2"/>
      <c r="I2"/>
      <c r="J2"/>
      <c r="K2" t="inlineStr">
        <is>
          <t>Daphnia magna</t>
        </is>
      </c>
      <c r="L2" t="inlineStr">
        <is>
          <t>Water Flea</t>
        </is>
      </c>
      <c r="M2" t="inlineStr">
        <is>
          <t>Crustaceans; Standard Test Species</t>
        </is>
      </c>
      <c r="N2"/>
      <c r="O2"/>
      <c r="P2"/>
      <c r="Q2"/>
      <c r="R2"/>
      <c r="S2"/>
      <c r="T2"/>
      <c r="U2"/>
      <c r="V2" t="inlineStr">
        <is>
          <t>Renewal</t>
        </is>
      </c>
      <c r="W2" t="inlineStr">
        <is>
          <t>Fresh water</t>
        </is>
      </c>
      <c r="X2" t="inlineStr">
        <is>
          <t>Lab</t>
        </is>
      </c>
      <c r="Y2"/>
      <c r="Z2" t="inlineStr">
        <is>
          <t>Formulation</t>
        </is>
      </c>
      <c r="AA2"/>
      <c r="AB2" t="n">
        <v>2.97</v>
      </c>
      <c r="AC2"/>
      <c r="AD2" t="n">
        <v>2.76</v>
      </c>
      <c r="AE2"/>
      <c r="AF2" t="n">
        <v>4.11</v>
      </c>
      <c r="AG2" t="inlineStr">
        <is>
          <t>AI mg/L</t>
        </is>
      </c>
      <c r="AH2"/>
      <c r="AI2"/>
      <c r="AJ2"/>
      <c r="AK2"/>
      <c r="AL2"/>
      <c r="AM2"/>
      <c r="AN2"/>
      <c r="AO2"/>
      <c r="AP2"/>
      <c r="AQ2"/>
      <c r="AR2"/>
      <c r="AS2"/>
      <c r="AT2"/>
      <c r="AU2"/>
      <c r="AV2"/>
      <c r="AW2"/>
      <c r="AX2" t="inlineStr">
        <is>
          <t>Mortality</t>
        </is>
      </c>
      <c r="AY2" t="inlineStr">
        <is>
          <t>Mortality</t>
        </is>
      </c>
      <c r="AZ2" t="inlineStr">
        <is>
          <t>LC50</t>
        </is>
      </c>
      <c r="BA2"/>
      <c r="BB2"/>
      <c r="BC2" t="n">
        <v>2.0</v>
      </c>
      <c r="BD2"/>
      <c r="BE2"/>
      <c r="BF2"/>
      <c r="BG2"/>
      <c r="BH2" t="inlineStr">
        <is>
          <t>Day(s)</t>
        </is>
      </c>
      <c r="BI2"/>
      <c r="BJ2"/>
      <c r="BK2"/>
      <c r="BL2"/>
      <c r="BM2"/>
      <c r="BN2"/>
      <c r="BO2" t="inlineStr">
        <is>
          <t>--</t>
        </is>
      </c>
      <c r="BP2"/>
      <c r="BQ2"/>
      <c r="BR2"/>
      <c r="BS2"/>
      <c r="BT2"/>
      <c r="BU2"/>
      <c r="BV2"/>
      <c r="BW2"/>
      <c r="BX2"/>
      <c r="BY2"/>
      <c r="BZ2"/>
      <c r="CA2"/>
      <c r="CB2"/>
      <c r="CC2"/>
      <c r="CD2" t="inlineStr">
        <is>
          <t>Hirano,M., H. Ishibashi, N. Matsumura, Y. Nagao, N. Watanabe, A. Watanabe, N. Onikura, K. Kishi, and K. Arizono</t>
        </is>
      </c>
      <c r="CE2" t="n">
        <v>94641.0</v>
      </c>
      <c r="CF2" t="inlineStr">
        <is>
          <t>Acute Toxicity Responses of Two Crustaceans, Americamysis bahia and Daphnia magna, to Endocrine Disrupters</t>
        </is>
      </c>
      <c r="CG2" t="inlineStr">
        <is>
          <t>J. Health Sci.50(1): 97-100</t>
        </is>
      </c>
      <c r="CH2" t="n">
        <v>2004.0</v>
      </c>
    </row>
    <row r="3">
      <c r="A3" t="n">
        <v>50282.0</v>
      </c>
      <c r="B3" t="inlineStr">
        <is>
          <t>(17beta)Estra-1,3,5(10)triene-3,17-diol</t>
        </is>
      </c>
      <c r="C3"/>
      <c r="D3" t="inlineStr">
        <is>
          <t>Unmeasured</t>
        </is>
      </c>
      <c r="E3"/>
      <c r="F3"/>
      <c r="G3"/>
      <c r="H3"/>
      <c r="I3"/>
      <c r="J3"/>
      <c r="K3" t="inlineStr">
        <is>
          <t>Daphnia magna</t>
        </is>
      </c>
      <c r="L3" t="inlineStr">
        <is>
          <t>Water Flea</t>
        </is>
      </c>
      <c r="M3" t="inlineStr">
        <is>
          <t>Crustaceans; Standard Test Species</t>
        </is>
      </c>
      <c r="N3" t="inlineStr">
        <is>
          <t>Neonate</t>
        </is>
      </c>
      <c r="O3" t="inlineStr">
        <is>
          <t>&lt;</t>
        </is>
      </c>
      <c r="P3" t="n">
        <v>24.0</v>
      </c>
      <c r="Q3"/>
      <c r="R3"/>
      <c r="S3"/>
      <c r="T3"/>
      <c r="U3" t="inlineStr">
        <is>
          <t>Hour(s)</t>
        </is>
      </c>
      <c r="V3" t="inlineStr">
        <is>
          <t>Renewal</t>
        </is>
      </c>
      <c r="W3" t="inlineStr">
        <is>
          <t>Fresh water</t>
        </is>
      </c>
      <c r="X3" t="inlineStr">
        <is>
          <t>Lab</t>
        </is>
      </c>
      <c r="Y3" t="n">
        <v>6.0</v>
      </c>
      <c r="Z3" t="inlineStr">
        <is>
          <t>Formulation</t>
        </is>
      </c>
      <c r="AA3"/>
      <c r="AB3" t="n">
        <v>0.648</v>
      </c>
      <c r="AC3"/>
      <c r="AD3"/>
      <c r="AE3"/>
      <c r="AF3"/>
      <c r="AG3" t="inlineStr">
        <is>
          <t>AI mg/L</t>
        </is>
      </c>
      <c r="AH3"/>
      <c r="AI3"/>
      <c r="AJ3"/>
      <c r="AK3"/>
      <c r="AL3"/>
      <c r="AM3"/>
      <c r="AN3"/>
      <c r="AO3"/>
      <c r="AP3"/>
      <c r="AQ3"/>
      <c r="AR3"/>
      <c r="AS3"/>
      <c r="AT3"/>
      <c r="AU3"/>
      <c r="AV3"/>
      <c r="AW3"/>
      <c r="AX3" t="inlineStr">
        <is>
          <t>Mortality</t>
        </is>
      </c>
      <c r="AY3" t="inlineStr">
        <is>
          <t>Mortality</t>
        </is>
      </c>
      <c r="AZ3" t="inlineStr">
        <is>
          <t>LC50</t>
        </is>
      </c>
      <c r="BA3"/>
      <c r="BB3"/>
      <c r="BC3" t="n">
        <v>21.0</v>
      </c>
      <c r="BD3"/>
      <c r="BE3"/>
      <c r="BF3"/>
      <c r="BG3"/>
      <c r="BH3" t="inlineStr">
        <is>
          <t>Day(s)</t>
        </is>
      </c>
      <c r="BI3"/>
      <c r="BJ3"/>
      <c r="BK3"/>
      <c r="BL3"/>
      <c r="BM3"/>
      <c r="BN3"/>
      <c r="BO3" t="inlineStr">
        <is>
          <t>--</t>
        </is>
      </c>
      <c r="BP3"/>
      <c r="BQ3"/>
      <c r="BR3"/>
      <c r="BS3"/>
      <c r="BT3"/>
      <c r="BU3"/>
      <c r="BV3"/>
      <c r="BW3"/>
      <c r="BX3"/>
      <c r="BY3"/>
      <c r="BZ3"/>
      <c r="CA3"/>
      <c r="CB3"/>
      <c r="CC3"/>
      <c r="CD3" t="inlineStr">
        <is>
          <t>Brennan,S.J., C.A. Brougham, J.J. Roche, and A.M. Fogarty</t>
        </is>
      </c>
      <c r="CE3" t="n">
        <v>84441.0</v>
      </c>
      <c r="CF3" t="inlineStr">
        <is>
          <t>Multi-Generational Effects of Four Selected Environmental Oestrogens on Daphnia magna</t>
        </is>
      </c>
      <c r="CG3" t="inlineStr">
        <is>
          <t>Chemosphere64:49-55</t>
        </is>
      </c>
      <c r="CH3" t="n">
        <v>2006.0</v>
      </c>
    </row>
    <row r="4">
      <c r="A4" t="n">
        <v>50293.0</v>
      </c>
      <c r="B4" t="inlineStr">
        <is>
          <t>1,1'-(2,2,2-Trichloroethylidene)bis[4-chlorobenzene]</t>
        </is>
      </c>
      <c r="C4"/>
      <c r="D4" t="inlineStr">
        <is>
          <t>Unmeasured</t>
        </is>
      </c>
      <c r="E4"/>
      <c r="F4"/>
      <c r="G4"/>
      <c r="H4"/>
      <c r="I4"/>
      <c r="J4"/>
      <c r="K4" t="inlineStr">
        <is>
          <t>Daphnia magna</t>
        </is>
      </c>
      <c r="L4" t="inlineStr">
        <is>
          <t>Water Flea</t>
        </is>
      </c>
      <c r="M4" t="inlineStr">
        <is>
          <t>Crustaceans; Standard Test Species</t>
        </is>
      </c>
      <c r="N4"/>
      <c r="O4"/>
      <c r="P4"/>
      <c r="Q4"/>
      <c r="R4"/>
      <c r="S4"/>
      <c r="T4"/>
      <c r="U4"/>
      <c r="V4" t="inlineStr">
        <is>
          <t>Static</t>
        </is>
      </c>
      <c r="W4" t="inlineStr">
        <is>
          <t>Fresh water</t>
        </is>
      </c>
      <c r="X4" t="inlineStr">
        <is>
          <t>Lab</t>
        </is>
      </c>
      <c r="Y4"/>
      <c r="Z4" t="inlineStr">
        <is>
          <t>Formulation</t>
        </is>
      </c>
      <c r="AA4"/>
      <c r="AB4" t="n">
        <v>0.00266</v>
      </c>
      <c r="AC4"/>
      <c r="AD4" t="n">
        <v>0.00196</v>
      </c>
      <c r="AE4"/>
      <c r="AF4" t="n">
        <v>0.0036</v>
      </c>
      <c r="AG4" t="inlineStr">
        <is>
          <t>AI mg/L</t>
        </is>
      </c>
      <c r="AH4"/>
      <c r="AI4"/>
      <c r="AJ4"/>
      <c r="AK4"/>
      <c r="AL4"/>
      <c r="AM4"/>
      <c r="AN4"/>
      <c r="AO4"/>
      <c r="AP4"/>
      <c r="AQ4"/>
      <c r="AR4"/>
      <c r="AS4"/>
      <c r="AT4"/>
      <c r="AU4"/>
      <c r="AV4"/>
      <c r="AW4"/>
      <c r="AX4" t="inlineStr">
        <is>
          <t>Mortality</t>
        </is>
      </c>
      <c r="AY4" t="inlineStr">
        <is>
          <t>Mortality</t>
        </is>
      </c>
      <c r="AZ4" t="inlineStr">
        <is>
          <t>LC50</t>
        </is>
      </c>
      <c r="BA4"/>
      <c r="BB4"/>
      <c r="BC4" t="n">
        <v>2.0</v>
      </c>
      <c r="BD4"/>
      <c r="BE4"/>
      <c r="BF4"/>
      <c r="BG4"/>
      <c r="BH4" t="inlineStr">
        <is>
          <t>Day(s)</t>
        </is>
      </c>
      <c r="BI4"/>
      <c r="BJ4"/>
      <c r="BK4"/>
      <c r="BL4"/>
      <c r="BM4"/>
      <c r="BN4"/>
      <c r="BO4" t="inlineStr">
        <is>
          <t>--</t>
        </is>
      </c>
      <c r="BP4"/>
      <c r="BQ4"/>
      <c r="BR4"/>
      <c r="BS4"/>
      <c r="BT4"/>
      <c r="BU4"/>
      <c r="BV4"/>
      <c r="BW4"/>
      <c r="BX4"/>
      <c r="BY4"/>
      <c r="BZ4"/>
      <c r="CA4"/>
      <c r="CB4"/>
      <c r="CC4"/>
      <c r="CD4" t="inlineStr">
        <is>
          <t>Vilkas,A.</t>
        </is>
      </c>
      <c r="CE4" t="n">
        <v>13007.0</v>
      </c>
      <c r="CF4" t="inlineStr">
        <is>
          <t>Acute Toxicity of Diazinon Technical to the Water Flea, Daphnia magna Straus</t>
        </is>
      </c>
      <c r="CG4" t="inlineStr">
        <is>
          <t>U.S.EPA-OPP Registration Standard:</t>
        </is>
      </c>
      <c r="CH4" t="n">
        <v>1976.0</v>
      </c>
    </row>
    <row r="5">
      <c r="A5" t="n">
        <v>50293.0</v>
      </c>
      <c r="B5" t="inlineStr">
        <is>
          <t>1,1'-(2,2,2-Trichloroethylidene)bis[4-chlorobenzene]</t>
        </is>
      </c>
      <c r="C5" t="inlineStr">
        <is>
          <t>Technical grade, technical product, technical formulation</t>
        </is>
      </c>
      <c r="D5" t="inlineStr">
        <is>
          <t>Unmeasured</t>
        </is>
      </c>
      <c r="E5"/>
      <c r="F5" t="n">
        <v>99.0</v>
      </c>
      <c r="G5"/>
      <c r="H5"/>
      <c r="I5"/>
      <c r="J5"/>
      <c r="K5" t="inlineStr">
        <is>
          <t>Daphnia magna</t>
        </is>
      </c>
      <c r="L5" t="inlineStr">
        <is>
          <t>Water Flea</t>
        </is>
      </c>
      <c r="M5" t="inlineStr">
        <is>
          <t>Crustaceans; Standard Test Species</t>
        </is>
      </c>
      <c r="N5" t="inlineStr">
        <is>
          <t>Neonate</t>
        </is>
      </c>
      <c r="O5" t="inlineStr">
        <is>
          <t>&lt;</t>
        </is>
      </c>
      <c r="P5" t="n">
        <v>24.0</v>
      </c>
      <c r="Q5"/>
      <c r="R5"/>
      <c r="S5"/>
      <c r="T5"/>
      <c r="U5" t="inlineStr">
        <is>
          <t>Hour(s)</t>
        </is>
      </c>
      <c r="V5" t="inlineStr">
        <is>
          <t>Static</t>
        </is>
      </c>
      <c r="W5" t="inlineStr">
        <is>
          <t>Fresh water</t>
        </is>
      </c>
      <c r="X5" t="inlineStr">
        <is>
          <t>Lab</t>
        </is>
      </c>
      <c r="Y5"/>
      <c r="Z5" t="inlineStr">
        <is>
          <t>Active ingredient</t>
        </is>
      </c>
      <c r="AA5"/>
      <c r="AB5" t="n">
        <v>9.0E-4</v>
      </c>
      <c r="AC5"/>
      <c r="AD5"/>
      <c r="AE5"/>
      <c r="AF5"/>
      <c r="AG5" t="inlineStr">
        <is>
          <t>AI mg/L</t>
        </is>
      </c>
      <c r="AH5"/>
      <c r="AI5"/>
      <c r="AJ5"/>
      <c r="AK5"/>
      <c r="AL5"/>
      <c r="AM5"/>
      <c r="AN5"/>
      <c r="AO5"/>
      <c r="AP5"/>
      <c r="AQ5"/>
      <c r="AR5"/>
      <c r="AS5"/>
      <c r="AT5"/>
      <c r="AU5"/>
      <c r="AV5"/>
      <c r="AW5"/>
      <c r="AX5" t="inlineStr">
        <is>
          <t>Mortality</t>
        </is>
      </c>
      <c r="AY5" t="inlineStr">
        <is>
          <t>Mortality</t>
        </is>
      </c>
      <c r="AZ5" t="inlineStr">
        <is>
          <t>LC50</t>
        </is>
      </c>
      <c r="BA5"/>
      <c r="BB5"/>
      <c r="BC5" t="n">
        <v>2.0</v>
      </c>
      <c r="BD5"/>
      <c r="BE5"/>
      <c r="BF5"/>
      <c r="BG5"/>
      <c r="BH5" t="inlineStr">
        <is>
          <t>Day(s)</t>
        </is>
      </c>
      <c r="BI5"/>
      <c r="BJ5"/>
      <c r="BK5"/>
      <c r="BL5"/>
      <c r="BM5"/>
      <c r="BN5"/>
      <c r="BO5" t="inlineStr">
        <is>
          <t>--</t>
        </is>
      </c>
      <c r="BP5"/>
      <c r="BQ5"/>
      <c r="BR5"/>
      <c r="BS5"/>
      <c r="BT5"/>
      <c r="BU5"/>
      <c r="BV5"/>
      <c r="BW5"/>
      <c r="BX5"/>
      <c r="BY5"/>
      <c r="BZ5"/>
      <c r="CA5"/>
      <c r="CB5"/>
      <c r="CC5"/>
      <c r="CD5" t="inlineStr">
        <is>
          <t>Brausch,J.M., and P.N. Smith</t>
        </is>
      </c>
      <c r="CE5" t="n">
        <v>117583.0</v>
      </c>
      <c r="CF5" t="inlineStr">
        <is>
          <t>Development of Resistance to Cyfluthrin and Naphthalene Among Daphnia magna</t>
        </is>
      </c>
      <c r="CG5" t="inlineStr">
        <is>
          <t>Ecotoxicology18(5): 600-609</t>
        </is>
      </c>
      <c r="CH5" t="n">
        <v>2009.0</v>
      </c>
    </row>
    <row r="6">
      <c r="A6" t="n">
        <v>50293.0</v>
      </c>
      <c r="B6" t="inlineStr">
        <is>
          <t>1,1'-(2,2,2-Trichloroethylidene)bis[4-chlorobenzene]</t>
        </is>
      </c>
      <c r="C6"/>
      <c r="D6" t="inlineStr">
        <is>
          <t>Unmeasured</t>
        </is>
      </c>
      <c r="E6"/>
      <c r="F6"/>
      <c r="G6"/>
      <c r="H6"/>
      <c r="I6"/>
      <c r="J6"/>
      <c r="K6" t="inlineStr">
        <is>
          <t>Daphnia magna</t>
        </is>
      </c>
      <c r="L6" t="inlineStr">
        <is>
          <t>Water Flea</t>
        </is>
      </c>
      <c r="M6" t="inlineStr">
        <is>
          <t>Crustaceans; Standard Test Species</t>
        </is>
      </c>
      <c r="N6"/>
      <c r="O6" t="inlineStr">
        <is>
          <t>&lt;</t>
        </is>
      </c>
      <c r="P6" t="n">
        <v>24.0</v>
      </c>
      <c r="Q6"/>
      <c r="R6"/>
      <c r="S6"/>
      <c r="T6"/>
      <c r="U6" t="inlineStr">
        <is>
          <t>Hour(s)</t>
        </is>
      </c>
      <c r="V6" t="inlineStr">
        <is>
          <t>Static</t>
        </is>
      </c>
      <c r="W6" t="inlineStr">
        <is>
          <t>Fresh water</t>
        </is>
      </c>
      <c r="X6" t="inlineStr">
        <is>
          <t>Lab</t>
        </is>
      </c>
      <c r="Y6"/>
      <c r="Z6" t="inlineStr">
        <is>
          <t>Formulation</t>
        </is>
      </c>
      <c r="AA6"/>
      <c r="AB6" t="n">
        <v>0.009</v>
      </c>
      <c r="AC6"/>
      <c r="AD6" t="n">
        <v>0.0033</v>
      </c>
      <c r="AE6"/>
      <c r="AF6" t="n">
        <v>0.0248</v>
      </c>
      <c r="AG6" t="inlineStr">
        <is>
          <t>AI mg/L</t>
        </is>
      </c>
      <c r="AH6"/>
      <c r="AI6"/>
      <c r="AJ6"/>
      <c r="AK6"/>
      <c r="AL6"/>
      <c r="AM6"/>
      <c r="AN6"/>
      <c r="AO6"/>
      <c r="AP6"/>
      <c r="AQ6"/>
      <c r="AR6"/>
      <c r="AS6"/>
      <c r="AT6"/>
      <c r="AU6"/>
      <c r="AV6"/>
      <c r="AW6"/>
      <c r="AX6" t="inlineStr">
        <is>
          <t>Mortality</t>
        </is>
      </c>
      <c r="AY6" t="inlineStr">
        <is>
          <t>Mortality</t>
        </is>
      </c>
      <c r="AZ6" t="inlineStr">
        <is>
          <t>LC50</t>
        </is>
      </c>
      <c r="BA6"/>
      <c r="BB6"/>
      <c r="BC6" t="n">
        <v>1.0</v>
      </c>
      <c r="BD6"/>
      <c r="BE6"/>
      <c r="BF6"/>
      <c r="BG6"/>
      <c r="BH6" t="inlineStr">
        <is>
          <t>Day(s)</t>
        </is>
      </c>
      <c r="BI6"/>
      <c r="BJ6"/>
      <c r="BK6"/>
      <c r="BL6"/>
      <c r="BM6"/>
      <c r="BN6"/>
      <c r="BO6" t="inlineStr">
        <is>
          <t>--</t>
        </is>
      </c>
      <c r="BP6"/>
      <c r="BQ6"/>
      <c r="BR6"/>
      <c r="BS6"/>
      <c r="BT6"/>
      <c r="BU6"/>
      <c r="BV6"/>
      <c r="BW6"/>
      <c r="BX6"/>
      <c r="BY6"/>
      <c r="BZ6"/>
      <c r="CA6"/>
      <c r="CB6"/>
      <c r="CC6"/>
      <c r="CD6" t="inlineStr">
        <is>
          <t>Gaaboub,I.A., F.M. El-Gayar, and E.M. Helal</t>
        </is>
      </c>
      <c r="CE6" t="n">
        <v>15291.0</v>
      </c>
      <c r="CF6" t="inlineStr">
        <is>
          <t>Comparative Bioassay Studies on Larvae of Culex pipiens and the Microcrustacean Daphnia magna</t>
        </is>
      </c>
      <c r="CG6" t="inlineStr">
        <is>
          <t>Bull. Entomol. Soc. Egypt9:77-84</t>
        </is>
      </c>
      <c r="CH6" t="n">
        <v>1975.0</v>
      </c>
    </row>
    <row r="7">
      <c r="A7" t="n">
        <v>50293.0</v>
      </c>
      <c r="B7" t="inlineStr">
        <is>
          <t>1,1'-(2,2,2-Trichloroethylidene)bis[4-chlorobenzene]</t>
        </is>
      </c>
      <c r="C7"/>
      <c r="D7" t="inlineStr">
        <is>
          <t>Unmeasured</t>
        </is>
      </c>
      <c r="E7"/>
      <c r="F7"/>
      <c r="G7"/>
      <c r="H7"/>
      <c r="I7"/>
      <c r="J7"/>
      <c r="K7" t="inlineStr">
        <is>
          <t>Daphnia magna</t>
        </is>
      </c>
      <c r="L7" t="inlineStr">
        <is>
          <t>Water Flea</t>
        </is>
      </c>
      <c r="M7" t="inlineStr">
        <is>
          <t>Crustaceans; Standard Test Species</t>
        </is>
      </c>
      <c r="N7"/>
      <c r="O7"/>
      <c r="P7"/>
      <c r="Q7"/>
      <c r="R7" t="n">
        <v>2.0</v>
      </c>
      <c r="S7"/>
      <c r="T7" t="n">
        <v>26.0</v>
      </c>
      <c r="U7" t="inlineStr">
        <is>
          <t>Hour(s)</t>
        </is>
      </c>
      <c r="V7" t="inlineStr">
        <is>
          <t>Static</t>
        </is>
      </c>
      <c r="W7" t="inlineStr">
        <is>
          <t>Fresh water</t>
        </is>
      </c>
      <c r="X7" t="inlineStr">
        <is>
          <t>Lab</t>
        </is>
      </c>
      <c r="Y7"/>
      <c r="Z7" t="inlineStr">
        <is>
          <t>Formulation</t>
        </is>
      </c>
      <c r="AA7"/>
      <c r="AB7" t="n">
        <v>0.19</v>
      </c>
      <c r="AC7"/>
      <c r="AD7" t="n">
        <v>0.049</v>
      </c>
      <c r="AE7"/>
      <c r="AF7" t="n">
        <v>0.7</v>
      </c>
      <c r="AG7" t="inlineStr">
        <is>
          <t>AI mg/L</t>
        </is>
      </c>
      <c r="AH7"/>
      <c r="AI7"/>
      <c r="AJ7"/>
      <c r="AK7"/>
      <c r="AL7"/>
      <c r="AM7"/>
      <c r="AN7"/>
      <c r="AO7"/>
      <c r="AP7"/>
      <c r="AQ7"/>
      <c r="AR7"/>
      <c r="AS7"/>
      <c r="AT7"/>
      <c r="AU7"/>
      <c r="AV7"/>
      <c r="AW7"/>
      <c r="AX7" t="inlineStr">
        <is>
          <t>Mortality</t>
        </is>
      </c>
      <c r="AY7" t="inlineStr">
        <is>
          <t>Mortality</t>
        </is>
      </c>
      <c r="AZ7" t="inlineStr">
        <is>
          <t>LC50</t>
        </is>
      </c>
      <c r="BA7"/>
      <c r="BB7"/>
      <c r="BC7" t="n">
        <v>1.0</v>
      </c>
      <c r="BD7"/>
      <c r="BE7"/>
      <c r="BF7"/>
      <c r="BG7"/>
      <c r="BH7" t="inlineStr">
        <is>
          <t>Day(s)</t>
        </is>
      </c>
      <c r="BI7"/>
      <c r="BJ7"/>
      <c r="BK7"/>
      <c r="BL7"/>
      <c r="BM7"/>
      <c r="BN7"/>
      <c r="BO7" t="inlineStr">
        <is>
          <t>--</t>
        </is>
      </c>
      <c r="BP7"/>
      <c r="BQ7"/>
      <c r="BR7"/>
      <c r="BS7"/>
      <c r="BT7"/>
      <c r="BU7"/>
      <c r="BV7"/>
      <c r="BW7"/>
      <c r="BX7"/>
      <c r="BY7"/>
      <c r="BZ7"/>
      <c r="CA7"/>
      <c r="CB7"/>
      <c r="CC7"/>
      <c r="CD7" t="inlineStr">
        <is>
          <t>Gaaboub,I.A., I.A. Rawash, H.K. Badawy, and N.A. Bayomi</t>
        </is>
      </c>
      <c r="CE7" t="n">
        <v>15292.0</v>
      </c>
      <c r="CF7" t="inlineStr">
        <is>
          <t>Comparison Between the Use of Gambusia affinis Baird and Girard, Mosquito Larvae of Culex pipiens L. and the Microcrustacean Daphnia magna Straus</t>
        </is>
      </c>
      <c r="CG7" t="inlineStr">
        <is>
          <t>Proc. 4th Arab Pestic. Conf. Tanta Univ.1:213-227</t>
        </is>
      </c>
      <c r="CH7" t="n">
        <v>1981.0</v>
      </c>
    </row>
    <row r="8">
      <c r="A8" t="n">
        <v>50293.0</v>
      </c>
      <c r="B8" t="inlineStr">
        <is>
          <t>1,1'-(2,2,2-Trichloroethylidene)bis[4-chlorobenzene]</t>
        </is>
      </c>
      <c r="C8"/>
      <c r="D8" t="inlineStr">
        <is>
          <t>Unmeasured</t>
        </is>
      </c>
      <c r="E8"/>
      <c r="F8"/>
      <c r="G8"/>
      <c r="H8"/>
      <c r="I8"/>
      <c r="J8"/>
      <c r="K8" t="inlineStr">
        <is>
          <t>Daphnia magna</t>
        </is>
      </c>
      <c r="L8" t="inlineStr">
        <is>
          <t>Water Flea</t>
        </is>
      </c>
      <c r="M8" t="inlineStr">
        <is>
          <t>Crustaceans; Standard Test Species</t>
        </is>
      </c>
      <c r="N8"/>
      <c r="O8"/>
      <c r="P8"/>
      <c r="Q8"/>
      <c r="R8"/>
      <c r="S8"/>
      <c r="T8"/>
      <c r="U8"/>
      <c r="V8"/>
      <c r="W8" t="inlineStr">
        <is>
          <t>Fresh water</t>
        </is>
      </c>
      <c r="X8" t="inlineStr">
        <is>
          <t>Lab</t>
        </is>
      </c>
      <c r="Y8"/>
      <c r="Z8" t="inlineStr">
        <is>
          <t>Formulation</t>
        </is>
      </c>
      <c r="AA8"/>
      <c r="AB8" t="n">
        <v>0.003</v>
      </c>
      <c r="AC8"/>
      <c r="AD8"/>
      <c r="AE8"/>
      <c r="AF8"/>
      <c r="AG8" t="inlineStr">
        <is>
          <t>AI mg/L</t>
        </is>
      </c>
      <c r="AH8"/>
      <c r="AI8"/>
      <c r="AJ8"/>
      <c r="AK8"/>
      <c r="AL8"/>
      <c r="AM8"/>
      <c r="AN8"/>
      <c r="AO8"/>
      <c r="AP8"/>
      <c r="AQ8"/>
      <c r="AR8"/>
      <c r="AS8"/>
      <c r="AT8"/>
      <c r="AU8"/>
      <c r="AV8"/>
      <c r="AW8"/>
      <c r="AX8" t="inlineStr">
        <is>
          <t>Mortality</t>
        </is>
      </c>
      <c r="AY8" t="inlineStr">
        <is>
          <t>Mortality</t>
        </is>
      </c>
      <c r="AZ8" t="inlineStr">
        <is>
          <t>LC50</t>
        </is>
      </c>
      <c r="BA8"/>
      <c r="BB8"/>
      <c r="BC8" t="n">
        <v>4.0</v>
      </c>
      <c r="BD8"/>
      <c r="BE8"/>
      <c r="BF8"/>
      <c r="BG8"/>
      <c r="BH8" t="inlineStr">
        <is>
          <t>Day(s)</t>
        </is>
      </c>
      <c r="BI8"/>
      <c r="BJ8"/>
      <c r="BK8"/>
      <c r="BL8"/>
      <c r="BM8"/>
      <c r="BN8"/>
      <c r="BO8" t="inlineStr">
        <is>
          <t>--</t>
        </is>
      </c>
      <c r="BP8"/>
      <c r="BQ8"/>
      <c r="BR8"/>
      <c r="BS8"/>
      <c r="BT8"/>
      <c r="BU8"/>
      <c r="BV8"/>
      <c r="BW8"/>
      <c r="BX8"/>
      <c r="BY8"/>
      <c r="BZ8"/>
      <c r="CA8"/>
      <c r="CB8"/>
      <c r="CC8"/>
      <c r="CD8" t="inlineStr">
        <is>
          <t>Knapek,R., and S. Lakota</t>
        </is>
      </c>
      <c r="CE8" t="n">
        <v>6270.0</v>
      </c>
      <c r="CF8" t="inlineStr">
        <is>
          <t>Biological Testing to Determine Toxic Effects of Pesticides in Water (Einige Biotests zur Untersuchung der Toxischen Wirkung von Pestiziden im Wasser)</t>
        </is>
      </c>
      <c r="CG8" t="inlineStr">
        <is>
          <t>Tagungsber. Akad. Landwirtschaftswiss. DDR126:105-109</t>
        </is>
      </c>
      <c r="CH8" t="n">
        <v>1974.0</v>
      </c>
    </row>
    <row r="9">
      <c r="A9" t="n">
        <v>50293.0</v>
      </c>
      <c r="B9" t="inlineStr">
        <is>
          <t>1,1'-(2,2,2-Trichloroethylidene)bis[4-chlorobenzene]</t>
        </is>
      </c>
      <c r="C9" t="inlineStr">
        <is>
          <t>Technical grade, technical product, technical formulation</t>
        </is>
      </c>
      <c r="D9" t="inlineStr">
        <is>
          <t>Unmeasured</t>
        </is>
      </c>
      <c r="E9"/>
      <c r="F9" t="n">
        <v>99.0</v>
      </c>
      <c r="G9"/>
      <c r="H9"/>
      <c r="I9"/>
      <c r="J9"/>
      <c r="K9" t="inlineStr">
        <is>
          <t>Daphnia magna</t>
        </is>
      </c>
      <c r="L9" t="inlineStr">
        <is>
          <t>Water Flea</t>
        </is>
      </c>
      <c r="M9" t="inlineStr">
        <is>
          <t>Crustaceans; Standard Test Species</t>
        </is>
      </c>
      <c r="N9" t="inlineStr">
        <is>
          <t>Neonate</t>
        </is>
      </c>
      <c r="O9" t="inlineStr">
        <is>
          <t>&lt;</t>
        </is>
      </c>
      <c r="P9" t="n">
        <v>24.0</v>
      </c>
      <c r="Q9"/>
      <c r="R9"/>
      <c r="S9"/>
      <c r="T9"/>
      <c r="U9" t="inlineStr">
        <is>
          <t>Hour(s)</t>
        </is>
      </c>
      <c r="V9" t="inlineStr">
        <is>
          <t>Static</t>
        </is>
      </c>
      <c r="W9" t="inlineStr">
        <is>
          <t>Fresh water</t>
        </is>
      </c>
      <c r="X9" t="inlineStr">
        <is>
          <t>Lab</t>
        </is>
      </c>
      <c r="Y9"/>
      <c r="Z9" t="inlineStr">
        <is>
          <t>Active ingredient</t>
        </is>
      </c>
      <c r="AA9"/>
      <c r="AB9" t="n">
        <v>0.0019</v>
      </c>
      <c r="AC9"/>
      <c r="AD9"/>
      <c r="AE9"/>
      <c r="AF9"/>
      <c r="AG9" t="inlineStr">
        <is>
          <t>AI mg/L</t>
        </is>
      </c>
      <c r="AH9"/>
      <c r="AI9"/>
      <c r="AJ9"/>
      <c r="AK9"/>
      <c r="AL9"/>
      <c r="AM9"/>
      <c r="AN9"/>
      <c r="AO9"/>
      <c r="AP9"/>
      <c r="AQ9"/>
      <c r="AR9"/>
      <c r="AS9"/>
      <c r="AT9"/>
      <c r="AU9"/>
      <c r="AV9"/>
      <c r="AW9"/>
      <c r="AX9" t="inlineStr">
        <is>
          <t>Mortality</t>
        </is>
      </c>
      <c r="AY9" t="inlineStr">
        <is>
          <t>Mortality</t>
        </is>
      </c>
      <c r="AZ9" t="inlineStr">
        <is>
          <t>LC50</t>
        </is>
      </c>
      <c r="BA9"/>
      <c r="BB9"/>
      <c r="BC9" t="n">
        <v>2.0</v>
      </c>
      <c r="BD9"/>
      <c r="BE9"/>
      <c r="BF9"/>
      <c r="BG9"/>
      <c r="BH9" t="inlineStr">
        <is>
          <t>Day(s)</t>
        </is>
      </c>
      <c r="BI9"/>
      <c r="BJ9"/>
      <c r="BK9"/>
      <c r="BL9"/>
      <c r="BM9"/>
      <c r="BN9"/>
      <c r="BO9" t="inlineStr">
        <is>
          <t>--</t>
        </is>
      </c>
      <c r="BP9"/>
      <c r="BQ9"/>
      <c r="BR9"/>
      <c r="BS9"/>
      <c r="BT9"/>
      <c r="BU9"/>
      <c r="BV9"/>
      <c r="BW9"/>
      <c r="BX9"/>
      <c r="BY9"/>
      <c r="BZ9"/>
      <c r="CA9"/>
      <c r="CB9"/>
      <c r="CC9"/>
      <c r="CD9" t="inlineStr">
        <is>
          <t>Brausch,J.M., and P.N. Smith</t>
        </is>
      </c>
      <c r="CE9" t="n">
        <v>117583.0</v>
      </c>
      <c r="CF9" t="inlineStr">
        <is>
          <t>Development of Resistance to Cyfluthrin and Naphthalene Among Daphnia magna</t>
        </is>
      </c>
      <c r="CG9" t="inlineStr">
        <is>
          <t>Ecotoxicology18(5): 600-609</t>
        </is>
      </c>
      <c r="CH9" t="n">
        <v>2009.0</v>
      </c>
    </row>
    <row r="10">
      <c r="A10" t="n">
        <v>50293.0</v>
      </c>
      <c r="B10" t="inlineStr">
        <is>
          <t>1,1'-(2,2,2-Trichloroethylidene)bis[4-chlorobenzene]</t>
        </is>
      </c>
      <c r="C10"/>
      <c r="D10" t="inlineStr">
        <is>
          <t>Unmeasured</t>
        </is>
      </c>
      <c r="E10"/>
      <c r="F10"/>
      <c r="G10"/>
      <c r="H10"/>
      <c r="I10"/>
      <c r="J10"/>
      <c r="K10" t="inlineStr">
        <is>
          <t>Daphnia magna</t>
        </is>
      </c>
      <c r="L10" t="inlineStr">
        <is>
          <t>Water Flea</t>
        </is>
      </c>
      <c r="M10" t="inlineStr">
        <is>
          <t>Crustaceans; Standard Test Species</t>
        </is>
      </c>
      <c r="N10"/>
      <c r="O10" t="inlineStr">
        <is>
          <t>&lt;</t>
        </is>
      </c>
      <c r="P10" t="n">
        <v>24.0</v>
      </c>
      <c r="Q10"/>
      <c r="R10"/>
      <c r="S10"/>
      <c r="T10"/>
      <c r="U10" t="inlineStr">
        <is>
          <t>Hour(s)</t>
        </is>
      </c>
      <c r="V10" t="inlineStr">
        <is>
          <t>Static</t>
        </is>
      </c>
      <c r="W10" t="inlineStr">
        <is>
          <t>Fresh water</t>
        </is>
      </c>
      <c r="X10" t="inlineStr">
        <is>
          <t>Lab</t>
        </is>
      </c>
      <c r="Y10"/>
      <c r="Z10" t="inlineStr">
        <is>
          <t>Formulation</t>
        </is>
      </c>
      <c r="AA10"/>
      <c r="AB10" t="n">
        <v>0.003</v>
      </c>
      <c r="AC10"/>
      <c r="AD10"/>
      <c r="AE10"/>
      <c r="AF10"/>
      <c r="AG10" t="inlineStr">
        <is>
          <t>AI mg/L</t>
        </is>
      </c>
      <c r="AH10"/>
      <c r="AI10"/>
      <c r="AJ10"/>
      <c r="AK10"/>
      <c r="AL10"/>
      <c r="AM10"/>
      <c r="AN10"/>
      <c r="AO10"/>
      <c r="AP10"/>
      <c r="AQ10"/>
      <c r="AR10"/>
      <c r="AS10"/>
      <c r="AT10"/>
      <c r="AU10"/>
      <c r="AV10"/>
      <c r="AW10"/>
      <c r="AX10" t="inlineStr">
        <is>
          <t>Mortality</t>
        </is>
      </c>
      <c r="AY10" t="inlineStr">
        <is>
          <t>Mortality</t>
        </is>
      </c>
      <c r="AZ10" t="inlineStr">
        <is>
          <t>LC50</t>
        </is>
      </c>
      <c r="BA10"/>
      <c r="BB10"/>
      <c r="BC10" t="n">
        <v>2.0</v>
      </c>
      <c r="BD10"/>
      <c r="BE10"/>
      <c r="BF10"/>
      <c r="BG10"/>
      <c r="BH10" t="inlineStr">
        <is>
          <t>Day(s)</t>
        </is>
      </c>
      <c r="BI10"/>
      <c r="BJ10"/>
      <c r="BK10"/>
      <c r="BL10"/>
      <c r="BM10"/>
      <c r="BN10"/>
      <c r="BO10" t="inlineStr">
        <is>
          <t>--</t>
        </is>
      </c>
      <c r="BP10"/>
      <c r="BQ10"/>
      <c r="BR10"/>
      <c r="BS10"/>
      <c r="BT10"/>
      <c r="BU10"/>
      <c r="BV10"/>
      <c r="BW10"/>
      <c r="BX10"/>
      <c r="BY10"/>
      <c r="BZ10"/>
      <c r="CA10"/>
      <c r="CB10"/>
      <c r="CC10"/>
      <c r="CD10" t="inlineStr">
        <is>
          <t>Ziegenfuss,P.S., W.J. Renaudette, and W.J. Adams</t>
        </is>
      </c>
      <c r="CE10" t="n">
        <v>7884.0</v>
      </c>
      <c r="CF10" t="inlineStr">
        <is>
          <t>Methodology for Assessing the Acute Toxicity of Chemicals Sorbed to Sediments: Testing the Equilibrium Partitioning Theory</t>
        </is>
      </c>
      <c r="CG10" t="inlineStr">
        <is>
          <t>ASTM Spec. Tech. Publ.9:479-493</t>
        </is>
      </c>
      <c r="CH10" t="n">
        <v>1986.0</v>
      </c>
    </row>
    <row r="11">
      <c r="A11" t="n">
        <v>50293.0</v>
      </c>
      <c r="B11" t="inlineStr">
        <is>
          <t>1,1'-(2,2,2-Trichloroethylidene)bis[4-chlorobenzene]</t>
        </is>
      </c>
      <c r="C11"/>
      <c r="D11" t="inlineStr">
        <is>
          <t>Unmeasured</t>
        </is>
      </c>
      <c r="E11"/>
      <c r="F11"/>
      <c r="G11"/>
      <c r="H11"/>
      <c r="I11"/>
      <c r="J11"/>
      <c r="K11" t="inlineStr">
        <is>
          <t>Daphnia magna</t>
        </is>
      </c>
      <c r="L11" t="inlineStr">
        <is>
          <t>Water Flea</t>
        </is>
      </c>
      <c r="M11" t="inlineStr">
        <is>
          <t>Crustaceans; Standard Test Species</t>
        </is>
      </c>
      <c r="N11" t="inlineStr">
        <is>
          <t>Larva</t>
        </is>
      </c>
      <c r="O11" t="inlineStr">
        <is>
          <t>&lt;</t>
        </is>
      </c>
      <c r="P11" t="n">
        <v>24.0</v>
      </c>
      <c r="Q11"/>
      <c r="R11"/>
      <c r="S11"/>
      <c r="T11"/>
      <c r="U11" t="inlineStr">
        <is>
          <t>Hour(s)</t>
        </is>
      </c>
      <c r="V11" t="inlineStr">
        <is>
          <t>Renewal</t>
        </is>
      </c>
      <c r="W11" t="inlineStr">
        <is>
          <t>Fresh water</t>
        </is>
      </c>
      <c r="X11" t="inlineStr">
        <is>
          <t>Lab</t>
        </is>
      </c>
      <c r="Y11"/>
      <c r="Z11" t="inlineStr">
        <is>
          <t>Formulation</t>
        </is>
      </c>
      <c r="AA11"/>
      <c r="AB11" t="n">
        <v>0.0044</v>
      </c>
      <c r="AC11"/>
      <c r="AD11"/>
      <c r="AE11"/>
      <c r="AF11"/>
      <c r="AG11" t="inlineStr">
        <is>
          <t>AI mg/L</t>
        </is>
      </c>
      <c r="AH11"/>
      <c r="AI11"/>
      <c r="AJ11"/>
      <c r="AK11"/>
      <c r="AL11"/>
      <c r="AM11"/>
      <c r="AN11"/>
      <c r="AO11"/>
      <c r="AP11"/>
      <c r="AQ11"/>
      <c r="AR11"/>
      <c r="AS11"/>
      <c r="AT11"/>
      <c r="AU11"/>
      <c r="AV11"/>
      <c r="AW11"/>
      <c r="AX11" t="inlineStr">
        <is>
          <t>Mortality</t>
        </is>
      </c>
      <c r="AY11" t="inlineStr">
        <is>
          <t>Mortality</t>
        </is>
      </c>
      <c r="AZ11" t="inlineStr">
        <is>
          <t>LC50</t>
        </is>
      </c>
      <c r="BA11"/>
      <c r="BB11"/>
      <c r="BC11" t="n">
        <v>1.0833</v>
      </c>
      <c r="BD11"/>
      <c r="BE11"/>
      <c r="BF11"/>
      <c r="BG11"/>
      <c r="BH11" t="inlineStr">
        <is>
          <t>Day(s)</t>
        </is>
      </c>
      <c r="BI11"/>
      <c r="BJ11"/>
      <c r="BK11"/>
      <c r="BL11"/>
      <c r="BM11"/>
      <c r="BN11"/>
      <c r="BO11" t="inlineStr">
        <is>
          <t>--</t>
        </is>
      </c>
      <c r="BP11"/>
      <c r="BQ11"/>
      <c r="BR11"/>
      <c r="BS11"/>
      <c r="BT11"/>
      <c r="BU11"/>
      <c r="BV11"/>
      <c r="BW11"/>
      <c r="BX11"/>
      <c r="BY11"/>
      <c r="BZ11"/>
      <c r="CA11"/>
      <c r="CB11"/>
      <c r="CC11"/>
      <c r="CD11" t="inlineStr">
        <is>
          <t>Frear,D.E.H., and J.E. Boyd</t>
        </is>
      </c>
      <c r="CE11" t="n">
        <v>2820.0</v>
      </c>
      <c r="CF11" t="inlineStr">
        <is>
          <t>Use of Daphnia magna for the Microbioassay of Pesticides.  I.  Development of Standardized Techniques for Rearing Daphnia and Preparation of Dosage-Mortality Curves for Pesticides</t>
        </is>
      </c>
      <c r="CG11" t="inlineStr">
        <is>
          <t>J. Econ. Entomol.60(5): 1228-1236</t>
        </is>
      </c>
      <c r="CH11" t="n">
        <v>1967.0</v>
      </c>
    </row>
    <row r="12">
      <c r="A12" t="n">
        <v>50293.0</v>
      </c>
      <c r="B12" t="inlineStr">
        <is>
          <t>1,1'-(2,2,2-Trichloroethylidene)bis[4-chlorobenzene]</t>
        </is>
      </c>
      <c r="C12"/>
      <c r="D12" t="inlineStr">
        <is>
          <t>Unmeasured</t>
        </is>
      </c>
      <c r="E12"/>
      <c r="F12"/>
      <c r="G12"/>
      <c r="H12"/>
      <c r="I12"/>
      <c r="J12"/>
      <c r="K12" t="inlineStr">
        <is>
          <t>Daphnia magna</t>
        </is>
      </c>
      <c r="L12" t="inlineStr">
        <is>
          <t>Water Flea</t>
        </is>
      </c>
      <c r="M12" t="inlineStr">
        <is>
          <t>Crustaceans; Standard Test Species</t>
        </is>
      </c>
      <c r="N12"/>
      <c r="O12"/>
      <c r="P12"/>
      <c r="Q12"/>
      <c r="R12"/>
      <c r="S12"/>
      <c r="T12"/>
      <c r="U12"/>
      <c r="V12" t="inlineStr">
        <is>
          <t>Aquatic - not reported</t>
        </is>
      </c>
      <c r="W12" t="inlineStr">
        <is>
          <t>Fresh water</t>
        </is>
      </c>
      <c r="X12" t="inlineStr">
        <is>
          <t>Lab</t>
        </is>
      </c>
      <c r="Y12"/>
      <c r="Z12" t="inlineStr">
        <is>
          <t>Formulation</t>
        </is>
      </c>
      <c r="AA12"/>
      <c r="AB12" t="n">
        <v>0.00266</v>
      </c>
      <c r="AC12"/>
      <c r="AD12" t="n">
        <v>0.00196</v>
      </c>
      <c r="AE12"/>
      <c r="AF12" t="n">
        <v>0.0036</v>
      </c>
      <c r="AG12" t="inlineStr">
        <is>
          <t>AI mg/L</t>
        </is>
      </c>
      <c r="AH12"/>
      <c r="AI12"/>
      <c r="AJ12"/>
      <c r="AK12"/>
      <c r="AL12"/>
      <c r="AM12"/>
      <c r="AN12"/>
      <c r="AO12"/>
      <c r="AP12"/>
      <c r="AQ12"/>
      <c r="AR12"/>
      <c r="AS12"/>
      <c r="AT12"/>
      <c r="AU12"/>
      <c r="AV12"/>
      <c r="AW12"/>
      <c r="AX12" t="inlineStr">
        <is>
          <t>Mortality</t>
        </is>
      </c>
      <c r="AY12" t="inlineStr">
        <is>
          <t>Mortality</t>
        </is>
      </c>
      <c r="AZ12" t="inlineStr">
        <is>
          <t>LC50</t>
        </is>
      </c>
      <c r="BA12"/>
      <c r="BB12"/>
      <c r="BC12" t="n">
        <v>2.0</v>
      </c>
      <c r="BD12"/>
      <c r="BE12"/>
      <c r="BF12"/>
      <c r="BG12"/>
      <c r="BH12" t="inlineStr">
        <is>
          <t>Day(s)</t>
        </is>
      </c>
      <c r="BI12"/>
      <c r="BJ12"/>
      <c r="BK12"/>
      <c r="BL12"/>
      <c r="BM12"/>
      <c r="BN12"/>
      <c r="BO12" t="inlineStr">
        <is>
          <t>--</t>
        </is>
      </c>
      <c r="BP12"/>
      <c r="BQ12"/>
      <c r="BR12"/>
      <c r="BS12"/>
      <c r="BT12"/>
      <c r="BU12"/>
      <c r="BV12"/>
      <c r="BW12"/>
      <c r="BX12"/>
      <c r="BY12"/>
      <c r="BZ12"/>
      <c r="CA12"/>
      <c r="CB12"/>
      <c r="CC12"/>
      <c r="CD12" t="inlineStr">
        <is>
          <t>Great Lakes Chemical Corp.</t>
        </is>
      </c>
      <c r="CE12" t="n">
        <v>180436.0</v>
      </c>
      <c r="CF12" t="inlineStr">
        <is>
          <t>Acute Toxicity of FMBP4A (Tetrabromobisphenol A) to the Water Flea Daphnia magna Straus</t>
        </is>
      </c>
      <c r="CG12" t="inlineStr">
        <is>
          <t>EPA/OTS 878216112:11 p.</t>
        </is>
      </c>
      <c r="CH12" t="n">
        <v>1985.0</v>
      </c>
    </row>
    <row r="13">
      <c r="A13" t="n">
        <v>50293.0</v>
      </c>
      <c r="B13" t="inlineStr">
        <is>
          <t>1,1'-(2,2,2-Trichloroethylidene)bis[4-chlorobenzene]</t>
        </is>
      </c>
      <c r="C13" t="inlineStr">
        <is>
          <t>Standard</t>
        </is>
      </c>
      <c r="D13" t="inlineStr">
        <is>
          <t>Unmeasured</t>
        </is>
      </c>
      <c r="E13" t="inlineStr">
        <is>
          <t>&gt;</t>
        </is>
      </c>
      <c r="F13" t="n">
        <v>99.0</v>
      </c>
      <c r="G13"/>
      <c r="H13"/>
      <c r="I13"/>
      <c r="J13"/>
      <c r="K13" t="inlineStr">
        <is>
          <t>Daphnia magna</t>
        </is>
      </c>
      <c r="L13" t="inlineStr">
        <is>
          <t>Water Flea</t>
        </is>
      </c>
      <c r="M13" t="inlineStr">
        <is>
          <t>Crustaceans; Standard Test Species</t>
        </is>
      </c>
      <c r="N13"/>
      <c r="O13"/>
      <c r="P13" t="n">
        <v>12.0</v>
      </c>
      <c r="Q13"/>
      <c r="R13"/>
      <c r="S13"/>
      <c r="T13"/>
      <c r="U13" t="inlineStr">
        <is>
          <t>Hour(s)</t>
        </is>
      </c>
      <c r="V13" t="inlineStr">
        <is>
          <t>Renewal</t>
        </is>
      </c>
      <c r="W13" t="inlineStr">
        <is>
          <t>Fresh water</t>
        </is>
      </c>
      <c r="X13" t="inlineStr">
        <is>
          <t>Lab</t>
        </is>
      </c>
      <c r="Y13"/>
      <c r="Z13" t="inlineStr">
        <is>
          <t>Active ingredient</t>
        </is>
      </c>
      <c r="AA13"/>
      <c r="AB13" t="n">
        <v>6.7E-4</v>
      </c>
      <c r="AC13"/>
      <c r="AD13" t="n">
        <v>6.5E-4</v>
      </c>
      <c r="AE13"/>
      <c r="AF13" t="n">
        <v>6.9E-4</v>
      </c>
      <c r="AG13" t="inlineStr">
        <is>
          <t>AI mg/L</t>
        </is>
      </c>
      <c r="AH13"/>
      <c r="AI13"/>
      <c r="AJ13"/>
      <c r="AK13"/>
      <c r="AL13"/>
      <c r="AM13"/>
      <c r="AN13"/>
      <c r="AO13"/>
      <c r="AP13"/>
      <c r="AQ13"/>
      <c r="AR13"/>
      <c r="AS13"/>
      <c r="AT13"/>
      <c r="AU13"/>
      <c r="AV13"/>
      <c r="AW13"/>
      <c r="AX13" t="inlineStr">
        <is>
          <t>Mortality</t>
        </is>
      </c>
      <c r="AY13" t="inlineStr">
        <is>
          <t>Mortality</t>
        </is>
      </c>
      <c r="AZ13" t="inlineStr">
        <is>
          <t>LC50</t>
        </is>
      </c>
      <c r="BA13"/>
      <c r="BB13"/>
      <c r="BC13" t="n">
        <v>14.0</v>
      </c>
      <c r="BD13"/>
      <c r="BE13"/>
      <c r="BF13"/>
      <c r="BG13"/>
      <c r="BH13" t="inlineStr">
        <is>
          <t>Day(s)</t>
        </is>
      </c>
      <c r="BI13"/>
      <c r="BJ13"/>
      <c r="BK13"/>
      <c r="BL13"/>
      <c r="BM13"/>
      <c r="BN13"/>
      <c r="BO13" t="inlineStr">
        <is>
          <t>--</t>
        </is>
      </c>
      <c r="BP13"/>
      <c r="BQ13"/>
      <c r="BR13"/>
      <c r="BS13"/>
      <c r="BT13"/>
      <c r="BU13"/>
      <c r="BV13"/>
      <c r="BW13"/>
      <c r="BX13"/>
      <c r="BY13"/>
      <c r="BZ13"/>
      <c r="CA13"/>
      <c r="CB13"/>
      <c r="CC13"/>
      <c r="CD13" t="inlineStr">
        <is>
          <t>Maki,A.W., and H.E. Johnson</t>
        </is>
      </c>
      <c r="CE13" t="n">
        <v>5525.0</v>
      </c>
      <c r="CF13" t="inlineStr">
        <is>
          <t>Effects of PCB (Aroclor 1254) and p,p'-DDT on Production and Survival of Daphnia magna Strauss</t>
        </is>
      </c>
      <c r="CG13" t="inlineStr">
        <is>
          <t>Bull. Environ. Contam. Toxicol.13(4): 412-416</t>
        </is>
      </c>
      <c r="CH13" t="n">
        <v>1975.0</v>
      </c>
    </row>
    <row r="14">
      <c r="A14" t="n">
        <v>50293.0</v>
      </c>
      <c r="B14" t="inlineStr">
        <is>
          <t>1,1'-(2,2,2-Trichloroethylidene)bis[4-chlorobenzene]</t>
        </is>
      </c>
      <c r="C14"/>
      <c r="D14"/>
      <c r="E14"/>
      <c r="F14"/>
      <c r="G14"/>
      <c r="H14"/>
      <c r="I14"/>
      <c r="J14"/>
      <c r="K14" t="inlineStr">
        <is>
          <t>Daphnia magna</t>
        </is>
      </c>
      <c r="L14" t="inlineStr">
        <is>
          <t>Water Flea</t>
        </is>
      </c>
      <c r="M14" t="inlineStr">
        <is>
          <t>Crustaceans; Standard Test Species</t>
        </is>
      </c>
      <c r="N14"/>
      <c r="O14"/>
      <c r="P14"/>
      <c r="Q14"/>
      <c r="R14"/>
      <c r="S14"/>
      <c r="T14"/>
      <c r="U14"/>
      <c r="V14"/>
      <c r="W14" t="inlineStr">
        <is>
          <t>Fresh water</t>
        </is>
      </c>
      <c r="X14" t="inlineStr">
        <is>
          <t>Lab</t>
        </is>
      </c>
      <c r="Y14"/>
      <c r="Z14" t="inlineStr">
        <is>
          <t>Formulation</t>
        </is>
      </c>
      <c r="AA14"/>
      <c r="AB14" t="n">
        <v>0.012</v>
      </c>
      <c r="AC14"/>
      <c r="AD14"/>
      <c r="AE14"/>
      <c r="AF14"/>
      <c r="AG14" t="inlineStr">
        <is>
          <t>AI mg/L</t>
        </is>
      </c>
      <c r="AH14"/>
      <c r="AI14"/>
      <c r="AJ14"/>
      <c r="AK14"/>
      <c r="AL14"/>
      <c r="AM14"/>
      <c r="AN14"/>
      <c r="AO14"/>
      <c r="AP14"/>
      <c r="AQ14"/>
      <c r="AR14"/>
      <c r="AS14"/>
      <c r="AT14"/>
      <c r="AU14"/>
      <c r="AV14"/>
      <c r="AW14"/>
      <c r="AX14" t="inlineStr">
        <is>
          <t>Mortality</t>
        </is>
      </c>
      <c r="AY14" t="inlineStr">
        <is>
          <t>Mortality</t>
        </is>
      </c>
      <c r="AZ14" t="inlineStr">
        <is>
          <t>LC50</t>
        </is>
      </c>
      <c r="BA14"/>
      <c r="BB14"/>
      <c r="BC14" t="n">
        <v>2.0</v>
      </c>
      <c r="BD14"/>
      <c r="BE14"/>
      <c r="BF14"/>
      <c r="BG14"/>
      <c r="BH14" t="inlineStr">
        <is>
          <t>Day(s)</t>
        </is>
      </c>
      <c r="BI14"/>
      <c r="BJ14"/>
      <c r="BK14"/>
      <c r="BL14"/>
      <c r="BM14"/>
      <c r="BN14"/>
      <c r="BO14" t="inlineStr">
        <is>
          <t>--</t>
        </is>
      </c>
      <c r="BP14"/>
      <c r="BQ14"/>
      <c r="BR14"/>
      <c r="BS14"/>
      <c r="BT14"/>
      <c r="BU14"/>
      <c r="BV14"/>
      <c r="BW14"/>
      <c r="BX14"/>
      <c r="BY14"/>
      <c r="BZ14"/>
      <c r="CA14"/>
      <c r="CB14"/>
      <c r="CC14"/>
      <c r="CD14" t="inlineStr">
        <is>
          <t>Malacea,I.</t>
        </is>
      </c>
      <c r="CE14" t="n">
        <v>16933.0</v>
      </c>
      <c r="CF14" t="inlineStr">
        <is>
          <t>Contribution to Study of Detox and Heclotox Insecticides Toxic Action on Certain Fish Species and on Daphnia</t>
        </is>
      </c>
      <c r="CG14" t="inlineStr">
        <is>
          <t>Stud. Prot. Calitatii Apelor8:95-133</t>
        </is>
      </c>
      <c r="CH14" t="n">
        <v>1967.0</v>
      </c>
    </row>
    <row r="15">
      <c r="A15" t="n">
        <v>50293.0</v>
      </c>
      <c r="B15" t="inlineStr">
        <is>
          <t>1,1'-(2,2,2-Trichloroethylidene)bis[4-chlorobenzene]</t>
        </is>
      </c>
      <c r="C15"/>
      <c r="D15"/>
      <c r="E15"/>
      <c r="F15"/>
      <c r="G15"/>
      <c r="H15"/>
      <c r="I15"/>
      <c r="J15"/>
      <c r="K15" t="inlineStr">
        <is>
          <t>Daphnia magna</t>
        </is>
      </c>
      <c r="L15" t="inlineStr">
        <is>
          <t>Water Flea</t>
        </is>
      </c>
      <c r="M15" t="inlineStr">
        <is>
          <t>Crustaceans; Standard Test Species</t>
        </is>
      </c>
      <c r="N15"/>
      <c r="O15"/>
      <c r="P15"/>
      <c r="Q15"/>
      <c r="R15"/>
      <c r="S15"/>
      <c r="T15"/>
      <c r="U15"/>
      <c r="V15"/>
      <c r="W15" t="inlineStr">
        <is>
          <t>Fresh water</t>
        </is>
      </c>
      <c r="X15" t="inlineStr">
        <is>
          <t>Lab</t>
        </is>
      </c>
      <c r="Y15"/>
      <c r="Z15" t="inlineStr">
        <is>
          <t>Formulation</t>
        </is>
      </c>
      <c r="AA15"/>
      <c r="AB15" t="n">
        <v>0.003</v>
      </c>
      <c r="AC15"/>
      <c r="AD15"/>
      <c r="AE15"/>
      <c r="AF15"/>
      <c r="AG15" t="inlineStr">
        <is>
          <t>AI mg/L</t>
        </is>
      </c>
      <c r="AH15"/>
      <c r="AI15"/>
      <c r="AJ15"/>
      <c r="AK15"/>
      <c r="AL15"/>
      <c r="AM15"/>
      <c r="AN15"/>
      <c r="AO15"/>
      <c r="AP15"/>
      <c r="AQ15"/>
      <c r="AR15"/>
      <c r="AS15"/>
      <c r="AT15"/>
      <c r="AU15"/>
      <c r="AV15"/>
      <c r="AW15"/>
      <c r="AX15" t="inlineStr">
        <is>
          <t>Mortality</t>
        </is>
      </c>
      <c r="AY15" t="inlineStr">
        <is>
          <t>Mortality</t>
        </is>
      </c>
      <c r="AZ15" t="inlineStr">
        <is>
          <t>LC50</t>
        </is>
      </c>
      <c r="BA15"/>
      <c r="BB15"/>
      <c r="BC15" t="n">
        <v>2.0</v>
      </c>
      <c r="BD15"/>
      <c r="BE15"/>
      <c r="BF15"/>
      <c r="BG15"/>
      <c r="BH15" t="inlineStr">
        <is>
          <t>Day(s)</t>
        </is>
      </c>
      <c r="BI15"/>
      <c r="BJ15"/>
      <c r="BK15"/>
      <c r="BL15"/>
      <c r="BM15"/>
      <c r="BN15"/>
      <c r="BO15" t="inlineStr">
        <is>
          <t>--</t>
        </is>
      </c>
      <c r="BP15"/>
      <c r="BQ15"/>
      <c r="BR15"/>
      <c r="BS15"/>
      <c r="BT15"/>
      <c r="BU15"/>
      <c r="BV15"/>
      <c r="BW15"/>
      <c r="BX15"/>
      <c r="BY15"/>
      <c r="BZ15"/>
      <c r="CA15"/>
      <c r="CB15"/>
      <c r="CC15"/>
      <c r="CD15" t="inlineStr">
        <is>
          <t>Malacea,I.</t>
        </is>
      </c>
      <c r="CE15" t="n">
        <v>16933.0</v>
      </c>
      <c r="CF15" t="inlineStr">
        <is>
          <t>Contribution to Study of Detox and Heclotox Insecticides Toxic Action on Certain Fish Species and on Daphnia</t>
        </is>
      </c>
      <c r="CG15" t="inlineStr">
        <is>
          <t>Stud. Prot. Calitatii Apelor8:95-133</t>
        </is>
      </c>
      <c r="CH15" t="n">
        <v>1967.0</v>
      </c>
    </row>
    <row r="16">
      <c r="A16" t="n">
        <v>50293.0</v>
      </c>
      <c r="B16" t="inlineStr">
        <is>
          <t>1,1'-(2,2,2-Trichloroethylidene)bis[4-chlorobenzene]</t>
        </is>
      </c>
      <c r="C16"/>
      <c r="D16"/>
      <c r="E16"/>
      <c r="F16" t="n">
        <v>3.0</v>
      </c>
      <c r="G16"/>
      <c r="H16"/>
      <c r="I16"/>
      <c r="J16"/>
      <c r="K16" t="inlineStr">
        <is>
          <t>Daphnia magna</t>
        </is>
      </c>
      <c r="L16" t="inlineStr">
        <is>
          <t>Water Flea</t>
        </is>
      </c>
      <c r="M16" t="inlineStr">
        <is>
          <t>Crustaceans; Standard Test Species</t>
        </is>
      </c>
      <c r="N16"/>
      <c r="O16"/>
      <c r="P16"/>
      <c r="Q16"/>
      <c r="R16"/>
      <c r="S16"/>
      <c r="T16"/>
      <c r="U16"/>
      <c r="V16"/>
      <c r="W16" t="inlineStr">
        <is>
          <t>Fresh water</t>
        </is>
      </c>
      <c r="X16" t="inlineStr">
        <is>
          <t>Lab</t>
        </is>
      </c>
      <c r="Y16"/>
      <c r="Z16" t="inlineStr">
        <is>
          <t>Formulation</t>
        </is>
      </c>
      <c r="AA16"/>
      <c r="AB16" t="n">
        <v>0.043</v>
      </c>
      <c r="AC16"/>
      <c r="AD16"/>
      <c r="AE16"/>
      <c r="AF16"/>
      <c r="AG16" t="inlineStr">
        <is>
          <t>AI mg/L</t>
        </is>
      </c>
      <c r="AH16"/>
      <c r="AI16"/>
      <c r="AJ16"/>
      <c r="AK16"/>
      <c r="AL16"/>
      <c r="AM16"/>
      <c r="AN16"/>
      <c r="AO16"/>
      <c r="AP16"/>
      <c r="AQ16"/>
      <c r="AR16"/>
      <c r="AS16"/>
      <c r="AT16"/>
      <c r="AU16"/>
      <c r="AV16"/>
      <c r="AW16"/>
      <c r="AX16" t="inlineStr">
        <is>
          <t>Mortality</t>
        </is>
      </c>
      <c r="AY16" t="inlineStr">
        <is>
          <t>Mortality</t>
        </is>
      </c>
      <c r="AZ16" t="inlineStr">
        <is>
          <t>LC50</t>
        </is>
      </c>
      <c r="BA16"/>
      <c r="BB16"/>
      <c r="BC16" t="n">
        <v>2.0</v>
      </c>
      <c r="BD16"/>
      <c r="BE16"/>
      <c r="BF16"/>
      <c r="BG16"/>
      <c r="BH16" t="inlineStr">
        <is>
          <t>Day(s)</t>
        </is>
      </c>
      <c r="BI16"/>
      <c r="BJ16"/>
      <c r="BK16"/>
      <c r="BL16"/>
      <c r="BM16"/>
      <c r="BN16"/>
      <c r="BO16" t="inlineStr">
        <is>
          <t>--</t>
        </is>
      </c>
      <c r="BP16"/>
      <c r="BQ16"/>
      <c r="BR16"/>
      <c r="BS16"/>
      <c r="BT16"/>
      <c r="BU16"/>
      <c r="BV16"/>
      <c r="BW16"/>
      <c r="BX16"/>
      <c r="BY16"/>
      <c r="BZ16"/>
      <c r="CA16"/>
      <c r="CB16"/>
      <c r="CC16"/>
      <c r="CD16" t="inlineStr">
        <is>
          <t>Malacea,I.</t>
        </is>
      </c>
      <c r="CE16" t="n">
        <v>16933.0</v>
      </c>
      <c r="CF16" t="inlineStr">
        <is>
          <t>Contribution to Study of Detox and Heclotox Insecticides Toxic Action on Certain Fish Species and on Daphnia</t>
        </is>
      </c>
      <c r="CG16" t="inlineStr">
        <is>
          <t>Stud. Prot. Calitatii Apelor8:95-133</t>
        </is>
      </c>
      <c r="CH16" t="n">
        <v>1967.0</v>
      </c>
    </row>
    <row r="17">
      <c r="A17" t="n">
        <v>50293.0</v>
      </c>
      <c r="B17" t="inlineStr">
        <is>
          <t>1,1'-(2,2,2-Trichloroethylidene)bis[4-chlorobenzene]</t>
        </is>
      </c>
      <c r="C17"/>
      <c r="D17"/>
      <c r="E17"/>
      <c r="F17" t="n">
        <v>3.0</v>
      </c>
      <c r="G17"/>
      <c r="H17"/>
      <c r="I17"/>
      <c r="J17"/>
      <c r="K17" t="inlineStr">
        <is>
          <t>Daphnia magna</t>
        </is>
      </c>
      <c r="L17" t="inlineStr">
        <is>
          <t>Water Flea</t>
        </is>
      </c>
      <c r="M17" t="inlineStr">
        <is>
          <t>Crustaceans; Standard Test Species</t>
        </is>
      </c>
      <c r="N17"/>
      <c r="O17"/>
      <c r="P17"/>
      <c r="Q17"/>
      <c r="R17"/>
      <c r="S17"/>
      <c r="T17"/>
      <c r="U17"/>
      <c r="V17"/>
      <c r="W17" t="inlineStr">
        <is>
          <t>Fresh water</t>
        </is>
      </c>
      <c r="X17" t="inlineStr">
        <is>
          <t>Lab</t>
        </is>
      </c>
      <c r="Y17"/>
      <c r="Z17" t="inlineStr">
        <is>
          <t>Formulation</t>
        </is>
      </c>
      <c r="AA17"/>
      <c r="AB17" t="n">
        <v>125.0</v>
      </c>
      <c r="AC17"/>
      <c r="AD17"/>
      <c r="AE17"/>
      <c r="AF17"/>
      <c r="AG17" t="inlineStr">
        <is>
          <t>AI mg/L</t>
        </is>
      </c>
      <c r="AH17"/>
      <c r="AI17"/>
      <c r="AJ17"/>
      <c r="AK17"/>
      <c r="AL17"/>
      <c r="AM17"/>
      <c r="AN17"/>
      <c r="AO17"/>
      <c r="AP17"/>
      <c r="AQ17"/>
      <c r="AR17"/>
      <c r="AS17"/>
      <c r="AT17"/>
      <c r="AU17"/>
      <c r="AV17"/>
      <c r="AW17"/>
      <c r="AX17" t="inlineStr">
        <is>
          <t>Mortality</t>
        </is>
      </c>
      <c r="AY17" t="inlineStr">
        <is>
          <t>Mortality</t>
        </is>
      </c>
      <c r="AZ17" t="inlineStr">
        <is>
          <t>LC50</t>
        </is>
      </c>
      <c r="BA17"/>
      <c r="BB17"/>
      <c r="BC17" t="n">
        <v>2.0</v>
      </c>
      <c r="BD17"/>
      <c r="BE17"/>
      <c r="BF17"/>
      <c r="BG17"/>
      <c r="BH17" t="inlineStr">
        <is>
          <t>Day(s)</t>
        </is>
      </c>
      <c r="BI17"/>
      <c r="BJ17"/>
      <c r="BK17"/>
      <c r="BL17"/>
      <c r="BM17"/>
      <c r="BN17"/>
      <c r="BO17" t="inlineStr">
        <is>
          <t>--</t>
        </is>
      </c>
      <c r="BP17"/>
      <c r="BQ17"/>
      <c r="BR17"/>
      <c r="BS17"/>
      <c r="BT17"/>
      <c r="BU17"/>
      <c r="BV17"/>
      <c r="BW17"/>
      <c r="BX17"/>
      <c r="BY17"/>
      <c r="BZ17"/>
      <c r="CA17"/>
      <c r="CB17"/>
      <c r="CC17"/>
      <c r="CD17" t="inlineStr">
        <is>
          <t>Malacea,I.</t>
        </is>
      </c>
      <c r="CE17" t="n">
        <v>16933.0</v>
      </c>
      <c r="CF17" t="inlineStr">
        <is>
          <t>Contribution to Study of Detox and Heclotox Insecticides Toxic Action on Certain Fish Species and on Daphnia</t>
        </is>
      </c>
      <c r="CG17" t="inlineStr">
        <is>
          <t>Stud. Prot. Calitatii Apelor8:95-133</t>
        </is>
      </c>
      <c r="CH17" t="n">
        <v>1967.0</v>
      </c>
    </row>
    <row r="18">
      <c r="A18" t="n">
        <v>50293.0</v>
      </c>
      <c r="B18" t="inlineStr">
        <is>
          <t>1,1'-(2,2,2-Trichloroethylidene)bis[4-chlorobenzene]</t>
        </is>
      </c>
      <c r="C18"/>
      <c r="D18"/>
      <c r="E18"/>
      <c r="F18" t="n">
        <v>3.0</v>
      </c>
      <c r="G18"/>
      <c r="H18"/>
      <c r="I18"/>
      <c r="J18"/>
      <c r="K18" t="inlineStr">
        <is>
          <t>Daphnia magna</t>
        </is>
      </c>
      <c r="L18" t="inlineStr">
        <is>
          <t>Water Flea</t>
        </is>
      </c>
      <c r="M18" t="inlineStr">
        <is>
          <t>Crustaceans; Standard Test Species</t>
        </is>
      </c>
      <c r="N18"/>
      <c r="O18"/>
      <c r="P18"/>
      <c r="Q18"/>
      <c r="R18"/>
      <c r="S18"/>
      <c r="T18"/>
      <c r="U18"/>
      <c r="V18"/>
      <c r="W18" t="inlineStr">
        <is>
          <t>Fresh water</t>
        </is>
      </c>
      <c r="X18" t="inlineStr">
        <is>
          <t>Lab</t>
        </is>
      </c>
      <c r="Y18"/>
      <c r="Z18" t="inlineStr">
        <is>
          <t>Formulation</t>
        </is>
      </c>
      <c r="AA18"/>
      <c r="AB18" t="n">
        <v>0.002</v>
      </c>
      <c r="AC18"/>
      <c r="AD18"/>
      <c r="AE18"/>
      <c r="AF18"/>
      <c r="AG18" t="inlineStr">
        <is>
          <t>AI mg/L</t>
        </is>
      </c>
      <c r="AH18"/>
      <c r="AI18"/>
      <c r="AJ18"/>
      <c r="AK18"/>
      <c r="AL18"/>
      <c r="AM18"/>
      <c r="AN18"/>
      <c r="AO18"/>
      <c r="AP18"/>
      <c r="AQ18"/>
      <c r="AR18"/>
      <c r="AS18"/>
      <c r="AT18"/>
      <c r="AU18"/>
      <c r="AV18"/>
      <c r="AW18"/>
      <c r="AX18" t="inlineStr">
        <is>
          <t>Mortality</t>
        </is>
      </c>
      <c r="AY18" t="inlineStr">
        <is>
          <t>Mortality</t>
        </is>
      </c>
      <c r="AZ18" t="inlineStr">
        <is>
          <t>LC50</t>
        </is>
      </c>
      <c r="BA18"/>
      <c r="BB18"/>
      <c r="BC18" t="n">
        <v>2.0</v>
      </c>
      <c r="BD18"/>
      <c r="BE18"/>
      <c r="BF18"/>
      <c r="BG18"/>
      <c r="BH18" t="inlineStr">
        <is>
          <t>Day(s)</t>
        </is>
      </c>
      <c r="BI18"/>
      <c r="BJ18"/>
      <c r="BK18"/>
      <c r="BL18"/>
      <c r="BM18"/>
      <c r="BN18"/>
      <c r="BO18" t="inlineStr">
        <is>
          <t>--</t>
        </is>
      </c>
      <c r="BP18"/>
      <c r="BQ18"/>
      <c r="BR18"/>
      <c r="BS18"/>
      <c r="BT18"/>
      <c r="BU18"/>
      <c r="BV18"/>
      <c r="BW18"/>
      <c r="BX18"/>
      <c r="BY18"/>
      <c r="BZ18"/>
      <c r="CA18"/>
      <c r="CB18"/>
      <c r="CC18"/>
      <c r="CD18" t="inlineStr">
        <is>
          <t>Malacea,I.</t>
        </is>
      </c>
      <c r="CE18" t="n">
        <v>16933.0</v>
      </c>
      <c r="CF18" t="inlineStr">
        <is>
          <t>Contribution to Study of Detox and Heclotox Insecticides Toxic Action on Certain Fish Species and on Daphnia</t>
        </is>
      </c>
      <c r="CG18" t="inlineStr">
        <is>
          <t>Stud. Prot. Calitatii Apelor8:95-133</t>
        </is>
      </c>
      <c r="CH18" t="n">
        <v>1967.0</v>
      </c>
    </row>
    <row r="19">
      <c r="A19" t="n">
        <v>50293.0</v>
      </c>
      <c r="B19" t="inlineStr">
        <is>
          <t>1,1'-(2,2,2-Trichloroethylidene)bis[4-chlorobenzene]</t>
        </is>
      </c>
      <c r="C19"/>
      <c r="D19"/>
      <c r="E19"/>
      <c r="F19" t="n">
        <v>3.0</v>
      </c>
      <c r="G19"/>
      <c r="H19"/>
      <c r="I19"/>
      <c r="J19"/>
      <c r="K19" t="inlineStr">
        <is>
          <t>Daphnia magna</t>
        </is>
      </c>
      <c r="L19" t="inlineStr">
        <is>
          <t>Water Flea</t>
        </is>
      </c>
      <c r="M19" t="inlineStr">
        <is>
          <t>Crustaceans; Standard Test Species</t>
        </is>
      </c>
      <c r="N19"/>
      <c r="O19"/>
      <c r="P19"/>
      <c r="Q19"/>
      <c r="R19"/>
      <c r="S19"/>
      <c r="T19"/>
      <c r="U19"/>
      <c r="V19"/>
      <c r="W19" t="inlineStr">
        <is>
          <t>Fresh water</t>
        </is>
      </c>
      <c r="X19" t="inlineStr">
        <is>
          <t>Lab</t>
        </is>
      </c>
      <c r="Y19"/>
      <c r="Z19" t="inlineStr">
        <is>
          <t>Formulation</t>
        </is>
      </c>
      <c r="AA19"/>
      <c r="AB19" t="n">
        <v>1.0</v>
      </c>
      <c r="AC19"/>
      <c r="AD19"/>
      <c r="AE19"/>
      <c r="AF19"/>
      <c r="AG19" t="inlineStr">
        <is>
          <t>AI mg/L</t>
        </is>
      </c>
      <c r="AH19"/>
      <c r="AI19"/>
      <c r="AJ19"/>
      <c r="AK19"/>
      <c r="AL19"/>
      <c r="AM19"/>
      <c r="AN19"/>
      <c r="AO19"/>
      <c r="AP19"/>
      <c r="AQ19"/>
      <c r="AR19"/>
      <c r="AS19"/>
      <c r="AT19"/>
      <c r="AU19"/>
      <c r="AV19"/>
      <c r="AW19"/>
      <c r="AX19" t="inlineStr">
        <is>
          <t>Mortality</t>
        </is>
      </c>
      <c r="AY19" t="inlineStr">
        <is>
          <t>Mortality</t>
        </is>
      </c>
      <c r="AZ19" t="inlineStr">
        <is>
          <t>LC50</t>
        </is>
      </c>
      <c r="BA19"/>
      <c r="BB19"/>
      <c r="BC19" t="n">
        <v>2.0</v>
      </c>
      <c r="BD19"/>
      <c r="BE19"/>
      <c r="BF19"/>
      <c r="BG19"/>
      <c r="BH19" t="inlineStr">
        <is>
          <t>Day(s)</t>
        </is>
      </c>
      <c r="BI19"/>
      <c r="BJ19"/>
      <c r="BK19"/>
      <c r="BL19"/>
      <c r="BM19"/>
      <c r="BN19"/>
      <c r="BO19" t="inlineStr">
        <is>
          <t>--</t>
        </is>
      </c>
      <c r="BP19"/>
      <c r="BQ19"/>
      <c r="BR19"/>
      <c r="BS19"/>
      <c r="BT19"/>
      <c r="BU19"/>
      <c r="BV19"/>
      <c r="BW19"/>
      <c r="BX19"/>
      <c r="BY19"/>
      <c r="BZ19"/>
      <c r="CA19"/>
      <c r="CB19"/>
      <c r="CC19"/>
      <c r="CD19" t="inlineStr">
        <is>
          <t>Malacea,I.</t>
        </is>
      </c>
      <c r="CE19" t="n">
        <v>16933.0</v>
      </c>
      <c r="CF19" t="inlineStr">
        <is>
          <t>Contribution to Study of Detox and Heclotox Insecticides Toxic Action on Certain Fish Species and on Daphnia</t>
        </is>
      </c>
      <c r="CG19" t="inlineStr">
        <is>
          <t>Stud. Prot. Calitatii Apelor8:95-133</t>
        </is>
      </c>
      <c r="CH19" t="n">
        <v>1967.0</v>
      </c>
    </row>
    <row r="20">
      <c r="A20" t="n">
        <v>50293.0</v>
      </c>
      <c r="B20" t="inlineStr">
        <is>
          <t>1,1'-(2,2,2-Trichloroethylidene)bis[4-chlorobenzene]</t>
        </is>
      </c>
      <c r="C20"/>
      <c r="D20"/>
      <c r="E20"/>
      <c r="F20" t="n">
        <v>3.0</v>
      </c>
      <c r="G20"/>
      <c r="H20"/>
      <c r="I20"/>
      <c r="J20"/>
      <c r="K20" t="inlineStr">
        <is>
          <t>Daphnia magna</t>
        </is>
      </c>
      <c r="L20" t="inlineStr">
        <is>
          <t>Water Flea</t>
        </is>
      </c>
      <c r="M20" t="inlineStr">
        <is>
          <t>Crustaceans; Standard Test Species</t>
        </is>
      </c>
      <c r="N20"/>
      <c r="O20"/>
      <c r="P20"/>
      <c r="Q20"/>
      <c r="R20"/>
      <c r="S20"/>
      <c r="T20"/>
      <c r="U20"/>
      <c r="V20"/>
      <c r="W20" t="inlineStr">
        <is>
          <t>Fresh water</t>
        </is>
      </c>
      <c r="X20" t="inlineStr">
        <is>
          <t>Lab</t>
        </is>
      </c>
      <c r="Y20"/>
      <c r="Z20" t="inlineStr">
        <is>
          <t>Formulation</t>
        </is>
      </c>
      <c r="AA20"/>
      <c r="AB20" t="n">
        <v>4.37</v>
      </c>
      <c r="AC20"/>
      <c r="AD20"/>
      <c r="AE20"/>
      <c r="AF20"/>
      <c r="AG20" t="inlineStr">
        <is>
          <t>AI mg/L</t>
        </is>
      </c>
      <c r="AH20"/>
      <c r="AI20"/>
      <c r="AJ20"/>
      <c r="AK20"/>
      <c r="AL20"/>
      <c r="AM20"/>
      <c r="AN20"/>
      <c r="AO20"/>
      <c r="AP20"/>
      <c r="AQ20"/>
      <c r="AR20"/>
      <c r="AS20"/>
      <c r="AT20"/>
      <c r="AU20"/>
      <c r="AV20"/>
      <c r="AW20"/>
      <c r="AX20" t="inlineStr">
        <is>
          <t>Mortality</t>
        </is>
      </c>
      <c r="AY20" t="inlineStr">
        <is>
          <t>Mortality</t>
        </is>
      </c>
      <c r="AZ20" t="inlineStr">
        <is>
          <t>LC50</t>
        </is>
      </c>
      <c r="BA20"/>
      <c r="BB20"/>
      <c r="BC20" t="n">
        <v>2.0</v>
      </c>
      <c r="BD20"/>
      <c r="BE20"/>
      <c r="BF20"/>
      <c r="BG20"/>
      <c r="BH20" t="inlineStr">
        <is>
          <t>Day(s)</t>
        </is>
      </c>
      <c r="BI20"/>
      <c r="BJ20"/>
      <c r="BK20"/>
      <c r="BL20"/>
      <c r="BM20"/>
      <c r="BN20"/>
      <c r="BO20" t="inlineStr">
        <is>
          <t>--</t>
        </is>
      </c>
      <c r="BP20"/>
      <c r="BQ20"/>
      <c r="BR20"/>
      <c r="BS20"/>
      <c r="BT20"/>
      <c r="BU20"/>
      <c r="BV20"/>
      <c r="BW20"/>
      <c r="BX20"/>
      <c r="BY20"/>
      <c r="BZ20"/>
      <c r="CA20"/>
      <c r="CB20"/>
      <c r="CC20"/>
      <c r="CD20" t="inlineStr">
        <is>
          <t>Malacea,I.</t>
        </is>
      </c>
      <c r="CE20" t="n">
        <v>16933.0</v>
      </c>
      <c r="CF20" t="inlineStr">
        <is>
          <t>Contribution to Study of Detox and Heclotox Insecticides Toxic Action on Certain Fish Species and on Daphnia</t>
        </is>
      </c>
      <c r="CG20" t="inlineStr">
        <is>
          <t>Stud. Prot. Calitatii Apelor8:95-133</t>
        </is>
      </c>
      <c r="CH20" t="n">
        <v>1967.0</v>
      </c>
    </row>
    <row r="21">
      <c r="A21" t="n">
        <v>50293.0</v>
      </c>
      <c r="B21" t="inlineStr">
        <is>
          <t>1,1'-(2,2,2-Trichloroethylidene)bis[4-chlorobenzene]</t>
        </is>
      </c>
      <c r="C21"/>
      <c r="D21"/>
      <c r="E21"/>
      <c r="F21" t="n">
        <v>3.0</v>
      </c>
      <c r="G21"/>
      <c r="H21"/>
      <c r="I21"/>
      <c r="J21"/>
      <c r="K21" t="inlineStr">
        <is>
          <t>Daphnia magna</t>
        </is>
      </c>
      <c r="L21" t="inlineStr">
        <is>
          <t>Water Flea</t>
        </is>
      </c>
      <c r="M21" t="inlineStr">
        <is>
          <t>Crustaceans; Standard Test Species</t>
        </is>
      </c>
      <c r="N21"/>
      <c r="O21"/>
      <c r="P21"/>
      <c r="Q21"/>
      <c r="R21"/>
      <c r="S21"/>
      <c r="T21"/>
      <c r="U21"/>
      <c r="V21"/>
      <c r="W21" t="inlineStr">
        <is>
          <t>Fresh water</t>
        </is>
      </c>
      <c r="X21" t="inlineStr">
        <is>
          <t>Lab</t>
        </is>
      </c>
      <c r="Y21"/>
      <c r="Z21" t="inlineStr">
        <is>
          <t>Formulation</t>
        </is>
      </c>
      <c r="AA21"/>
      <c r="AB21" t="n">
        <v>1.085</v>
      </c>
      <c r="AC21"/>
      <c r="AD21"/>
      <c r="AE21"/>
      <c r="AF21"/>
      <c r="AG21" t="inlineStr">
        <is>
          <t>AI mg/L</t>
        </is>
      </c>
      <c r="AH21"/>
      <c r="AI21"/>
      <c r="AJ21"/>
      <c r="AK21"/>
      <c r="AL21"/>
      <c r="AM21"/>
      <c r="AN21"/>
      <c r="AO21"/>
      <c r="AP21"/>
      <c r="AQ21"/>
      <c r="AR21"/>
      <c r="AS21"/>
      <c r="AT21"/>
      <c r="AU21"/>
      <c r="AV21"/>
      <c r="AW21"/>
      <c r="AX21" t="inlineStr">
        <is>
          <t>Mortality</t>
        </is>
      </c>
      <c r="AY21" t="inlineStr">
        <is>
          <t>Mortality</t>
        </is>
      </c>
      <c r="AZ21" t="inlineStr">
        <is>
          <t>LC50</t>
        </is>
      </c>
      <c r="BA21"/>
      <c r="BB21"/>
      <c r="BC21" t="n">
        <v>2.0</v>
      </c>
      <c r="BD21"/>
      <c r="BE21"/>
      <c r="BF21"/>
      <c r="BG21"/>
      <c r="BH21" t="inlineStr">
        <is>
          <t>Day(s)</t>
        </is>
      </c>
      <c r="BI21"/>
      <c r="BJ21"/>
      <c r="BK21"/>
      <c r="BL21"/>
      <c r="BM21"/>
      <c r="BN21"/>
      <c r="BO21" t="inlineStr">
        <is>
          <t>--</t>
        </is>
      </c>
      <c r="BP21"/>
      <c r="BQ21"/>
      <c r="BR21"/>
      <c r="BS21"/>
      <c r="BT21"/>
      <c r="BU21"/>
      <c r="BV21"/>
      <c r="BW21"/>
      <c r="BX21"/>
      <c r="BY21"/>
      <c r="BZ21"/>
      <c r="CA21"/>
      <c r="CB21"/>
      <c r="CC21"/>
      <c r="CD21" t="inlineStr">
        <is>
          <t>Malacea,I.</t>
        </is>
      </c>
      <c r="CE21" t="n">
        <v>16933.0</v>
      </c>
      <c r="CF21" t="inlineStr">
        <is>
          <t>Contribution to Study of Detox and Heclotox Insecticides Toxic Action on Certain Fish Species and on Daphnia</t>
        </is>
      </c>
      <c r="CG21" t="inlineStr">
        <is>
          <t>Stud. Prot. Calitatii Apelor8:95-133</t>
        </is>
      </c>
      <c r="CH21" t="n">
        <v>1967.0</v>
      </c>
    </row>
    <row r="22">
      <c r="A22" t="n">
        <v>50293.0</v>
      </c>
      <c r="B22" t="inlineStr">
        <is>
          <t>1,1'-(2,2,2-Trichloroethylidene)bis[4-chlorobenzene]</t>
        </is>
      </c>
      <c r="C22"/>
      <c r="D22"/>
      <c r="E22"/>
      <c r="F22" t="n">
        <v>3.0</v>
      </c>
      <c r="G22"/>
      <c r="H22"/>
      <c r="I22"/>
      <c r="J22"/>
      <c r="K22" t="inlineStr">
        <is>
          <t>Daphnia magna</t>
        </is>
      </c>
      <c r="L22" t="inlineStr">
        <is>
          <t>Water Flea</t>
        </is>
      </c>
      <c r="M22" t="inlineStr">
        <is>
          <t>Crustaceans; Standard Test Species</t>
        </is>
      </c>
      <c r="N22"/>
      <c r="O22"/>
      <c r="P22"/>
      <c r="Q22"/>
      <c r="R22"/>
      <c r="S22"/>
      <c r="T22"/>
      <c r="U22"/>
      <c r="V22"/>
      <c r="W22" t="inlineStr">
        <is>
          <t>Fresh water</t>
        </is>
      </c>
      <c r="X22" t="inlineStr">
        <is>
          <t>Lab</t>
        </is>
      </c>
      <c r="Y22"/>
      <c r="Z22" t="inlineStr">
        <is>
          <t>Formulation</t>
        </is>
      </c>
      <c r="AA22"/>
      <c r="AB22" t="n">
        <v>31.25</v>
      </c>
      <c r="AC22"/>
      <c r="AD22"/>
      <c r="AE22"/>
      <c r="AF22"/>
      <c r="AG22" t="inlineStr">
        <is>
          <t>AI mg/L</t>
        </is>
      </c>
      <c r="AH22"/>
      <c r="AI22"/>
      <c r="AJ22"/>
      <c r="AK22"/>
      <c r="AL22"/>
      <c r="AM22"/>
      <c r="AN22"/>
      <c r="AO22"/>
      <c r="AP22"/>
      <c r="AQ22"/>
      <c r="AR22"/>
      <c r="AS22"/>
      <c r="AT22"/>
      <c r="AU22"/>
      <c r="AV22"/>
      <c r="AW22"/>
      <c r="AX22" t="inlineStr">
        <is>
          <t>Mortality</t>
        </is>
      </c>
      <c r="AY22" t="inlineStr">
        <is>
          <t>Mortality</t>
        </is>
      </c>
      <c r="AZ22" t="inlineStr">
        <is>
          <t>LC50</t>
        </is>
      </c>
      <c r="BA22"/>
      <c r="BB22"/>
      <c r="BC22" t="n">
        <v>2.0</v>
      </c>
      <c r="BD22"/>
      <c r="BE22"/>
      <c r="BF22"/>
      <c r="BG22"/>
      <c r="BH22" t="inlineStr">
        <is>
          <t>Day(s)</t>
        </is>
      </c>
      <c r="BI22"/>
      <c r="BJ22"/>
      <c r="BK22"/>
      <c r="BL22"/>
      <c r="BM22"/>
      <c r="BN22"/>
      <c r="BO22" t="inlineStr">
        <is>
          <t>--</t>
        </is>
      </c>
      <c r="BP22"/>
      <c r="BQ22"/>
      <c r="BR22"/>
      <c r="BS22"/>
      <c r="BT22"/>
      <c r="BU22"/>
      <c r="BV22"/>
      <c r="BW22"/>
      <c r="BX22"/>
      <c r="BY22"/>
      <c r="BZ22"/>
      <c r="CA22"/>
      <c r="CB22"/>
      <c r="CC22"/>
      <c r="CD22" t="inlineStr">
        <is>
          <t>Malacea,I.</t>
        </is>
      </c>
      <c r="CE22" t="n">
        <v>16933.0</v>
      </c>
      <c r="CF22" t="inlineStr">
        <is>
          <t>Contribution to Study of Detox and Heclotox Insecticides Toxic Action on Certain Fish Species and on Daphnia</t>
        </is>
      </c>
      <c r="CG22" t="inlineStr">
        <is>
          <t>Stud. Prot. Calitatii Apelor8:95-133</t>
        </is>
      </c>
      <c r="CH22" t="n">
        <v>1967.0</v>
      </c>
    </row>
    <row r="23">
      <c r="A23" t="n">
        <v>50293.0</v>
      </c>
      <c r="B23" t="inlineStr">
        <is>
          <t>1,1'-(2,2,2-Trichloroethylidene)bis[4-chlorobenzene]</t>
        </is>
      </c>
      <c r="C23"/>
      <c r="D23"/>
      <c r="E23"/>
      <c r="F23" t="n">
        <v>3.0</v>
      </c>
      <c r="G23"/>
      <c r="H23"/>
      <c r="I23"/>
      <c r="J23"/>
      <c r="K23" t="inlineStr">
        <is>
          <t>Daphnia magna</t>
        </is>
      </c>
      <c r="L23" t="inlineStr">
        <is>
          <t>Water Flea</t>
        </is>
      </c>
      <c r="M23" t="inlineStr">
        <is>
          <t>Crustaceans; Standard Test Species</t>
        </is>
      </c>
      <c r="N23"/>
      <c r="O23"/>
      <c r="P23"/>
      <c r="Q23"/>
      <c r="R23"/>
      <c r="S23"/>
      <c r="T23"/>
      <c r="U23"/>
      <c r="V23"/>
      <c r="W23" t="inlineStr">
        <is>
          <t>Fresh water</t>
        </is>
      </c>
      <c r="X23" t="inlineStr">
        <is>
          <t>Lab</t>
        </is>
      </c>
      <c r="Y23"/>
      <c r="Z23" t="inlineStr">
        <is>
          <t>Formulation</t>
        </is>
      </c>
      <c r="AA23"/>
      <c r="AB23" t="n">
        <v>0.06</v>
      </c>
      <c r="AC23"/>
      <c r="AD23"/>
      <c r="AE23"/>
      <c r="AF23"/>
      <c r="AG23" t="inlineStr">
        <is>
          <t>AI mg/L</t>
        </is>
      </c>
      <c r="AH23"/>
      <c r="AI23"/>
      <c r="AJ23"/>
      <c r="AK23"/>
      <c r="AL23"/>
      <c r="AM23"/>
      <c r="AN23"/>
      <c r="AO23"/>
      <c r="AP23"/>
      <c r="AQ23"/>
      <c r="AR23"/>
      <c r="AS23"/>
      <c r="AT23"/>
      <c r="AU23"/>
      <c r="AV23"/>
      <c r="AW23"/>
      <c r="AX23" t="inlineStr">
        <is>
          <t>Mortality</t>
        </is>
      </c>
      <c r="AY23" t="inlineStr">
        <is>
          <t>Mortality</t>
        </is>
      </c>
      <c r="AZ23" t="inlineStr">
        <is>
          <t>LC50</t>
        </is>
      </c>
      <c r="BA23"/>
      <c r="BB23"/>
      <c r="BC23" t="n">
        <v>2.0</v>
      </c>
      <c r="BD23"/>
      <c r="BE23"/>
      <c r="BF23"/>
      <c r="BG23"/>
      <c r="BH23" t="inlineStr">
        <is>
          <t>Day(s)</t>
        </is>
      </c>
      <c r="BI23"/>
      <c r="BJ23"/>
      <c r="BK23"/>
      <c r="BL23"/>
      <c r="BM23"/>
      <c r="BN23"/>
      <c r="BO23" t="inlineStr">
        <is>
          <t>--</t>
        </is>
      </c>
      <c r="BP23"/>
      <c r="BQ23"/>
      <c r="BR23"/>
      <c r="BS23"/>
      <c r="BT23"/>
      <c r="BU23"/>
      <c r="BV23"/>
      <c r="BW23"/>
      <c r="BX23"/>
      <c r="BY23"/>
      <c r="BZ23"/>
      <c r="CA23"/>
      <c r="CB23"/>
      <c r="CC23"/>
      <c r="CD23" t="inlineStr">
        <is>
          <t>Malacea,I.</t>
        </is>
      </c>
      <c r="CE23" t="n">
        <v>16933.0</v>
      </c>
      <c r="CF23" t="inlineStr">
        <is>
          <t>Contribution to Study of Detox and Heclotox Insecticides Toxic Action on Certain Fish Species and on Daphnia</t>
        </is>
      </c>
      <c r="CG23" t="inlineStr">
        <is>
          <t>Stud. Prot. Calitatii Apelor8:95-133</t>
        </is>
      </c>
      <c r="CH23" t="n">
        <v>1967.0</v>
      </c>
    </row>
    <row r="24">
      <c r="A24" t="n">
        <v>50293.0</v>
      </c>
      <c r="B24" t="inlineStr">
        <is>
          <t>1,1'-(2,2,2-Trichloroethylidene)bis[4-chlorobenzene]</t>
        </is>
      </c>
      <c r="C24"/>
      <c r="D24" t="inlineStr">
        <is>
          <t>Unmeasured</t>
        </is>
      </c>
      <c r="E24"/>
      <c r="F24"/>
      <c r="G24"/>
      <c r="H24"/>
      <c r="I24"/>
      <c r="J24"/>
      <c r="K24" t="inlineStr">
        <is>
          <t>Daphnia magna</t>
        </is>
      </c>
      <c r="L24" t="inlineStr">
        <is>
          <t>Water Flea</t>
        </is>
      </c>
      <c r="M24" t="inlineStr">
        <is>
          <t>Crustaceans; Standard Test Species</t>
        </is>
      </c>
      <c r="N24" t="inlineStr">
        <is>
          <t>Instar</t>
        </is>
      </c>
      <c r="O24" t="inlineStr">
        <is>
          <t>&lt;</t>
        </is>
      </c>
      <c r="P24" t="n">
        <v>20.0</v>
      </c>
      <c r="Q24"/>
      <c r="R24"/>
      <c r="S24"/>
      <c r="T24"/>
      <c r="U24" t="inlineStr">
        <is>
          <t>Hour(s)</t>
        </is>
      </c>
      <c r="V24" t="inlineStr">
        <is>
          <t>Static</t>
        </is>
      </c>
      <c r="W24" t="inlineStr">
        <is>
          <t>Fresh water</t>
        </is>
      </c>
      <c r="X24" t="inlineStr">
        <is>
          <t>Lab</t>
        </is>
      </c>
      <c r="Y24"/>
      <c r="Z24" t="inlineStr">
        <is>
          <t>Formulation</t>
        </is>
      </c>
      <c r="AA24"/>
      <c r="AB24" t="n">
        <v>0.00266</v>
      </c>
      <c r="AC24"/>
      <c r="AD24" t="n">
        <v>0.00196</v>
      </c>
      <c r="AE24"/>
      <c r="AF24" t="n">
        <v>0.0036</v>
      </c>
      <c r="AG24" t="inlineStr">
        <is>
          <t>AI mg/L</t>
        </is>
      </c>
      <c r="AH24"/>
      <c r="AI24"/>
      <c r="AJ24"/>
      <c r="AK24"/>
      <c r="AL24"/>
      <c r="AM24"/>
      <c r="AN24"/>
      <c r="AO24"/>
      <c r="AP24"/>
      <c r="AQ24"/>
      <c r="AR24"/>
      <c r="AS24"/>
      <c r="AT24"/>
      <c r="AU24"/>
      <c r="AV24"/>
      <c r="AW24"/>
      <c r="AX24" t="inlineStr">
        <is>
          <t>Mortality</t>
        </is>
      </c>
      <c r="AY24" t="inlineStr">
        <is>
          <t>Mortality</t>
        </is>
      </c>
      <c r="AZ24" t="inlineStr">
        <is>
          <t>LC50</t>
        </is>
      </c>
      <c r="BA24"/>
      <c r="BB24"/>
      <c r="BC24" t="n">
        <v>2.0</v>
      </c>
      <c r="BD24"/>
      <c r="BE24"/>
      <c r="BF24"/>
      <c r="BG24"/>
      <c r="BH24" t="inlineStr">
        <is>
          <t>Day(s)</t>
        </is>
      </c>
      <c r="BI24"/>
      <c r="BJ24"/>
      <c r="BK24"/>
      <c r="BL24"/>
      <c r="BM24"/>
      <c r="BN24"/>
      <c r="BO24" t="inlineStr">
        <is>
          <t>--</t>
        </is>
      </c>
      <c r="BP24"/>
      <c r="BQ24"/>
      <c r="BR24"/>
      <c r="BS24"/>
      <c r="BT24"/>
      <c r="BU24"/>
      <c r="BV24"/>
      <c r="BW24"/>
      <c r="BX24"/>
      <c r="BY24"/>
      <c r="BZ24"/>
      <c r="CA24"/>
      <c r="CB24"/>
      <c r="CC24"/>
      <c r="CD24" t="inlineStr">
        <is>
          <t>Union Carbide Environmental Services</t>
        </is>
      </c>
      <c r="CE24" t="n">
        <v>58785.0</v>
      </c>
      <c r="CF24" t="inlineStr">
        <is>
          <t>The Acute Toxicity of Hexachlorocyclopentadiene to the Water Flea, Daphnia magna Straus</t>
        </is>
      </c>
      <c r="CG24" t="inlineStr">
        <is>
          <t>Prepared for Velsicol Chemical Corporation, Chicago, Illinois:7 p.</t>
        </is>
      </c>
      <c r="CH24" t="n">
        <v>1977.0</v>
      </c>
    </row>
    <row r="25">
      <c r="A25" t="n">
        <v>50328.0</v>
      </c>
      <c r="B25" t="inlineStr">
        <is>
          <t>Benzo[a]pyrene</t>
        </is>
      </c>
      <c r="C25"/>
      <c r="D25" t="inlineStr">
        <is>
          <t>Unmeasured</t>
        </is>
      </c>
      <c r="E25"/>
      <c r="F25"/>
      <c r="G25"/>
      <c r="H25"/>
      <c r="I25"/>
      <c r="J25"/>
      <c r="K25" t="inlineStr">
        <is>
          <t>Daphnia magna</t>
        </is>
      </c>
      <c r="L25" t="inlineStr">
        <is>
          <t>Water Flea</t>
        </is>
      </c>
      <c r="M25" t="inlineStr">
        <is>
          <t>Crustaceans; Standard Test Species</t>
        </is>
      </c>
      <c r="N25" t="inlineStr">
        <is>
          <t>Neonate</t>
        </is>
      </c>
      <c r="O25" t="inlineStr">
        <is>
          <t>&lt;</t>
        </is>
      </c>
      <c r="P25" t="n">
        <v>48.0</v>
      </c>
      <c r="Q25"/>
      <c r="R25"/>
      <c r="S25"/>
      <c r="T25"/>
      <c r="U25" t="inlineStr">
        <is>
          <t>Hour(s)</t>
        </is>
      </c>
      <c r="V25"/>
      <c r="W25" t="inlineStr">
        <is>
          <t>Fresh water</t>
        </is>
      </c>
      <c r="X25" t="inlineStr">
        <is>
          <t>Lab</t>
        </is>
      </c>
      <c r="Y25"/>
      <c r="Z25" t="inlineStr">
        <is>
          <t>Formulation</t>
        </is>
      </c>
      <c r="AA25"/>
      <c r="AB25" t="n">
        <v>0.25</v>
      </c>
      <c r="AC25"/>
      <c r="AD25"/>
      <c r="AE25"/>
      <c r="AF25"/>
      <c r="AG25" t="inlineStr">
        <is>
          <t>AI mg/L</t>
        </is>
      </c>
      <c r="AH25"/>
      <c r="AI25"/>
      <c r="AJ25"/>
      <c r="AK25"/>
      <c r="AL25"/>
      <c r="AM25"/>
      <c r="AN25"/>
      <c r="AO25"/>
      <c r="AP25"/>
      <c r="AQ25"/>
      <c r="AR25"/>
      <c r="AS25"/>
      <c r="AT25"/>
      <c r="AU25"/>
      <c r="AV25"/>
      <c r="AW25"/>
      <c r="AX25" t="inlineStr">
        <is>
          <t>Mortality</t>
        </is>
      </c>
      <c r="AY25" t="inlineStr">
        <is>
          <t>Survival</t>
        </is>
      </c>
      <c r="AZ25" t="inlineStr">
        <is>
          <t>LC50</t>
        </is>
      </c>
      <c r="BA25"/>
      <c r="BB25"/>
      <c r="BC25" t="n">
        <v>2.0</v>
      </c>
      <c r="BD25"/>
      <c r="BE25"/>
      <c r="BF25"/>
      <c r="BG25"/>
      <c r="BH25" t="inlineStr">
        <is>
          <t>Day(s)</t>
        </is>
      </c>
      <c r="BI25"/>
      <c r="BJ25"/>
      <c r="BK25"/>
      <c r="BL25"/>
      <c r="BM25"/>
      <c r="BN25"/>
      <c r="BO25" t="inlineStr">
        <is>
          <t>--</t>
        </is>
      </c>
      <c r="BP25"/>
      <c r="BQ25"/>
      <c r="BR25"/>
      <c r="BS25"/>
      <c r="BT25"/>
      <c r="BU25"/>
      <c r="BV25"/>
      <c r="BW25"/>
      <c r="BX25"/>
      <c r="BY25"/>
      <c r="BZ25"/>
      <c r="CA25"/>
      <c r="CB25"/>
      <c r="CC25"/>
      <c r="CD25" t="inlineStr">
        <is>
          <t>Atienzar,F.A., M. Conradi, A.J. Evenden, A.N. Jha, and M.H. Depledge</t>
        </is>
      </c>
      <c r="CE25" t="n">
        <v>20485.0</v>
      </c>
      <c r="CF25" t="inlineStr">
        <is>
          <t>Qualitative Assessment of Genotoxicity Using Random Amplified Polymorphic DNA:  Comparison of Genomic Template Stability with Key Fitness Parameters in Daphnia magna Exposed to Benzo(a)pyrene</t>
        </is>
      </c>
      <c r="CG25" t="inlineStr">
        <is>
          <t>Environ. Toxicol. Chem.18(10): 2275-2282</t>
        </is>
      </c>
      <c r="CH25" t="n">
        <v>1999.0</v>
      </c>
    </row>
    <row r="26">
      <c r="A26" t="n">
        <v>52539.0</v>
      </c>
      <c r="B26" t="inlineStr">
        <is>
          <t>alpha-[3-[[2-(3,4-Dimethoxyphenyl)ethyl]methylamino]propyl]-3,4-dimethoxy-alpha-(1-methylethyl)benzeneacetonitrile</t>
        </is>
      </c>
      <c r="C26" t="inlineStr">
        <is>
          <t>Pestanal grade</t>
        </is>
      </c>
      <c r="D26" t="inlineStr">
        <is>
          <t>Unmeasured</t>
        </is>
      </c>
      <c r="E26"/>
      <c r="F26" t="n">
        <v>99.0</v>
      </c>
      <c r="G26"/>
      <c r="H26"/>
      <c r="I26"/>
      <c r="J26"/>
      <c r="K26" t="inlineStr">
        <is>
          <t>Daphnia magna</t>
        </is>
      </c>
      <c r="L26" t="inlineStr">
        <is>
          <t>Water Flea</t>
        </is>
      </c>
      <c r="M26" t="inlineStr">
        <is>
          <t>Crustaceans; Standard Test Species</t>
        </is>
      </c>
      <c r="N26" t="inlineStr">
        <is>
          <t>Neonate</t>
        </is>
      </c>
      <c r="O26"/>
      <c r="P26"/>
      <c r="Q26"/>
      <c r="R26"/>
      <c r="S26"/>
      <c r="T26"/>
      <c r="U26"/>
      <c r="V26" t="inlineStr">
        <is>
          <t>Static</t>
        </is>
      </c>
      <c r="W26" t="inlineStr">
        <is>
          <t>Fresh water</t>
        </is>
      </c>
      <c r="X26" t="inlineStr">
        <is>
          <t>Lab</t>
        </is>
      </c>
      <c r="Y26" t="inlineStr">
        <is>
          <t>4-5</t>
        </is>
      </c>
      <c r="Z26" t="inlineStr">
        <is>
          <t>Active ingredient</t>
        </is>
      </c>
      <c r="AA26"/>
      <c r="AB26" t="n">
        <v>13.04</v>
      </c>
      <c r="AC26"/>
      <c r="AD26"/>
      <c r="AE26"/>
      <c r="AF26"/>
      <c r="AG26" t="inlineStr">
        <is>
          <t>AI mg/L</t>
        </is>
      </c>
      <c r="AH26"/>
      <c r="AI26"/>
      <c r="AJ26"/>
      <c r="AK26"/>
      <c r="AL26"/>
      <c r="AM26"/>
      <c r="AN26"/>
      <c r="AO26"/>
      <c r="AP26"/>
      <c r="AQ26"/>
      <c r="AR26"/>
      <c r="AS26"/>
      <c r="AT26"/>
      <c r="AU26"/>
      <c r="AV26"/>
      <c r="AW26"/>
      <c r="AX26" t="inlineStr">
        <is>
          <t>Mortality</t>
        </is>
      </c>
      <c r="AY26" t="inlineStr">
        <is>
          <t>Mortality</t>
        </is>
      </c>
      <c r="AZ26" t="inlineStr">
        <is>
          <t>LC50</t>
        </is>
      </c>
      <c r="BA26"/>
      <c r="BB26"/>
      <c r="BC26" t="n">
        <v>2.0</v>
      </c>
      <c r="BD26"/>
      <c r="BE26"/>
      <c r="BF26"/>
      <c r="BG26"/>
      <c r="BH26" t="inlineStr">
        <is>
          <t>Day(s)</t>
        </is>
      </c>
      <c r="BI26"/>
      <c r="BJ26"/>
      <c r="BK26"/>
      <c r="BL26"/>
      <c r="BM26"/>
      <c r="BN26"/>
      <c r="BO26" t="inlineStr">
        <is>
          <t>--</t>
        </is>
      </c>
      <c r="BP26"/>
      <c r="BQ26"/>
      <c r="BR26"/>
      <c r="BS26"/>
      <c r="BT26"/>
      <c r="BU26"/>
      <c r="BV26"/>
      <c r="BW26"/>
      <c r="BX26"/>
      <c r="BY26"/>
      <c r="BZ26"/>
      <c r="CA26"/>
      <c r="CB26"/>
      <c r="CC26"/>
      <c r="CD26" t="inlineStr">
        <is>
          <t>Jordao,R., B. Campos, M.F.L. Lemos, A.M.V.M. Soares, R. Tauler, and C. Barata</t>
        </is>
      </c>
      <c r="CE26" t="n">
        <v>173580.0</v>
      </c>
      <c r="CF26" t="inlineStr">
        <is>
          <t>Induction of Multixenobiotic Defense Mechanisms in Resistant Daphnia magna Clones as a General Cellular Response to Stress</t>
        </is>
      </c>
      <c r="CG26" t="inlineStr">
        <is>
          <t>Aquat. Toxicol.175:132-143</t>
        </is>
      </c>
      <c r="CH26" t="n">
        <v>2016.0</v>
      </c>
    </row>
    <row r="27">
      <c r="A27" t="n">
        <v>52539.0</v>
      </c>
      <c r="B27" t="inlineStr">
        <is>
          <t>alpha-[3-[[2-(3,4-Dimethoxyphenyl)ethyl]methylamino]propyl]-3,4-dimethoxy-alpha-(1-methylethyl)benzeneacetonitrile</t>
        </is>
      </c>
      <c r="C27" t="inlineStr">
        <is>
          <t>Pestanal grade</t>
        </is>
      </c>
      <c r="D27" t="inlineStr">
        <is>
          <t>Unmeasured</t>
        </is>
      </c>
      <c r="E27"/>
      <c r="F27" t="n">
        <v>99.0</v>
      </c>
      <c r="G27"/>
      <c r="H27"/>
      <c r="I27"/>
      <c r="J27"/>
      <c r="K27" t="inlineStr">
        <is>
          <t>Daphnia magna</t>
        </is>
      </c>
      <c r="L27" t="inlineStr">
        <is>
          <t>Water Flea</t>
        </is>
      </c>
      <c r="M27" t="inlineStr">
        <is>
          <t>Crustaceans; Standard Test Species</t>
        </is>
      </c>
      <c r="N27" t="inlineStr">
        <is>
          <t>Neonate</t>
        </is>
      </c>
      <c r="O27"/>
      <c r="P27"/>
      <c r="Q27"/>
      <c r="R27"/>
      <c r="S27"/>
      <c r="T27"/>
      <c r="U27"/>
      <c r="V27" t="inlineStr">
        <is>
          <t>Static</t>
        </is>
      </c>
      <c r="W27" t="inlineStr">
        <is>
          <t>Fresh water</t>
        </is>
      </c>
      <c r="X27" t="inlineStr">
        <is>
          <t>Lab</t>
        </is>
      </c>
      <c r="Y27" t="inlineStr">
        <is>
          <t>4-5</t>
        </is>
      </c>
      <c r="Z27" t="inlineStr">
        <is>
          <t>Active ingredient</t>
        </is>
      </c>
      <c r="AA27"/>
      <c r="AB27" t="n">
        <v>11.33</v>
      </c>
      <c r="AC27"/>
      <c r="AD27"/>
      <c r="AE27"/>
      <c r="AF27"/>
      <c r="AG27" t="inlineStr">
        <is>
          <t>AI mg/L</t>
        </is>
      </c>
      <c r="AH27"/>
      <c r="AI27"/>
      <c r="AJ27"/>
      <c r="AK27"/>
      <c r="AL27"/>
      <c r="AM27"/>
      <c r="AN27"/>
      <c r="AO27"/>
      <c r="AP27"/>
      <c r="AQ27"/>
      <c r="AR27"/>
      <c r="AS27"/>
      <c r="AT27"/>
      <c r="AU27"/>
      <c r="AV27"/>
      <c r="AW27"/>
      <c r="AX27" t="inlineStr">
        <is>
          <t>Mortality</t>
        </is>
      </c>
      <c r="AY27" t="inlineStr">
        <is>
          <t>Mortality</t>
        </is>
      </c>
      <c r="AZ27" t="inlineStr">
        <is>
          <t>LC50</t>
        </is>
      </c>
      <c r="BA27"/>
      <c r="BB27"/>
      <c r="BC27" t="n">
        <v>2.0</v>
      </c>
      <c r="BD27"/>
      <c r="BE27"/>
      <c r="BF27"/>
      <c r="BG27"/>
      <c r="BH27" t="inlineStr">
        <is>
          <t>Day(s)</t>
        </is>
      </c>
      <c r="BI27"/>
      <c r="BJ27"/>
      <c r="BK27"/>
      <c r="BL27"/>
      <c r="BM27"/>
      <c r="BN27"/>
      <c r="BO27" t="inlineStr">
        <is>
          <t>--</t>
        </is>
      </c>
      <c r="BP27"/>
      <c r="BQ27"/>
      <c r="BR27"/>
      <c r="BS27"/>
      <c r="BT27"/>
      <c r="BU27"/>
      <c r="BV27"/>
      <c r="BW27"/>
      <c r="BX27"/>
      <c r="BY27"/>
      <c r="BZ27"/>
      <c r="CA27"/>
      <c r="CB27"/>
      <c r="CC27"/>
      <c r="CD27" t="inlineStr">
        <is>
          <t>Jordao,R., B. Campos, M.F.L. Lemos, A.M.V.M. Soares, R. Tauler, and C. Barata</t>
        </is>
      </c>
      <c r="CE27" t="n">
        <v>173580.0</v>
      </c>
      <c r="CF27" t="inlineStr">
        <is>
          <t>Induction of Multixenobiotic Defense Mechanisms in Resistant Daphnia magna Clones as a General Cellular Response to Stress</t>
        </is>
      </c>
      <c r="CG27" t="inlineStr">
        <is>
          <t>Aquat. Toxicol.175:132-143</t>
        </is>
      </c>
      <c r="CH27" t="n">
        <v>2016.0</v>
      </c>
    </row>
    <row r="28">
      <c r="A28" t="n">
        <v>52539.0</v>
      </c>
      <c r="B28" t="inlineStr">
        <is>
          <t>alpha-[3-[[2-(3,4-Dimethoxyphenyl)ethyl]methylamino]propyl]-3,4-dimethoxy-alpha-(1-methylethyl)benzeneacetonitrile</t>
        </is>
      </c>
      <c r="C28" t="inlineStr">
        <is>
          <t>Pestanal grade</t>
        </is>
      </c>
      <c r="D28" t="inlineStr">
        <is>
          <t>Unmeasured</t>
        </is>
      </c>
      <c r="E28"/>
      <c r="F28" t="n">
        <v>99.0</v>
      </c>
      <c r="G28"/>
      <c r="H28"/>
      <c r="I28"/>
      <c r="J28"/>
      <c r="K28" t="inlineStr">
        <is>
          <t>Daphnia magna</t>
        </is>
      </c>
      <c r="L28" t="inlineStr">
        <is>
          <t>Water Flea</t>
        </is>
      </c>
      <c r="M28" t="inlineStr">
        <is>
          <t>Crustaceans; Standard Test Species</t>
        </is>
      </c>
      <c r="N28" t="inlineStr">
        <is>
          <t>Neonate</t>
        </is>
      </c>
      <c r="O28"/>
      <c r="P28"/>
      <c r="Q28"/>
      <c r="R28"/>
      <c r="S28"/>
      <c r="T28"/>
      <c r="U28"/>
      <c r="V28" t="inlineStr">
        <is>
          <t>Static</t>
        </is>
      </c>
      <c r="W28" t="inlineStr">
        <is>
          <t>Fresh water</t>
        </is>
      </c>
      <c r="X28" t="inlineStr">
        <is>
          <t>Lab</t>
        </is>
      </c>
      <c r="Y28" t="inlineStr">
        <is>
          <t>4-5</t>
        </is>
      </c>
      <c r="Z28" t="inlineStr">
        <is>
          <t>Active ingredient</t>
        </is>
      </c>
      <c r="AA28"/>
      <c r="AB28" t="n">
        <v>15.21</v>
      </c>
      <c r="AC28"/>
      <c r="AD28"/>
      <c r="AE28"/>
      <c r="AF28"/>
      <c r="AG28" t="inlineStr">
        <is>
          <t>AI mg/L</t>
        </is>
      </c>
      <c r="AH28"/>
      <c r="AI28"/>
      <c r="AJ28"/>
      <c r="AK28"/>
      <c r="AL28"/>
      <c r="AM28"/>
      <c r="AN28"/>
      <c r="AO28"/>
      <c r="AP28"/>
      <c r="AQ28"/>
      <c r="AR28"/>
      <c r="AS28"/>
      <c r="AT28"/>
      <c r="AU28"/>
      <c r="AV28"/>
      <c r="AW28"/>
      <c r="AX28" t="inlineStr">
        <is>
          <t>Mortality</t>
        </is>
      </c>
      <c r="AY28" t="inlineStr">
        <is>
          <t>Mortality</t>
        </is>
      </c>
      <c r="AZ28" t="inlineStr">
        <is>
          <t>LC50</t>
        </is>
      </c>
      <c r="BA28"/>
      <c r="BB28"/>
      <c r="BC28" t="n">
        <v>2.0</v>
      </c>
      <c r="BD28"/>
      <c r="BE28"/>
      <c r="BF28"/>
      <c r="BG28"/>
      <c r="BH28" t="inlineStr">
        <is>
          <t>Day(s)</t>
        </is>
      </c>
      <c r="BI28"/>
      <c r="BJ28"/>
      <c r="BK28"/>
      <c r="BL28"/>
      <c r="BM28"/>
      <c r="BN28"/>
      <c r="BO28" t="inlineStr">
        <is>
          <t>--</t>
        </is>
      </c>
      <c r="BP28"/>
      <c r="BQ28"/>
      <c r="BR28"/>
      <c r="BS28"/>
      <c r="BT28"/>
      <c r="BU28"/>
      <c r="BV28"/>
      <c r="BW28"/>
      <c r="BX28"/>
      <c r="BY28"/>
      <c r="BZ28"/>
      <c r="CA28"/>
      <c r="CB28"/>
      <c r="CC28"/>
      <c r="CD28" t="inlineStr">
        <is>
          <t>Jordao,R., B. Campos, M.F.L. Lemos, A.M.V.M. Soares, R. Tauler, and C. Barata</t>
        </is>
      </c>
      <c r="CE28" t="n">
        <v>173580.0</v>
      </c>
      <c r="CF28" t="inlineStr">
        <is>
          <t>Induction of Multixenobiotic Defense Mechanisms in Resistant Daphnia magna Clones as a General Cellular Response to Stress</t>
        </is>
      </c>
      <c r="CG28" t="inlineStr">
        <is>
          <t>Aquat. Toxicol.175:132-143</t>
        </is>
      </c>
      <c r="CH28" t="n">
        <v>2016.0</v>
      </c>
    </row>
    <row r="29">
      <c r="A29" t="n">
        <v>55630.0</v>
      </c>
      <c r="B29" t="inlineStr">
        <is>
          <t>1,2,3-Propanetriol, 1,2,3-Trinitrate</t>
        </is>
      </c>
      <c r="C29"/>
      <c r="D29" t="inlineStr">
        <is>
          <t>Unmeasured</t>
        </is>
      </c>
      <c r="E29"/>
      <c r="F29"/>
      <c r="G29"/>
      <c r="H29"/>
      <c r="I29"/>
      <c r="J29"/>
      <c r="K29" t="inlineStr">
        <is>
          <t>Daphnia magna</t>
        </is>
      </c>
      <c r="L29" t="inlineStr">
        <is>
          <t>Water Flea</t>
        </is>
      </c>
      <c r="M29" t="inlineStr">
        <is>
          <t>Crustaceans; Standard Test Species</t>
        </is>
      </c>
      <c r="N29"/>
      <c r="O29"/>
      <c r="P29"/>
      <c r="Q29"/>
      <c r="R29"/>
      <c r="S29"/>
      <c r="T29"/>
      <c r="U29"/>
      <c r="V29" t="inlineStr">
        <is>
          <t>Flow-through</t>
        </is>
      </c>
      <c r="W29" t="inlineStr">
        <is>
          <t>Fresh water</t>
        </is>
      </c>
      <c r="X29" t="inlineStr">
        <is>
          <t>Lab</t>
        </is>
      </c>
      <c r="Y29"/>
      <c r="Z29" t="inlineStr">
        <is>
          <t>Active ingredient</t>
        </is>
      </c>
      <c r="AA29"/>
      <c r="AB29" t="n">
        <v>32.0</v>
      </c>
      <c r="AC29"/>
      <c r="AD29" t="n">
        <v>21.0</v>
      </c>
      <c r="AE29"/>
      <c r="AF29" t="n">
        <v>50.0</v>
      </c>
      <c r="AG29" t="inlineStr">
        <is>
          <t>AI mg/L</t>
        </is>
      </c>
      <c r="AH29"/>
      <c r="AI29"/>
      <c r="AJ29"/>
      <c r="AK29"/>
      <c r="AL29"/>
      <c r="AM29"/>
      <c r="AN29"/>
      <c r="AO29"/>
      <c r="AP29"/>
      <c r="AQ29"/>
      <c r="AR29"/>
      <c r="AS29"/>
      <c r="AT29"/>
      <c r="AU29"/>
      <c r="AV29"/>
      <c r="AW29"/>
      <c r="AX29" t="inlineStr">
        <is>
          <t>Mortality</t>
        </is>
      </c>
      <c r="AY29" t="inlineStr">
        <is>
          <t>Mortality</t>
        </is>
      </c>
      <c r="AZ29" t="inlineStr">
        <is>
          <t>LC50</t>
        </is>
      </c>
      <c r="BA29"/>
      <c r="BB29"/>
      <c r="BC29" t="n">
        <v>2.0</v>
      </c>
      <c r="BD29"/>
      <c r="BE29"/>
      <c r="BF29"/>
      <c r="BG29"/>
      <c r="BH29" t="inlineStr">
        <is>
          <t>Day(s)</t>
        </is>
      </c>
      <c r="BI29"/>
      <c r="BJ29"/>
      <c r="BK29"/>
      <c r="BL29"/>
      <c r="BM29"/>
      <c r="BN29"/>
      <c r="BO29" t="inlineStr">
        <is>
          <t>--</t>
        </is>
      </c>
      <c r="BP29"/>
      <c r="BQ29"/>
      <c r="BR29"/>
      <c r="BS29"/>
      <c r="BT29"/>
      <c r="BU29"/>
      <c r="BV29"/>
      <c r="BW29"/>
      <c r="BX29"/>
      <c r="BY29"/>
      <c r="BZ29"/>
      <c r="CA29"/>
      <c r="CB29"/>
      <c r="CC29"/>
      <c r="CD29" t="inlineStr">
        <is>
          <t>Bentley,R.E., J.W. Dean, S.J. Ells, G.A. LeBlanc, S. Sauter, K.S. Buxton, and B.H. Sleight III</t>
        </is>
      </c>
      <c r="CE29" t="n">
        <v>5963.0</v>
      </c>
      <c r="CF29" t="inlineStr">
        <is>
          <t>Laboratory Evaluation of the Toxicity of Nitroglycerine to Aquatic Organisms</t>
        </is>
      </c>
      <c r="CG29" t="inlineStr">
        <is>
          <t>U. S. Army Medical Research and Development Command, Washington, D.C.:82 p.</t>
        </is>
      </c>
      <c r="CH29" t="n">
        <v>1978.0</v>
      </c>
    </row>
    <row r="30">
      <c r="A30" t="n">
        <v>55630.0</v>
      </c>
      <c r="B30" t="inlineStr">
        <is>
          <t>1,2,3-Propanetriol, 1,2,3-Trinitrate</t>
        </is>
      </c>
      <c r="C30"/>
      <c r="D30" t="inlineStr">
        <is>
          <t>Unmeasured</t>
        </is>
      </c>
      <c r="E30"/>
      <c r="F30"/>
      <c r="G30"/>
      <c r="H30"/>
      <c r="I30"/>
      <c r="J30"/>
      <c r="K30" t="inlineStr">
        <is>
          <t>Daphnia magna</t>
        </is>
      </c>
      <c r="L30" t="inlineStr">
        <is>
          <t>Water Flea</t>
        </is>
      </c>
      <c r="M30" t="inlineStr">
        <is>
          <t>Crustaceans; Standard Test Species</t>
        </is>
      </c>
      <c r="N30"/>
      <c r="O30"/>
      <c r="P30"/>
      <c r="Q30"/>
      <c r="R30"/>
      <c r="S30"/>
      <c r="T30"/>
      <c r="U30"/>
      <c r="V30" t="inlineStr">
        <is>
          <t>Flow-through</t>
        </is>
      </c>
      <c r="W30" t="inlineStr">
        <is>
          <t>Fresh water</t>
        </is>
      </c>
      <c r="X30" t="inlineStr">
        <is>
          <t>Lab</t>
        </is>
      </c>
      <c r="Y30"/>
      <c r="Z30" t="inlineStr">
        <is>
          <t>Active ingredient</t>
        </is>
      </c>
      <c r="AA30"/>
      <c r="AB30" t="n">
        <v>72.0</v>
      </c>
      <c r="AC30"/>
      <c r="AD30" t="n">
        <v>15.0</v>
      </c>
      <c r="AE30"/>
      <c r="AF30" t="n">
        <v>350.0</v>
      </c>
      <c r="AG30" t="inlineStr">
        <is>
          <t>AI mg/L</t>
        </is>
      </c>
      <c r="AH30"/>
      <c r="AI30"/>
      <c r="AJ30"/>
      <c r="AK30"/>
      <c r="AL30"/>
      <c r="AM30"/>
      <c r="AN30"/>
      <c r="AO30"/>
      <c r="AP30"/>
      <c r="AQ30"/>
      <c r="AR30"/>
      <c r="AS30"/>
      <c r="AT30"/>
      <c r="AU30"/>
      <c r="AV30"/>
      <c r="AW30"/>
      <c r="AX30" t="inlineStr">
        <is>
          <t>Mortality</t>
        </is>
      </c>
      <c r="AY30" t="inlineStr">
        <is>
          <t>Mortality</t>
        </is>
      </c>
      <c r="AZ30" t="inlineStr">
        <is>
          <t>LC50</t>
        </is>
      </c>
      <c r="BA30"/>
      <c r="BB30"/>
      <c r="BC30" t="n">
        <v>1.0</v>
      </c>
      <c r="BD30"/>
      <c r="BE30"/>
      <c r="BF30"/>
      <c r="BG30"/>
      <c r="BH30" t="inlineStr">
        <is>
          <t>Day(s)</t>
        </is>
      </c>
      <c r="BI30"/>
      <c r="BJ30"/>
      <c r="BK30"/>
      <c r="BL30"/>
      <c r="BM30"/>
      <c r="BN30"/>
      <c r="BO30" t="inlineStr">
        <is>
          <t>--</t>
        </is>
      </c>
      <c r="BP30"/>
      <c r="BQ30"/>
      <c r="BR30"/>
      <c r="BS30"/>
      <c r="BT30"/>
      <c r="BU30"/>
      <c r="BV30"/>
      <c r="BW30"/>
      <c r="BX30"/>
      <c r="BY30"/>
      <c r="BZ30"/>
      <c r="CA30"/>
      <c r="CB30"/>
      <c r="CC30"/>
      <c r="CD30" t="inlineStr">
        <is>
          <t>Bentley,R.E., J.W. Dean, S.J. Ells, G.A. LeBlanc, S. Sauter, K.S. Buxton, and B.H. Sleight III</t>
        </is>
      </c>
      <c r="CE30" t="n">
        <v>5963.0</v>
      </c>
      <c r="CF30" t="inlineStr">
        <is>
          <t>Laboratory Evaluation of the Toxicity of Nitroglycerine to Aquatic Organisms</t>
        </is>
      </c>
      <c r="CG30" t="inlineStr">
        <is>
          <t>U. S. Army Medical Research and Development Command, Washington, D.C.:82 p.</t>
        </is>
      </c>
      <c r="CH30" t="n">
        <v>1978.0</v>
      </c>
    </row>
    <row r="31">
      <c r="A31" t="n">
        <v>56553.0</v>
      </c>
      <c r="B31" t="inlineStr">
        <is>
          <t>Benz[a]anthracene</t>
        </is>
      </c>
      <c r="C31" t="inlineStr">
        <is>
          <t>Technical grade, technical product, technical formulation</t>
        </is>
      </c>
      <c r="D31" t="inlineStr">
        <is>
          <t>Unmeasured</t>
        </is>
      </c>
      <c r="E31"/>
      <c r="F31" t="n">
        <v>99.0</v>
      </c>
      <c r="G31"/>
      <c r="H31"/>
      <c r="I31"/>
      <c r="J31"/>
      <c r="K31" t="inlineStr">
        <is>
          <t>Daphnia magna</t>
        </is>
      </c>
      <c r="L31" t="inlineStr">
        <is>
          <t>Water Flea</t>
        </is>
      </c>
      <c r="M31" t="inlineStr">
        <is>
          <t>Crustaceans; Standard Test Species</t>
        </is>
      </c>
      <c r="N31" t="inlineStr">
        <is>
          <t>Neonate</t>
        </is>
      </c>
      <c r="O31" t="inlineStr">
        <is>
          <t>&lt;</t>
        </is>
      </c>
      <c r="P31" t="n">
        <v>24.0</v>
      </c>
      <c r="Q31"/>
      <c r="R31"/>
      <c r="S31"/>
      <c r="T31"/>
      <c r="U31" t="inlineStr">
        <is>
          <t>Hour(s)</t>
        </is>
      </c>
      <c r="V31" t="inlineStr">
        <is>
          <t>Static</t>
        </is>
      </c>
      <c r="W31" t="inlineStr">
        <is>
          <t>Fresh water</t>
        </is>
      </c>
      <c r="X31" t="inlineStr">
        <is>
          <t>Lab</t>
        </is>
      </c>
      <c r="Y31"/>
      <c r="Z31" t="inlineStr">
        <is>
          <t>Active ingredient</t>
        </is>
      </c>
      <c r="AA31"/>
      <c r="AB31" t="n">
        <v>0.1949</v>
      </c>
      <c r="AC31"/>
      <c r="AD31"/>
      <c r="AE31"/>
      <c r="AF31"/>
      <c r="AG31" t="inlineStr">
        <is>
          <t>AI mg/L</t>
        </is>
      </c>
      <c r="AH31"/>
      <c r="AI31"/>
      <c r="AJ31"/>
      <c r="AK31"/>
      <c r="AL31"/>
      <c r="AM31"/>
      <c r="AN31"/>
      <c r="AO31"/>
      <c r="AP31"/>
      <c r="AQ31"/>
      <c r="AR31"/>
      <c r="AS31"/>
      <c r="AT31"/>
      <c r="AU31"/>
      <c r="AV31"/>
      <c r="AW31"/>
      <c r="AX31" t="inlineStr">
        <is>
          <t>Mortality</t>
        </is>
      </c>
      <c r="AY31" t="inlineStr">
        <is>
          <t>Mortality</t>
        </is>
      </c>
      <c r="AZ31" t="inlineStr">
        <is>
          <t>LC50</t>
        </is>
      </c>
      <c r="BA31"/>
      <c r="BB31"/>
      <c r="BC31" t="n">
        <v>2.0</v>
      </c>
      <c r="BD31"/>
      <c r="BE31"/>
      <c r="BF31"/>
      <c r="BG31"/>
      <c r="BH31" t="inlineStr">
        <is>
          <t>Day(s)</t>
        </is>
      </c>
      <c r="BI31"/>
      <c r="BJ31"/>
      <c r="BK31"/>
      <c r="BL31"/>
      <c r="BM31"/>
      <c r="BN31"/>
      <c r="BO31" t="inlineStr">
        <is>
          <t>--</t>
        </is>
      </c>
      <c r="BP31"/>
      <c r="BQ31"/>
      <c r="BR31"/>
      <c r="BS31"/>
      <c r="BT31"/>
      <c r="BU31"/>
      <c r="BV31"/>
      <c r="BW31"/>
      <c r="BX31"/>
      <c r="BY31"/>
      <c r="BZ31"/>
      <c r="CA31"/>
      <c r="CB31"/>
      <c r="CC31"/>
      <c r="CD31" t="inlineStr">
        <is>
          <t>Brausch,J.M., and P.N. Smith</t>
        </is>
      </c>
      <c r="CE31" t="n">
        <v>117583.0</v>
      </c>
      <c r="CF31" t="inlineStr">
        <is>
          <t>Development of Resistance to Cyfluthrin and Naphthalene Among Daphnia magna</t>
        </is>
      </c>
      <c r="CG31" t="inlineStr">
        <is>
          <t>Ecotoxicology18(5): 600-609</t>
        </is>
      </c>
      <c r="CH31" t="n">
        <v>2009.0</v>
      </c>
    </row>
    <row r="32">
      <c r="A32" t="n">
        <v>56553.0</v>
      </c>
      <c r="B32" t="inlineStr">
        <is>
          <t>Benz[a]anthracene</t>
        </is>
      </c>
      <c r="C32" t="inlineStr">
        <is>
          <t>Technical grade, technical product, technical formulation</t>
        </is>
      </c>
      <c r="D32" t="inlineStr">
        <is>
          <t>Unmeasured</t>
        </is>
      </c>
      <c r="E32"/>
      <c r="F32" t="n">
        <v>99.0</v>
      </c>
      <c r="G32"/>
      <c r="H32"/>
      <c r="I32"/>
      <c r="J32"/>
      <c r="K32" t="inlineStr">
        <is>
          <t>Daphnia magna</t>
        </is>
      </c>
      <c r="L32" t="inlineStr">
        <is>
          <t>Water Flea</t>
        </is>
      </c>
      <c r="M32" t="inlineStr">
        <is>
          <t>Crustaceans; Standard Test Species</t>
        </is>
      </c>
      <c r="N32" t="inlineStr">
        <is>
          <t>Neonate</t>
        </is>
      </c>
      <c r="O32" t="inlineStr">
        <is>
          <t>&lt;</t>
        </is>
      </c>
      <c r="P32" t="n">
        <v>24.0</v>
      </c>
      <c r="Q32"/>
      <c r="R32"/>
      <c r="S32"/>
      <c r="T32"/>
      <c r="U32" t="inlineStr">
        <is>
          <t>Hour(s)</t>
        </is>
      </c>
      <c r="V32" t="inlineStr">
        <is>
          <t>Static</t>
        </is>
      </c>
      <c r="W32" t="inlineStr">
        <is>
          <t>Fresh water</t>
        </is>
      </c>
      <c r="X32" t="inlineStr">
        <is>
          <t>Lab</t>
        </is>
      </c>
      <c r="Y32"/>
      <c r="Z32" t="inlineStr">
        <is>
          <t>Active ingredient</t>
        </is>
      </c>
      <c r="AA32"/>
      <c r="AB32" t="n">
        <v>0.0975</v>
      </c>
      <c r="AC32"/>
      <c r="AD32"/>
      <c r="AE32"/>
      <c r="AF32"/>
      <c r="AG32" t="inlineStr">
        <is>
          <t>AI mg/L</t>
        </is>
      </c>
      <c r="AH32"/>
      <c r="AI32"/>
      <c r="AJ32"/>
      <c r="AK32"/>
      <c r="AL32"/>
      <c r="AM32"/>
      <c r="AN32"/>
      <c r="AO32"/>
      <c r="AP32"/>
      <c r="AQ32"/>
      <c r="AR32"/>
      <c r="AS32"/>
      <c r="AT32"/>
      <c r="AU32"/>
      <c r="AV32"/>
      <c r="AW32"/>
      <c r="AX32" t="inlineStr">
        <is>
          <t>Mortality</t>
        </is>
      </c>
      <c r="AY32" t="inlineStr">
        <is>
          <t>Mortality</t>
        </is>
      </c>
      <c r="AZ32" t="inlineStr">
        <is>
          <t>LC50</t>
        </is>
      </c>
      <c r="BA32"/>
      <c r="BB32"/>
      <c r="BC32" t="n">
        <v>2.0</v>
      </c>
      <c r="BD32"/>
      <c r="BE32"/>
      <c r="BF32"/>
      <c r="BG32"/>
      <c r="BH32" t="inlineStr">
        <is>
          <t>Day(s)</t>
        </is>
      </c>
      <c r="BI32"/>
      <c r="BJ32"/>
      <c r="BK32"/>
      <c r="BL32"/>
      <c r="BM32"/>
      <c r="BN32"/>
      <c r="BO32" t="inlineStr">
        <is>
          <t>--</t>
        </is>
      </c>
      <c r="BP32"/>
      <c r="BQ32"/>
      <c r="BR32"/>
      <c r="BS32"/>
      <c r="BT32"/>
      <c r="BU32"/>
      <c r="BV32"/>
      <c r="BW32"/>
      <c r="BX32"/>
      <c r="BY32"/>
      <c r="BZ32"/>
      <c r="CA32"/>
      <c r="CB32"/>
      <c r="CC32"/>
      <c r="CD32" t="inlineStr">
        <is>
          <t>Brausch,J.M., and P.N. Smith</t>
        </is>
      </c>
      <c r="CE32" t="n">
        <v>117583.0</v>
      </c>
      <c r="CF32" t="inlineStr">
        <is>
          <t>Development of Resistance to Cyfluthrin and Naphthalene Among Daphnia magna</t>
        </is>
      </c>
      <c r="CG32" t="inlineStr">
        <is>
          <t>Ecotoxicology18(5): 600-609</t>
        </is>
      </c>
      <c r="CH32" t="n">
        <v>2009.0</v>
      </c>
    </row>
    <row r="33">
      <c r="A33" t="n">
        <v>57636.0</v>
      </c>
      <c r="B33" t="inlineStr">
        <is>
          <t>(17alpha)-19-Norpregna-1,3,5(10)-trien-20-yne-3,17-diol</t>
        </is>
      </c>
      <c r="C33"/>
      <c r="D33" t="inlineStr">
        <is>
          <t>Unmeasured</t>
        </is>
      </c>
      <c r="E33"/>
      <c r="F33"/>
      <c r="G33"/>
      <c r="H33"/>
      <c r="I33"/>
      <c r="J33"/>
      <c r="K33" t="inlineStr">
        <is>
          <t>Daphnia magna</t>
        </is>
      </c>
      <c r="L33" t="inlineStr">
        <is>
          <t>Water Flea</t>
        </is>
      </c>
      <c r="M33" t="inlineStr">
        <is>
          <t>Crustaceans; Standard Test Species</t>
        </is>
      </c>
      <c r="N33"/>
      <c r="O33" t="inlineStr">
        <is>
          <t>&lt;</t>
        </is>
      </c>
      <c r="P33" t="n">
        <v>24.0</v>
      </c>
      <c r="Q33"/>
      <c r="R33"/>
      <c r="S33"/>
      <c r="T33"/>
      <c r="U33" t="inlineStr">
        <is>
          <t>Hour(s)</t>
        </is>
      </c>
      <c r="V33" t="inlineStr">
        <is>
          <t>Renewal</t>
        </is>
      </c>
      <c r="W33" t="inlineStr">
        <is>
          <t>Fresh water</t>
        </is>
      </c>
      <c r="X33" t="inlineStr">
        <is>
          <t>Lab</t>
        </is>
      </c>
      <c r="Y33"/>
      <c r="Z33" t="inlineStr">
        <is>
          <t>Formulation</t>
        </is>
      </c>
      <c r="AA33"/>
      <c r="AB33" t="n">
        <v>2.5904</v>
      </c>
      <c r="AC33"/>
      <c r="AD33"/>
      <c r="AE33"/>
      <c r="AF33"/>
      <c r="AG33" t="inlineStr">
        <is>
          <t>AI mg/L</t>
        </is>
      </c>
      <c r="AH33"/>
      <c r="AI33"/>
      <c r="AJ33"/>
      <c r="AK33"/>
      <c r="AL33"/>
      <c r="AM33"/>
      <c r="AN33"/>
      <c r="AO33"/>
      <c r="AP33"/>
      <c r="AQ33"/>
      <c r="AR33"/>
      <c r="AS33"/>
      <c r="AT33"/>
      <c r="AU33"/>
      <c r="AV33"/>
      <c r="AW33"/>
      <c r="AX33" t="inlineStr">
        <is>
          <t>Mortality</t>
        </is>
      </c>
      <c r="AY33" t="inlineStr">
        <is>
          <t>Mortality</t>
        </is>
      </c>
      <c r="AZ33" t="inlineStr">
        <is>
          <t>LC50</t>
        </is>
      </c>
      <c r="BA33"/>
      <c r="BB33"/>
      <c r="BC33" t="n">
        <v>4.0</v>
      </c>
      <c r="BD33"/>
      <c r="BE33"/>
      <c r="BF33"/>
      <c r="BG33"/>
      <c r="BH33" t="inlineStr">
        <is>
          <t>Day(s)</t>
        </is>
      </c>
      <c r="BI33"/>
      <c r="BJ33"/>
      <c r="BK33"/>
      <c r="BL33"/>
      <c r="BM33"/>
      <c r="BN33"/>
      <c r="BO33" t="inlineStr">
        <is>
          <t>--</t>
        </is>
      </c>
      <c r="BP33"/>
      <c r="BQ33"/>
      <c r="BR33"/>
      <c r="BS33"/>
      <c r="BT33"/>
      <c r="BU33"/>
      <c r="BV33"/>
      <c r="BW33"/>
      <c r="BX33"/>
      <c r="BY33"/>
      <c r="BZ33"/>
      <c r="CA33"/>
      <c r="CB33"/>
      <c r="CC33"/>
      <c r="CD33" t="inlineStr">
        <is>
          <t>Clubbs,R.L., and B.W. Brooks</t>
        </is>
      </c>
      <c r="CE33" t="n">
        <v>96664.0</v>
      </c>
      <c r="CF33" t="inlineStr">
        <is>
          <t>Daphnia magna Responses to a Vertebrate Estrogen Receptor Agonist and an Antagonist:  A Multigenerational Study</t>
        </is>
      </c>
      <c r="CG33" t="inlineStr">
        <is>
          <t>Ecotoxicol. Environ. Saf.67(3): 385-398</t>
        </is>
      </c>
      <c r="CH33" t="n">
        <v>2007.0</v>
      </c>
    </row>
    <row r="34">
      <c r="A34" t="n">
        <v>58899.0</v>
      </c>
      <c r="B34" t="inlineStr">
        <is>
          <t>(1alpha,2alpha,3beta,4alpha,5alpha,6beta)-1,2,3,4,5,6-Hexachlorocyclohexane</t>
        </is>
      </c>
      <c r="C34"/>
      <c r="D34" t="inlineStr">
        <is>
          <t>Unmeasured</t>
        </is>
      </c>
      <c r="E34" t="inlineStr">
        <is>
          <t>&gt;</t>
        </is>
      </c>
      <c r="F34" t="n">
        <v>98.0</v>
      </c>
      <c r="G34"/>
      <c r="H34"/>
      <c r="I34"/>
      <c r="J34"/>
      <c r="K34" t="inlineStr">
        <is>
          <t>Daphnia magna</t>
        </is>
      </c>
      <c r="L34" t="inlineStr">
        <is>
          <t>Water Flea</t>
        </is>
      </c>
      <c r="M34" t="inlineStr">
        <is>
          <t>Crustaceans; Standard Test Species</t>
        </is>
      </c>
      <c r="N34"/>
      <c r="O34" t="inlineStr">
        <is>
          <t>&lt;</t>
        </is>
      </c>
      <c r="P34" t="n">
        <v>24.0</v>
      </c>
      <c r="Q34"/>
      <c r="R34"/>
      <c r="S34"/>
      <c r="T34"/>
      <c r="U34" t="inlineStr">
        <is>
          <t>Hour(s)</t>
        </is>
      </c>
      <c r="V34" t="inlineStr">
        <is>
          <t>Static</t>
        </is>
      </c>
      <c r="W34" t="inlineStr">
        <is>
          <t>Fresh water</t>
        </is>
      </c>
      <c r="X34" t="inlineStr">
        <is>
          <t>Lab</t>
        </is>
      </c>
      <c r="Y34"/>
      <c r="Z34" t="inlineStr">
        <is>
          <t>Active ingredient</t>
        </is>
      </c>
      <c r="AA34"/>
      <c r="AB34" t="n">
        <v>1.79</v>
      </c>
      <c r="AC34"/>
      <c r="AD34"/>
      <c r="AE34"/>
      <c r="AF34"/>
      <c r="AG34" t="inlineStr">
        <is>
          <t>AI mg/L</t>
        </is>
      </c>
      <c r="AH34"/>
      <c r="AI34"/>
      <c r="AJ34"/>
      <c r="AK34"/>
      <c r="AL34"/>
      <c r="AM34"/>
      <c r="AN34"/>
      <c r="AO34"/>
      <c r="AP34"/>
      <c r="AQ34"/>
      <c r="AR34"/>
      <c r="AS34"/>
      <c r="AT34"/>
      <c r="AU34"/>
      <c r="AV34"/>
      <c r="AW34"/>
      <c r="AX34" t="inlineStr">
        <is>
          <t>Mortality</t>
        </is>
      </c>
      <c r="AY34" t="inlineStr">
        <is>
          <t>Mortality</t>
        </is>
      </c>
      <c r="AZ34" t="inlineStr">
        <is>
          <t>LC50</t>
        </is>
      </c>
      <c r="BA34"/>
      <c r="BB34"/>
      <c r="BC34" t="n">
        <v>2.0</v>
      </c>
      <c r="BD34"/>
      <c r="BE34"/>
      <c r="BF34"/>
      <c r="BG34"/>
      <c r="BH34" t="inlineStr">
        <is>
          <t>Day(s)</t>
        </is>
      </c>
      <c r="BI34"/>
      <c r="BJ34"/>
      <c r="BK34"/>
      <c r="BL34"/>
      <c r="BM34"/>
      <c r="BN34"/>
      <c r="BO34" t="inlineStr">
        <is>
          <t>--</t>
        </is>
      </c>
      <c r="BP34"/>
      <c r="BQ34"/>
      <c r="BR34"/>
      <c r="BS34"/>
      <c r="BT34"/>
      <c r="BU34"/>
      <c r="BV34"/>
      <c r="BW34"/>
      <c r="BX34"/>
      <c r="BY34"/>
      <c r="BZ34"/>
      <c r="CA34"/>
      <c r="CB34"/>
      <c r="CC34"/>
      <c r="CD34" t="inlineStr">
        <is>
          <t>Virtanen,V., J. Kukkonen, and A. Oikari</t>
        </is>
      </c>
      <c r="CE34" t="n">
        <v>16674.0</v>
      </c>
      <c r="CF34" t="inlineStr">
        <is>
          <t>Acute Toxicity of Organic Chemicals to Daphnia magna in Humic Waters</t>
        </is>
      </c>
      <c r="CG34" t="inlineStr">
        <is>
          <t>In: A.Oikari (Ed.), Nordic Symposium on Organic Environmental Chemicals, University of Joensuu, Finland29:84-86</t>
        </is>
      </c>
      <c r="CH34" t="n">
        <v>1989.0</v>
      </c>
    </row>
    <row r="35">
      <c r="A35" t="n">
        <v>58899.0</v>
      </c>
      <c r="B35" t="inlineStr">
        <is>
          <t>(1alpha,2alpha,3beta,4alpha,5alpha,6beta)-1,2,3,4,5,6-Hexachlorocyclohexane</t>
        </is>
      </c>
      <c r="C35"/>
      <c r="D35" t="inlineStr">
        <is>
          <t>Unmeasured</t>
        </is>
      </c>
      <c r="E35" t="inlineStr">
        <is>
          <t>&gt;</t>
        </is>
      </c>
      <c r="F35" t="n">
        <v>98.0</v>
      </c>
      <c r="G35"/>
      <c r="H35"/>
      <c r="I35"/>
      <c r="J35"/>
      <c r="K35" t="inlineStr">
        <is>
          <t>Daphnia magna</t>
        </is>
      </c>
      <c r="L35" t="inlineStr">
        <is>
          <t>Water Flea</t>
        </is>
      </c>
      <c r="M35" t="inlineStr">
        <is>
          <t>Crustaceans; Standard Test Species</t>
        </is>
      </c>
      <c r="N35"/>
      <c r="O35" t="inlineStr">
        <is>
          <t>&lt;</t>
        </is>
      </c>
      <c r="P35" t="n">
        <v>24.0</v>
      </c>
      <c r="Q35"/>
      <c r="R35"/>
      <c r="S35"/>
      <c r="T35"/>
      <c r="U35" t="inlineStr">
        <is>
          <t>Hour(s)</t>
        </is>
      </c>
      <c r="V35" t="inlineStr">
        <is>
          <t>Static</t>
        </is>
      </c>
      <c r="W35" t="inlineStr">
        <is>
          <t>Fresh water</t>
        </is>
      </c>
      <c r="X35" t="inlineStr">
        <is>
          <t>Lab</t>
        </is>
      </c>
      <c r="Y35"/>
      <c r="Z35" t="inlineStr">
        <is>
          <t>Active ingredient</t>
        </is>
      </c>
      <c r="AA35"/>
      <c r="AB35" t="n">
        <v>0.39</v>
      </c>
      <c r="AC35"/>
      <c r="AD35"/>
      <c r="AE35"/>
      <c r="AF35"/>
      <c r="AG35" t="inlineStr">
        <is>
          <t>AI mg/L</t>
        </is>
      </c>
      <c r="AH35"/>
      <c r="AI35"/>
      <c r="AJ35"/>
      <c r="AK35"/>
      <c r="AL35"/>
      <c r="AM35"/>
      <c r="AN35"/>
      <c r="AO35"/>
      <c r="AP35"/>
      <c r="AQ35"/>
      <c r="AR35"/>
      <c r="AS35"/>
      <c r="AT35"/>
      <c r="AU35"/>
      <c r="AV35"/>
      <c r="AW35"/>
      <c r="AX35" t="inlineStr">
        <is>
          <t>Mortality</t>
        </is>
      </c>
      <c r="AY35" t="inlineStr">
        <is>
          <t>Mortality</t>
        </is>
      </c>
      <c r="AZ35" t="inlineStr">
        <is>
          <t>LC50</t>
        </is>
      </c>
      <c r="BA35"/>
      <c r="BB35"/>
      <c r="BC35" t="n">
        <v>2.0</v>
      </c>
      <c r="BD35"/>
      <c r="BE35"/>
      <c r="BF35"/>
      <c r="BG35"/>
      <c r="BH35" t="inlineStr">
        <is>
          <t>Day(s)</t>
        </is>
      </c>
      <c r="BI35"/>
      <c r="BJ35"/>
      <c r="BK35"/>
      <c r="BL35"/>
      <c r="BM35"/>
      <c r="BN35"/>
      <c r="BO35" t="inlineStr">
        <is>
          <t>--</t>
        </is>
      </c>
      <c r="BP35"/>
      <c r="BQ35"/>
      <c r="BR35"/>
      <c r="BS35"/>
      <c r="BT35"/>
      <c r="BU35"/>
      <c r="BV35"/>
      <c r="BW35"/>
      <c r="BX35"/>
      <c r="BY35"/>
      <c r="BZ35"/>
      <c r="CA35"/>
      <c r="CB35"/>
      <c r="CC35"/>
      <c r="CD35" t="inlineStr">
        <is>
          <t>Virtanen,V., J. Kukkonen, and A. Oikari</t>
        </is>
      </c>
      <c r="CE35" t="n">
        <v>16674.0</v>
      </c>
      <c r="CF35" t="inlineStr">
        <is>
          <t>Acute Toxicity of Organic Chemicals to Daphnia magna in Humic Waters</t>
        </is>
      </c>
      <c r="CG35" t="inlineStr">
        <is>
          <t>In: A.Oikari (Ed.), Nordic Symposium on Organic Environmental Chemicals, University of Joensuu, Finland29:84-86</t>
        </is>
      </c>
      <c r="CH35" t="n">
        <v>1989.0</v>
      </c>
    </row>
    <row r="36">
      <c r="A36" t="n">
        <v>58899.0</v>
      </c>
      <c r="B36" t="inlineStr">
        <is>
          <t>(1alpha,2alpha,3beta,4alpha,5alpha,6beta)-1,2,3,4,5,6-Hexachlorocyclohexane</t>
        </is>
      </c>
      <c r="C36"/>
      <c r="D36" t="inlineStr">
        <is>
          <t>Unmeasured</t>
        </is>
      </c>
      <c r="E36"/>
      <c r="F36"/>
      <c r="G36"/>
      <c r="H36"/>
      <c r="I36"/>
      <c r="J36"/>
      <c r="K36" t="inlineStr">
        <is>
          <t>Daphnia magna</t>
        </is>
      </c>
      <c r="L36" t="inlineStr">
        <is>
          <t>Water Flea</t>
        </is>
      </c>
      <c r="M36" t="inlineStr">
        <is>
          <t>Crustaceans; Standard Test Species</t>
        </is>
      </c>
      <c r="N36" t="inlineStr">
        <is>
          <t>Adult</t>
        </is>
      </c>
      <c r="O36"/>
      <c r="P36"/>
      <c r="Q36"/>
      <c r="R36"/>
      <c r="S36"/>
      <c r="T36"/>
      <c r="U36"/>
      <c r="V36"/>
      <c r="W36" t="inlineStr">
        <is>
          <t>Fresh water</t>
        </is>
      </c>
      <c r="X36"/>
      <c r="Y36"/>
      <c r="Z36" t="inlineStr">
        <is>
          <t>Formulation</t>
        </is>
      </c>
      <c r="AA36"/>
      <c r="AB36"/>
      <c r="AC36"/>
      <c r="AD36" t="n">
        <v>0.0033</v>
      </c>
      <c r="AE36"/>
      <c r="AF36" t="n">
        <v>0.0035</v>
      </c>
      <c r="AG36" t="inlineStr">
        <is>
          <t>AI mg/L</t>
        </is>
      </c>
      <c r="AH36"/>
      <c r="AI36"/>
      <c r="AJ36"/>
      <c r="AK36"/>
      <c r="AL36"/>
      <c r="AM36"/>
      <c r="AN36"/>
      <c r="AO36"/>
      <c r="AP36"/>
      <c r="AQ36"/>
      <c r="AR36"/>
      <c r="AS36"/>
      <c r="AT36"/>
      <c r="AU36"/>
      <c r="AV36"/>
      <c r="AW36"/>
      <c r="AX36" t="inlineStr">
        <is>
          <t>Mortality</t>
        </is>
      </c>
      <c r="AY36" t="inlineStr">
        <is>
          <t>Mortality</t>
        </is>
      </c>
      <c r="AZ36" t="inlineStr">
        <is>
          <t>LC50</t>
        </is>
      </c>
      <c r="BA36"/>
      <c r="BB36"/>
      <c r="BC36" t="n">
        <v>1.0</v>
      </c>
      <c r="BD36"/>
      <c r="BE36"/>
      <c r="BF36"/>
      <c r="BG36"/>
      <c r="BH36" t="inlineStr">
        <is>
          <t>Day(s)</t>
        </is>
      </c>
      <c r="BI36"/>
      <c r="BJ36"/>
      <c r="BK36"/>
      <c r="BL36"/>
      <c r="BM36"/>
      <c r="BN36"/>
      <c r="BO36" t="inlineStr">
        <is>
          <t>--</t>
        </is>
      </c>
      <c r="BP36"/>
      <c r="BQ36"/>
      <c r="BR36"/>
      <c r="BS36"/>
      <c r="BT36"/>
      <c r="BU36"/>
      <c r="BV36"/>
      <c r="BW36"/>
      <c r="BX36"/>
      <c r="BY36"/>
      <c r="BZ36"/>
      <c r="CA36"/>
      <c r="CB36"/>
      <c r="CC36"/>
      <c r="CD36" t="inlineStr">
        <is>
          <t>Gaaboub,I.A., F.M. El-Gayar, and A.A. Abdel-Gawaad</t>
        </is>
      </c>
      <c r="CE36" t="n">
        <v>2646.0</v>
      </c>
      <c r="CF36" t="inlineStr">
        <is>
          <t>Comparative Studies on the Sensitivity of Culex pipiens fatigans Wied. Mosquito Larvae and the Microcrustacean Adults of Daphnia magna Straus as Microbioassay Test Organisms for Screening Certain Soil Insecticides Appli</t>
        </is>
      </c>
      <c r="CG36" t="inlineStr">
        <is>
          <t>Bull. Entomol. Soc. Egypt7:193-199</t>
        </is>
      </c>
      <c r="CH36" t="n">
        <v>1973.0</v>
      </c>
    </row>
    <row r="37">
      <c r="A37" t="n">
        <v>58899.0</v>
      </c>
      <c r="B37" t="inlineStr">
        <is>
          <t>(1alpha,2alpha,3beta,4alpha,5alpha,6beta)-1,2,3,4,5,6-Hexachlorocyclohexane</t>
        </is>
      </c>
      <c r="C37"/>
      <c r="D37" t="inlineStr">
        <is>
          <t>Unmeasured</t>
        </is>
      </c>
      <c r="E37"/>
      <c r="F37"/>
      <c r="G37"/>
      <c r="H37"/>
      <c r="I37"/>
      <c r="J37"/>
      <c r="K37" t="inlineStr">
        <is>
          <t>Daphnia magna</t>
        </is>
      </c>
      <c r="L37" t="inlineStr">
        <is>
          <t>Water Flea</t>
        </is>
      </c>
      <c r="M37" t="inlineStr">
        <is>
          <t>Crustaceans; Standard Test Species</t>
        </is>
      </c>
      <c r="N37" t="inlineStr">
        <is>
          <t>Neonate</t>
        </is>
      </c>
      <c r="O37" t="inlineStr">
        <is>
          <t>&lt;</t>
        </is>
      </c>
      <c r="P37" t="n">
        <v>24.0</v>
      </c>
      <c r="Q37"/>
      <c r="R37"/>
      <c r="S37"/>
      <c r="T37"/>
      <c r="U37" t="inlineStr">
        <is>
          <t>Hour(s)</t>
        </is>
      </c>
      <c r="V37" t="inlineStr">
        <is>
          <t>Static</t>
        </is>
      </c>
      <c r="W37" t="inlineStr">
        <is>
          <t>Fresh water</t>
        </is>
      </c>
      <c r="X37" t="inlineStr">
        <is>
          <t>Lab</t>
        </is>
      </c>
      <c r="Y37"/>
      <c r="Z37" t="inlineStr">
        <is>
          <t>Formulation</t>
        </is>
      </c>
      <c r="AA37"/>
      <c r="AB37" t="n">
        <v>1.19</v>
      </c>
      <c r="AC37"/>
      <c r="AD37" t="n">
        <v>0.56</v>
      </c>
      <c r="AE37"/>
      <c r="AF37" t="n">
        <v>2.44</v>
      </c>
      <c r="AG37" t="inlineStr">
        <is>
          <t>AI mg/L</t>
        </is>
      </c>
      <c r="AH37"/>
      <c r="AI37"/>
      <c r="AJ37"/>
      <c r="AK37"/>
      <c r="AL37"/>
      <c r="AM37"/>
      <c r="AN37"/>
      <c r="AO37"/>
      <c r="AP37"/>
      <c r="AQ37"/>
      <c r="AR37"/>
      <c r="AS37"/>
      <c r="AT37"/>
      <c r="AU37"/>
      <c r="AV37"/>
      <c r="AW37"/>
      <c r="AX37" t="inlineStr">
        <is>
          <t>Mortality</t>
        </is>
      </c>
      <c r="AY37" t="inlineStr">
        <is>
          <t>Mortality</t>
        </is>
      </c>
      <c r="AZ37" t="inlineStr">
        <is>
          <t>LC50</t>
        </is>
      </c>
      <c r="BA37"/>
      <c r="BB37"/>
      <c r="BC37" t="n">
        <v>2.0</v>
      </c>
      <c r="BD37"/>
      <c r="BE37"/>
      <c r="BF37"/>
      <c r="BG37"/>
      <c r="BH37" t="inlineStr">
        <is>
          <t>Day(s)</t>
        </is>
      </c>
      <c r="BI37"/>
      <c r="BJ37"/>
      <c r="BK37"/>
      <c r="BL37"/>
      <c r="BM37"/>
      <c r="BN37"/>
      <c r="BO37" t="inlineStr">
        <is>
          <t>--</t>
        </is>
      </c>
      <c r="BP37"/>
      <c r="BQ37"/>
      <c r="BR37"/>
      <c r="BS37"/>
      <c r="BT37"/>
      <c r="BU37"/>
      <c r="BV37"/>
      <c r="BW37"/>
      <c r="BX37"/>
      <c r="BY37"/>
      <c r="BZ37"/>
      <c r="CA37"/>
      <c r="CB37"/>
      <c r="CC37"/>
      <c r="CD37" t="inlineStr">
        <is>
          <t>Zou,E., and M. Fingerman</t>
        </is>
      </c>
      <c r="CE37" t="n">
        <v>18976.0</v>
      </c>
      <c r="CF37" t="inlineStr">
        <is>
          <t>Effects of Estrogenic Xenobiotics on Molting of the Water Flea, Daphnia magna</t>
        </is>
      </c>
      <c r="CG37" t="inlineStr">
        <is>
          <t>Ecotoxicol. Environ. Saf.38(3): 281-285</t>
        </is>
      </c>
      <c r="CH37" t="n">
        <v>1997.0</v>
      </c>
    </row>
    <row r="38">
      <c r="A38" t="n">
        <v>58899.0</v>
      </c>
      <c r="B38" t="inlineStr">
        <is>
          <t>(1alpha,2alpha,3beta,4alpha,5alpha,6beta)-1,2,3,4,5,6-Hexachlorocyclohexane</t>
        </is>
      </c>
      <c r="C38"/>
      <c r="D38" t="inlineStr">
        <is>
          <t>Unmeasured</t>
        </is>
      </c>
      <c r="E38"/>
      <c r="F38" t="n">
        <v>99.0</v>
      </c>
      <c r="G38"/>
      <c r="H38"/>
      <c r="I38"/>
      <c r="J38"/>
      <c r="K38" t="inlineStr">
        <is>
          <t>Daphnia magna</t>
        </is>
      </c>
      <c r="L38" t="inlineStr">
        <is>
          <t>Water Flea</t>
        </is>
      </c>
      <c r="M38" t="inlineStr">
        <is>
          <t>Crustaceans; Standard Test Species</t>
        </is>
      </c>
      <c r="N38" t="inlineStr">
        <is>
          <t>Neonate</t>
        </is>
      </c>
      <c r="O38"/>
      <c r="P38"/>
      <c r="Q38"/>
      <c r="R38" t="n">
        <v>6.0</v>
      </c>
      <c r="S38"/>
      <c r="T38" t="n">
        <v>24.0</v>
      </c>
      <c r="U38" t="inlineStr">
        <is>
          <t>Hour(s)</t>
        </is>
      </c>
      <c r="V38" t="inlineStr">
        <is>
          <t>Static</t>
        </is>
      </c>
      <c r="W38" t="inlineStr">
        <is>
          <t>Fresh water</t>
        </is>
      </c>
      <c r="X38" t="inlineStr">
        <is>
          <t>Lab</t>
        </is>
      </c>
      <c r="Y38"/>
      <c r="Z38" t="inlineStr">
        <is>
          <t>Active ingredient</t>
        </is>
      </c>
      <c r="AA38"/>
      <c r="AB38" t="n">
        <v>750.0</v>
      </c>
      <c r="AC38"/>
      <c r="AD38"/>
      <c r="AE38"/>
      <c r="AF38"/>
      <c r="AG38" t="inlineStr">
        <is>
          <t>AI mg/L</t>
        </is>
      </c>
      <c r="AH38"/>
      <c r="AI38"/>
      <c r="AJ38"/>
      <c r="AK38"/>
      <c r="AL38"/>
      <c r="AM38"/>
      <c r="AN38"/>
      <c r="AO38"/>
      <c r="AP38"/>
      <c r="AQ38"/>
      <c r="AR38"/>
      <c r="AS38"/>
      <c r="AT38"/>
      <c r="AU38"/>
      <c r="AV38"/>
      <c r="AW38"/>
      <c r="AX38" t="inlineStr">
        <is>
          <t>Mortality</t>
        </is>
      </c>
      <c r="AY38" t="inlineStr">
        <is>
          <t>Mortality</t>
        </is>
      </c>
      <c r="AZ38" t="inlineStr">
        <is>
          <t>LC50</t>
        </is>
      </c>
      <c r="BA38"/>
      <c r="BB38"/>
      <c r="BC38" t="n">
        <v>2.0</v>
      </c>
      <c r="BD38"/>
      <c r="BE38"/>
      <c r="BF38"/>
      <c r="BG38"/>
      <c r="BH38" t="inlineStr">
        <is>
          <t>Day(s)</t>
        </is>
      </c>
      <c r="BI38"/>
      <c r="BJ38"/>
      <c r="BK38"/>
      <c r="BL38"/>
      <c r="BM38"/>
      <c r="BN38"/>
      <c r="BO38" t="inlineStr">
        <is>
          <t>--</t>
        </is>
      </c>
      <c r="BP38"/>
      <c r="BQ38"/>
      <c r="BR38"/>
      <c r="BS38"/>
      <c r="BT38"/>
      <c r="BU38"/>
      <c r="BV38"/>
      <c r="BW38"/>
      <c r="BX38"/>
      <c r="BY38"/>
      <c r="BZ38"/>
      <c r="CA38"/>
      <c r="CB38"/>
      <c r="CC38"/>
      <c r="CD38" t="inlineStr">
        <is>
          <t>Ferrando,M.D., E. Andreu-Moliner, and A. Fernandez-Casalderrey</t>
        </is>
      </c>
      <c r="CE38" t="n">
        <v>9597.0</v>
      </c>
      <c r="CF38" t="inlineStr">
        <is>
          <t>Relative Sensitivity of Daphnia magna and Brachionus calyciflorus to Five Pesticides</t>
        </is>
      </c>
      <c r="CG38" t="inlineStr">
        <is>
          <t>J. Environ. Sci. Health Part B Pestic. Food Contam. Agric. Wastes27(5): 511-522</t>
        </is>
      </c>
      <c r="CH38" t="n">
        <v>1992.0</v>
      </c>
    </row>
    <row r="39">
      <c r="A39" t="n">
        <v>58899.0</v>
      </c>
      <c r="B39" t="inlineStr">
        <is>
          <t>(1alpha,2alpha,3beta,4alpha,5alpha,6beta)-1,2,3,4,5,6-Hexachlorocyclohexane</t>
        </is>
      </c>
      <c r="C39"/>
      <c r="D39" t="inlineStr">
        <is>
          <t>Unmeasured</t>
        </is>
      </c>
      <c r="E39"/>
      <c r="F39" t="n">
        <v>99.0</v>
      </c>
      <c r="G39"/>
      <c r="H39"/>
      <c r="I39"/>
      <c r="J39"/>
      <c r="K39" t="inlineStr">
        <is>
          <t>Daphnia magna</t>
        </is>
      </c>
      <c r="L39" t="inlineStr">
        <is>
          <t>Water Flea</t>
        </is>
      </c>
      <c r="M39" t="inlineStr">
        <is>
          <t>Crustaceans; Standard Test Species</t>
        </is>
      </c>
      <c r="N39" t="inlineStr">
        <is>
          <t>Neonate</t>
        </is>
      </c>
      <c r="O39"/>
      <c r="P39"/>
      <c r="Q39"/>
      <c r="R39" t="n">
        <v>6.0</v>
      </c>
      <c r="S39"/>
      <c r="T39" t="n">
        <v>24.0</v>
      </c>
      <c r="U39" t="inlineStr">
        <is>
          <t>Hour(s)</t>
        </is>
      </c>
      <c r="V39" t="inlineStr">
        <is>
          <t>Static</t>
        </is>
      </c>
      <c r="W39" t="inlineStr">
        <is>
          <t>Fresh water</t>
        </is>
      </c>
      <c r="X39" t="inlineStr">
        <is>
          <t>Lab</t>
        </is>
      </c>
      <c r="Y39"/>
      <c r="Z39" t="inlineStr">
        <is>
          <t>Active ingredient</t>
        </is>
      </c>
      <c r="AA39"/>
      <c r="AB39" t="n">
        <v>1640.0</v>
      </c>
      <c r="AC39"/>
      <c r="AD39" t="n">
        <v>1150.0</v>
      </c>
      <c r="AE39"/>
      <c r="AF39" t="n">
        <v>1780.0</v>
      </c>
      <c r="AG39" t="inlineStr">
        <is>
          <t>AI mg/L</t>
        </is>
      </c>
      <c r="AH39"/>
      <c r="AI39"/>
      <c r="AJ39"/>
      <c r="AK39"/>
      <c r="AL39"/>
      <c r="AM39"/>
      <c r="AN39"/>
      <c r="AO39"/>
      <c r="AP39"/>
      <c r="AQ39"/>
      <c r="AR39"/>
      <c r="AS39"/>
      <c r="AT39"/>
      <c r="AU39"/>
      <c r="AV39"/>
      <c r="AW39"/>
      <c r="AX39" t="inlineStr">
        <is>
          <t>Mortality</t>
        </is>
      </c>
      <c r="AY39" t="inlineStr">
        <is>
          <t>Mortality</t>
        </is>
      </c>
      <c r="AZ39" t="inlineStr">
        <is>
          <t>LC50</t>
        </is>
      </c>
      <c r="BA39"/>
      <c r="BB39"/>
      <c r="BC39" t="n">
        <v>1.0</v>
      </c>
      <c r="BD39"/>
      <c r="BE39"/>
      <c r="BF39"/>
      <c r="BG39"/>
      <c r="BH39" t="inlineStr">
        <is>
          <t>Day(s)</t>
        </is>
      </c>
      <c r="BI39"/>
      <c r="BJ39"/>
      <c r="BK39"/>
      <c r="BL39"/>
      <c r="BM39"/>
      <c r="BN39"/>
      <c r="BO39" t="inlineStr">
        <is>
          <t>--</t>
        </is>
      </c>
      <c r="BP39"/>
      <c r="BQ39"/>
      <c r="BR39"/>
      <c r="BS39"/>
      <c r="BT39"/>
      <c r="BU39"/>
      <c r="BV39"/>
      <c r="BW39"/>
      <c r="BX39"/>
      <c r="BY39"/>
      <c r="BZ39"/>
      <c r="CA39"/>
      <c r="CB39"/>
      <c r="CC39"/>
      <c r="CD39" t="inlineStr">
        <is>
          <t>Ferrando,M.D., E. Andreu-Moliner, and A. Fernandez-Casalderrey</t>
        </is>
      </c>
      <c r="CE39" t="n">
        <v>9597.0</v>
      </c>
      <c r="CF39" t="inlineStr">
        <is>
          <t>Relative Sensitivity of Daphnia magna and Brachionus calyciflorus to Five Pesticides</t>
        </is>
      </c>
      <c r="CG39" t="inlineStr">
        <is>
          <t>J. Environ. Sci. Health Part B Pestic. Food Contam. Agric. Wastes27(5): 511-522</t>
        </is>
      </c>
      <c r="CH39" t="n">
        <v>1992.0</v>
      </c>
    </row>
    <row r="40">
      <c r="A40" t="n">
        <v>58899.0</v>
      </c>
      <c r="B40" t="inlineStr">
        <is>
          <t>(1alpha,2alpha,3beta,4alpha,5alpha,6beta)-1,2,3,4,5,6-Hexachlorocyclohexane</t>
        </is>
      </c>
      <c r="C40"/>
      <c r="D40" t="inlineStr">
        <is>
          <t>Unmeasured</t>
        </is>
      </c>
      <c r="E40"/>
      <c r="F40"/>
      <c r="G40"/>
      <c r="H40"/>
      <c r="I40"/>
      <c r="J40"/>
      <c r="K40" t="inlineStr">
        <is>
          <t>Daphnia magna</t>
        </is>
      </c>
      <c r="L40" t="inlineStr">
        <is>
          <t>Water Flea</t>
        </is>
      </c>
      <c r="M40" t="inlineStr">
        <is>
          <t>Crustaceans; Standard Test Species</t>
        </is>
      </c>
      <c r="N40" t="inlineStr">
        <is>
          <t>Larva</t>
        </is>
      </c>
      <c r="O40" t="inlineStr">
        <is>
          <t>&lt;</t>
        </is>
      </c>
      <c r="P40" t="n">
        <v>24.0</v>
      </c>
      <c r="Q40"/>
      <c r="R40"/>
      <c r="S40"/>
      <c r="T40"/>
      <c r="U40" t="inlineStr">
        <is>
          <t>Hour(s)</t>
        </is>
      </c>
      <c r="V40" t="inlineStr">
        <is>
          <t>Renewal</t>
        </is>
      </c>
      <c r="W40" t="inlineStr">
        <is>
          <t>Fresh water</t>
        </is>
      </c>
      <c r="X40" t="inlineStr">
        <is>
          <t>Lab</t>
        </is>
      </c>
      <c r="Y40"/>
      <c r="Z40" t="inlineStr">
        <is>
          <t>Formulation</t>
        </is>
      </c>
      <c r="AA40"/>
      <c r="AB40" t="n">
        <v>1.25</v>
      </c>
      <c r="AC40"/>
      <c r="AD40"/>
      <c r="AE40"/>
      <c r="AF40"/>
      <c r="AG40" t="inlineStr">
        <is>
          <t>AI mg/L</t>
        </is>
      </c>
      <c r="AH40"/>
      <c r="AI40"/>
      <c r="AJ40"/>
      <c r="AK40"/>
      <c r="AL40"/>
      <c r="AM40"/>
      <c r="AN40"/>
      <c r="AO40"/>
      <c r="AP40"/>
      <c r="AQ40"/>
      <c r="AR40"/>
      <c r="AS40"/>
      <c r="AT40"/>
      <c r="AU40"/>
      <c r="AV40"/>
      <c r="AW40"/>
      <c r="AX40" t="inlineStr">
        <is>
          <t>Mortality</t>
        </is>
      </c>
      <c r="AY40" t="inlineStr">
        <is>
          <t>Mortality</t>
        </is>
      </c>
      <c r="AZ40" t="inlineStr">
        <is>
          <t>LC50</t>
        </is>
      </c>
      <c r="BA40"/>
      <c r="BB40"/>
      <c r="BC40" t="n">
        <v>1.0833</v>
      </c>
      <c r="BD40"/>
      <c r="BE40"/>
      <c r="BF40"/>
      <c r="BG40"/>
      <c r="BH40" t="inlineStr">
        <is>
          <t>Day(s)</t>
        </is>
      </c>
      <c r="BI40"/>
      <c r="BJ40"/>
      <c r="BK40"/>
      <c r="BL40"/>
      <c r="BM40"/>
      <c r="BN40"/>
      <c r="BO40" t="inlineStr">
        <is>
          <t>--</t>
        </is>
      </c>
      <c r="BP40"/>
      <c r="BQ40"/>
      <c r="BR40"/>
      <c r="BS40"/>
      <c r="BT40"/>
      <c r="BU40"/>
      <c r="BV40"/>
      <c r="BW40"/>
      <c r="BX40"/>
      <c r="BY40"/>
      <c r="BZ40"/>
      <c r="CA40"/>
      <c r="CB40"/>
      <c r="CC40"/>
      <c r="CD40" t="inlineStr">
        <is>
          <t>Frear,D.E.H., and J.E. Boyd</t>
        </is>
      </c>
      <c r="CE40" t="n">
        <v>2820.0</v>
      </c>
      <c r="CF40" t="inlineStr">
        <is>
          <t>Use of Daphnia magna for the Microbioassay of Pesticides.  I.  Development of Standardized Techniques for Rearing Daphnia and Preparation of Dosage-Mortality Curves for Pesticides</t>
        </is>
      </c>
      <c r="CG40" t="inlineStr">
        <is>
          <t>J. Econ. Entomol.60(5): 1228-1236</t>
        </is>
      </c>
      <c r="CH40" t="n">
        <v>1967.0</v>
      </c>
    </row>
    <row r="41">
      <c r="A41" t="n">
        <v>58899.0</v>
      </c>
      <c r="B41" t="inlineStr">
        <is>
          <t>(1alpha,2alpha,3beta,4alpha,5alpha,6beta)-1,2,3,4,5,6-Hexachlorocyclohexane</t>
        </is>
      </c>
      <c r="C41"/>
      <c r="D41"/>
      <c r="E41"/>
      <c r="F41"/>
      <c r="G41"/>
      <c r="H41"/>
      <c r="I41"/>
      <c r="J41"/>
      <c r="K41" t="inlineStr">
        <is>
          <t>Daphnia magna</t>
        </is>
      </c>
      <c r="L41" t="inlineStr">
        <is>
          <t>Water Flea</t>
        </is>
      </c>
      <c r="M41" t="inlineStr">
        <is>
          <t>Crustaceans; Standard Test Species</t>
        </is>
      </c>
      <c r="N41"/>
      <c r="O41"/>
      <c r="P41"/>
      <c r="Q41"/>
      <c r="R41"/>
      <c r="S41"/>
      <c r="T41"/>
      <c r="U41"/>
      <c r="V41"/>
      <c r="W41" t="inlineStr">
        <is>
          <t>Fresh water</t>
        </is>
      </c>
      <c r="X41" t="inlineStr">
        <is>
          <t>Lab</t>
        </is>
      </c>
      <c r="Y41"/>
      <c r="Z41" t="inlineStr">
        <is>
          <t>Formulation</t>
        </is>
      </c>
      <c r="AA41"/>
      <c r="AB41" t="n">
        <v>2.0</v>
      </c>
      <c r="AC41"/>
      <c r="AD41"/>
      <c r="AE41"/>
      <c r="AF41"/>
      <c r="AG41" t="inlineStr">
        <is>
          <t>AI mg/L</t>
        </is>
      </c>
      <c r="AH41"/>
      <c r="AI41"/>
      <c r="AJ41"/>
      <c r="AK41"/>
      <c r="AL41"/>
      <c r="AM41"/>
      <c r="AN41"/>
      <c r="AO41"/>
      <c r="AP41"/>
      <c r="AQ41"/>
      <c r="AR41"/>
      <c r="AS41"/>
      <c r="AT41"/>
      <c r="AU41"/>
      <c r="AV41"/>
      <c r="AW41"/>
      <c r="AX41" t="inlineStr">
        <is>
          <t>Mortality</t>
        </is>
      </c>
      <c r="AY41" t="inlineStr">
        <is>
          <t>Mortality</t>
        </is>
      </c>
      <c r="AZ41" t="inlineStr">
        <is>
          <t>LC50</t>
        </is>
      </c>
      <c r="BA41"/>
      <c r="BB41"/>
      <c r="BC41" t="n">
        <v>2.0</v>
      </c>
      <c r="BD41"/>
      <c r="BE41"/>
      <c r="BF41"/>
      <c r="BG41"/>
      <c r="BH41" t="inlineStr">
        <is>
          <t>Day(s)</t>
        </is>
      </c>
      <c r="BI41"/>
      <c r="BJ41"/>
      <c r="BK41"/>
      <c r="BL41"/>
      <c r="BM41"/>
      <c r="BN41"/>
      <c r="BO41" t="inlineStr">
        <is>
          <t>--</t>
        </is>
      </c>
      <c r="BP41"/>
      <c r="BQ41"/>
      <c r="BR41"/>
      <c r="BS41"/>
      <c r="BT41"/>
      <c r="BU41"/>
      <c r="BV41"/>
      <c r="BW41"/>
      <c r="BX41"/>
      <c r="BY41"/>
      <c r="BZ41"/>
      <c r="CA41"/>
      <c r="CB41"/>
      <c r="CC41"/>
      <c r="CD41" t="inlineStr">
        <is>
          <t>Malacea,I.</t>
        </is>
      </c>
      <c r="CE41" t="n">
        <v>16933.0</v>
      </c>
      <c r="CF41" t="inlineStr">
        <is>
          <t>Contribution to Study of Detox and Heclotox Insecticides Toxic Action on Certain Fish Species and on Daphnia</t>
        </is>
      </c>
      <c r="CG41" t="inlineStr">
        <is>
          <t>Stud. Prot. Calitatii Apelor8:95-133</t>
        </is>
      </c>
      <c r="CH41" t="n">
        <v>1967.0</v>
      </c>
    </row>
    <row r="42">
      <c r="A42" t="n">
        <v>58899.0</v>
      </c>
      <c r="B42" t="inlineStr">
        <is>
          <t>(1alpha,2alpha,3beta,4alpha,5alpha,6beta)-1,2,3,4,5,6-Hexachlorocyclohexane</t>
        </is>
      </c>
      <c r="C42"/>
      <c r="D42"/>
      <c r="E42"/>
      <c r="F42" t="n">
        <v>3.0</v>
      </c>
      <c r="G42"/>
      <c r="H42"/>
      <c r="I42"/>
      <c r="J42"/>
      <c r="K42" t="inlineStr">
        <is>
          <t>Daphnia magna</t>
        </is>
      </c>
      <c r="L42" t="inlineStr">
        <is>
          <t>Water Flea</t>
        </is>
      </c>
      <c r="M42" t="inlineStr">
        <is>
          <t>Crustaceans; Standard Test Species</t>
        </is>
      </c>
      <c r="N42"/>
      <c r="O42"/>
      <c r="P42"/>
      <c r="Q42"/>
      <c r="R42"/>
      <c r="S42"/>
      <c r="T42"/>
      <c r="U42"/>
      <c r="V42"/>
      <c r="W42" t="inlineStr">
        <is>
          <t>Fresh water</t>
        </is>
      </c>
      <c r="X42" t="inlineStr">
        <is>
          <t>Lab</t>
        </is>
      </c>
      <c r="Y42"/>
      <c r="Z42" t="inlineStr">
        <is>
          <t>Formulation</t>
        </is>
      </c>
      <c r="AA42"/>
      <c r="AB42" t="n">
        <v>1.87</v>
      </c>
      <c r="AC42"/>
      <c r="AD42"/>
      <c r="AE42"/>
      <c r="AF42"/>
      <c r="AG42" t="inlineStr">
        <is>
          <t>AI mg/L</t>
        </is>
      </c>
      <c r="AH42"/>
      <c r="AI42"/>
      <c r="AJ42"/>
      <c r="AK42"/>
      <c r="AL42"/>
      <c r="AM42"/>
      <c r="AN42"/>
      <c r="AO42"/>
      <c r="AP42"/>
      <c r="AQ42"/>
      <c r="AR42"/>
      <c r="AS42"/>
      <c r="AT42"/>
      <c r="AU42"/>
      <c r="AV42"/>
      <c r="AW42"/>
      <c r="AX42" t="inlineStr">
        <is>
          <t>Mortality</t>
        </is>
      </c>
      <c r="AY42" t="inlineStr">
        <is>
          <t>Mortality</t>
        </is>
      </c>
      <c r="AZ42" t="inlineStr">
        <is>
          <t>LC50</t>
        </is>
      </c>
      <c r="BA42"/>
      <c r="BB42"/>
      <c r="BC42" t="n">
        <v>2.0</v>
      </c>
      <c r="BD42"/>
      <c r="BE42"/>
      <c r="BF42"/>
      <c r="BG42"/>
      <c r="BH42" t="inlineStr">
        <is>
          <t>Day(s)</t>
        </is>
      </c>
      <c r="BI42"/>
      <c r="BJ42"/>
      <c r="BK42"/>
      <c r="BL42"/>
      <c r="BM42"/>
      <c r="BN42"/>
      <c r="BO42" t="inlineStr">
        <is>
          <t>--</t>
        </is>
      </c>
      <c r="BP42"/>
      <c r="BQ42"/>
      <c r="BR42"/>
      <c r="BS42"/>
      <c r="BT42"/>
      <c r="BU42"/>
      <c r="BV42"/>
      <c r="BW42"/>
      <c r="BX42"/>
      <c r="BY42"/>
      <c r="BZ42"/>
      <c r="CA42"/>
      <c r="CB42"/>
      <c r="CC42"/>
      <c r="CD42" t="inlineStr">
        <is>
          <t>Malacea,I.</t>
        </is>
      </c>
      <c r="CE42" t="n">
        <v>16933.0</v>
      </c>
      <c r="CF42" t="inlineStr">
        <is>
          <t>Contribution to Study of Detox and Heclotox Insecticides Toxic Action on Certain Fish Species and on Daphnia</t>
        </is>
      </c>
      <c r="CG42" t="inlineStr">
        <is>
          <t>Stud. Prot. Calitatii Apelor8:95-133</t>
        </is>
      </c>
      <c r="CH42" t="n">
        <v>1967.0</v>
      </c>
    </row>
    <row r="43">
      <c r="A43" t="n">
        <v>58899.0</v>
      </c>
      <c r="B43" t="inlineStr">
        <is>
          <t>(1alpha,2alpha,3beta,4alpha,5alpha,6beta)-1,2,3,4,5,6-Hexachlorocyclohexane</t>
        </is>
      </c>
      <c r="C43"/>
      <c r="D43" t="inlineStr">
        <is>
          <t>Unmeasured</t>
        </is>
      </c>
      <c r="E43"/>
      <c r="F43"/>
      <c r="G43"/>
      <c r="H43"/>
      <c r="I43"/>
      <c r="J43"/>
      <c r="K43" t="inlineStr">
        <is>
          <t>Daphnia magna</t>
        </is>
      </c>
      <c r="L43" t="inlineStr">
        <is>
          <t>Water Flea</t>
        </is>
      </c>
      <c r="M43" t="inlineStr">
        <is>
          <t>Crustaceans; Standard Test Species</t>
        </is>
      </c>
      <c r="N43" t="inlineStr">
        <is>
          <t>Neonate</t>
        </is>
      </c>
      <c r="O43" t="inlineStr">
        <is>
          <t>&lt;</t>
        </is>
      </c>
      <c r="P43" t="n">
        <v>24.0</v>
      </c>
      <c r="Q43"/>
      <c r="R43"/>
      <c r="S43"/>
      <c r="T43"/>
      <c r="U43" t="inlineStr">
        <is>
          <t>Hour(s)</t>
        </is>
      </c>
      <c r="V43"/>
      <c r="W43" t="inlineStr">
        <is>
          <t>Fresh water</t>
        </is>
      </c>
      <c r="X43" t="inlineStr">
        <is>
          <t>Lab</t>
        </is>
      </c>
      <c r="Y43"/>
      <c r="Z43" t="inlineStr">
        <is>
          <t>Formulation</t>
        </is>
      </c>
      <c r="AA43"/>
      <c r="AB43" t="n">
        <v>2.6</v>
      </c>
      <c r="AC43"/>
      <c r="AD43"/>
      <c r="AE43"/>
      <c r="AF43"/>
      <c r="AG43" t="inlineStr">
        <is>
          <t>AI mg/L</t>
        </is>
      </c>
      <c r="AH43"/>
      <c r="AI43"/>
      <c r="AJ43"/>
      <c r="AK43"/>
      <c r="AL43"/>
      <c r="AM43"/>
      <c r="AN43"/>
      <c r="AO43"/>
      <c r="AP43"/>
      <c r="AQ43"/>
      <c r="AR43"/>
      <c r="AS43"/>
      <c r="AT43"/>
      <c r="AU43"/>
      <c r="AV43"/>
      <c r="AW43"/>
      <c r="AX43" t="inlineStr">
        <is>
          <t>Mortality</t>
        </is>
      </c>
      <c r="AY43" t="inlineStr">
        <is>
          <t>Mortality</t>
        </is>
      </c>
      <c r="AZ43" t="inlineStr">
        <is>
          <t>LC50</t>
        </is>
      </c>
      <c r="BA43"/>
      <c r="BB43"/>
      <c r="BC43" t="n">
        <v>2.0</v>
      </c>
      <c r="BD43"/>
      <c r="BE43"/>
      <c r="BF43"/>
      <c r="BG43"/>
      <c r="BH43" t="inlineStr">
        <is>
          <t>Day(s)</t>
        </is>
      </c>
      <c r="BI43"/>
      <c r="BJ43"/>
      <c r="BK43"/>
      <c r="BL43"/>
      <c r="BM43"/>
      <c r="BN43"/>
      <c r="BO43" t="inlineStr">
        <is>
          <t>--</t>
        </is>
      </c>
      <c r="BP43"/>
      <c r="BQ43"/>
      <c r="BR43"/>
      <c r="BS43"/>
      <c r="BT43"/>
      <c r="BU43"/>
      <c r="BV43"/>
      <c r="BW43"/>
      <c r="BX43"/>
      <c r="BY43"/>
      <c r="BZ43"/>
      <c r="CA43"/>
      <c r="CB43"/>
      <c r="CC43"/>
      <c r="CD43" t="inlineStr">
        <is>
          <t>Weltens,R., F. Vanderplaetse, C. Vangenechten, and T. Verhulst</t>
        </is>
      </c>
      <c r="CE43" t="n">
        <v>55506.0</v>
      </c>
      <c r="CF43" t="inlineStr">
        <is>
          <t>Automated beta Galactosidase Activity Bioassay for Adult Daphnia magna Versus Classic Immobilization Test</t>
        </is>
      </c>
      <c r="CG43" t="inlineStr">
        <is>
          <t>Bull. Environ. Contam. Toxicol.65(2): 139-146</t>
        </is>
      </c>
      <c r="CH43" t="n">
        <v>2000.0</v>
      </c>
    </row>
    <row r="44">
      <c r="A44" t="n">
        <v>58899.0</v>
      </c>
      <c r="B44" t="inlineStr">
        <is>
          <t>(1alpha,2alpha,3beta,4alpha,5alpha,6beta)-1,2,3,4,5,6-Hexachlorocyclohexane</t>
        </is>
      </c>
      <c r="C44"/>
      <c r="D44" t="inlineStr">
        <is>
          <t>Measured</t>
        </is>
      </c>
      <c r="E44"/>
      <c r="F44" t="n">
        <v>100.0</v>
      </c>
      <c r="G44"/>
      <c r="H44"/>
      <c r="I44"/>
      <c r="J44"/>
      <c r="K44" t="inlineStr">
        <is>
          <t>Daphnia magna</t>
        </is>
      </c>
      <c r="L44" t="inlineStr">
        <is>
          <t>Water Flea</t>
        </is>
      </c>
      <c r="M44" t="inlineStr">
        <is>
          <t>Crustaceans; Standard Test Species</t>
        </is>
      </c>
      <c r="N44"/>
      <c r="O44" t="inlineStr">
        <is>
          <t>&lt;</t>
        </is>
      </c>
      <c r="P44" t="n">
        <v>24.0</v>
      </c>
      <c r="Q44"/>
      <c r="R44"/>
      <c r="S44"/>
      <c r="T44"/>
      <c r="U44" t="inlineStr">
        <is>
          <t>Hour(s)</t>
        </is>
      </c>
      <c r="V44" t="inlineStr">
        <is>
          <t>Static</t>
        </is>
      </c>
      <c r="W44" t="inlineStr">
        <is>
          <t>Fresh water</t>
        </is>
      </c>
      <c r="X44" t="inlineStr">
        <is>
          <t>Lab</t>
        </is>
      </c>
      <c r="Y44"/>
      <c r="Z44" t="inlineStr">
        <is>
          <t>Active ingredient</t>
        </is>
      </c>
      <c r="AA44"/>
      <c r="AB44" t="n">
        <v>0.485</v>
      </c>
      <c r="AC44"/>
      <c r="AD44" t="n">
        <v>0.301</v>
      </c>
      <c r="AE44"/>
      <c r="AF44" t="n">
        <v>0.623</v>
      </c>
      <c r="AG44" t="inlineStr">
        <is>
          <t>AI mg/L</t>
        </is>
      </c>
      <c r="AH44"/>
      <c r="AI44"/>
      <c r="AJ44"/>
      <c r="AK44"/>
      <c r="AL44"/>
      <c r="AM44"/>
      <c r="AN44"/>
      <c r="AO44"/>
      <c r="AP44"/>
      <c r="AQ44"/>
      <c r="AR44"/>
      <c r="AS44"/>
      <c r="AT44"/>
      <c r="AU44"/>
      <c r="AV44"/>
      <c r="AW44"/>
      <c r="AX44" t="inlineStr">
        <is>
          <t>Mortality</t>
        </is>
      </c>
      <c r="AY44" t="inlineStr">
        <is>
          <t>Mortality</t>
        </is>
      </c>
      <c r="AZ44" t="inlineStr">
        <is>
          <t>LC50</t>
        </is>
      </c>
      <c r="BA44"/>
      <c r="BB44"/>
      <c r="BC44" t="n">
        <v>2.0</v>
      </c>
      <c r="BD44"/>
      <c r="BE44"/>
      <c r="BF44"/>
      <c r="BG44"/>
      <c r="BH44" t="inlineStr">
        <is>
          <t>Day(s)</t>
        </is>
      </c>
      <c r="BI44"/>
      <c r="BJ44"/>
      <c r="BK44"/>
      <c r="BL44"/>
      <c r="BM44"/>
      <c r="BN44"/>
      <c r="BO44" t="inlineStr">
        <is>
          <t>--</t>
        </is>
      </c>
      <c r="BP44"/>
      <c r="BQ44"/>
      <c r="BR44"/>
      <c r="BS44"/>
      <c r="BT44"/>
      <c r="BU44"/>
      <c r="BV44"/>
      <c r="BW44"/>
      <c r="BX44"/>
      <c r="BY44"/>
      <c r="BZ44"/>
      <c r="CA44"/>
      <c r="CB44"/>
      <c r="CC44"/>
      <c r="CD44" t="inlineStr">
        <is>
          <t>Macek,K.J., K.S. Buxton, S.K. Derr, J.W. Dean, and S. Sauter</t>
        </is>
      </c>
      <c r="CE44" t="n">
        <v>630.0</v>
      </c>
      <c r="CF44" t="inlineStr">
        <is>
          <t>Chronic Toxicity of Lindane to Selected Aquatic Invertebrates and Fishes</t>
        </is>
      </c>
      <c r="CG44" t="inlineStr">
        <is>
          <t>EPA-600/3-76-046, U.S.EPA, Duluth, MN:50 p.</t>
        </is>
      </c>
      <c r="CH44" t="n">
        <v>1976.0</v>
      </c>
    </row>
    <row r="45">
      <c r="A45" t="n">
        <v>58899.0</v>
      </c>
      <c r="B45" t="inlineStr">
        <is>
          <t>(1alpha,2alpha,3beta,4alpha,5alpha,6beta)-1,2,3,4,5,6-Hexachlorocyclohexane</t>
        </is>
      </c>
      <c r="C45"/>
      <c r="D45"/>
      <c r="E45"/>
      <c r="F45" t="n">
        <v>3.0</v>
      </c>
      <c r="G45"/>
      <c r="H45"/>
      <c r="I45"/>
      <c r="J45"/>
      <c r="K45" t="inlineStr">
        <is>
          <t>Daphnia magna</t>
        </is>
      </c>
      <c r="L45" t="inlineStr">
        <is>
          <t>Water Flea</t>
        </is>
      </c>
      <c r="M45" t="inlineStr">
        <is>
          <t>Crustaceans; Standard Test Species</t>
        </is>
      </c>
      <c r="N45"/>
      <c r="O45"/>
      <c r="P45"/>
      <c r="Q45"/>
      <c r="R45"/>
      <c r="S45"/>
      <c r="T45"/>
      <c r="U45"/>
      <c r="V45"/>
      <c r="W45" t="inlineStr">
        <is>
          <t>Fresh water</t>
        </is>
      </c>
      <c r="X45" t="inlineStr">
        <is>
          <t>Lab</t>
        </is>
      </c>
      <c r="Y45"/>
      <c r="Z45" t="inlineStr">
        <is>
          <t>Formulation</t>
        </is>
      </c>
      <c r="AA45"/>
      <c r="AB45" t="n">
        <v>1.87</v>
      </c>
      <c r="AC45"/>
      <c r="AD45"/>
      <c r="AE45"/>
      <c r="AF45"/>
      <c r="AG45" t="inlineStr">
        <is>
          <t>AI mg/L</t>
        </is>
      </c>
      <c r="AH45"/>
      <c r="AI45"/>
      <c r="AJ45"/>
      <c r="AK45"/>
      <c r="AL45"/>
      <c r="AM45"/>
      <c r="AN45"/>
      <c r="AO45"/>
      <c r="AP45"/>
      <c r="AQ45"/>
      <c r="AR45"/>
      <c r="AS45"/>
      <c r="AT45"/>
      <c r="AU45"/>
      <c r="AV45"/>
      <c r="AW45"/>
      <c r="AX45" t="inlineStr">
        <is>
          <t>Mortality</t>
        </is>
      </c>
      <c r="AY45" t="inlineStr">
        <is>
          <t>Mortality</t>
        </is>
      </c>
      <c r="AZ45" t="inlineStr">
        <is>
          <t>LC50</t>
        </is>
      </c>
      <c r="BA45"/>
      <c r="BB45"/>
      <c r="BC45" t="n">
        <v>2.0</v>
      </c>
      <c r="BD45"/>
      <c r="BE45"/>
      <c r="BF45"/>
      <c r="BG45"/>
      <c r="BH45" t="inlineStr">
        <is>
          <t>Day(s)</t>
        </is>
      </c>
      <c r="BI45"/>
      <c r="BJ45"/>
      <c r="BK45"/>
      <c r="BL45"/>
      <c r="BM45"/>
      <c r="BN45"/>
      <c r="BO45" t="inlineStr">
        <is>
          <t>--</t>
        </is>
      </c>
      <c r="BP45"/>
      <c r="BQ45"/>
      <c r="BR45"/>
      <c r="BS45"/>
      <c r="BT45"/>
      <c r="BU45"/>
      <c r="BV45"/>
      <c r="BW45"/>
      <c r="BX45"/>
      <c r="BY45"/>
      <c r="BZ45"/>
      <c r="CA45"/>
      <c r="CB45"/>
      <c r="CC45"/>
      <c r="CD45" t="inlineStr">
        <is>
          <t>Malacea,I.</t>
        </is>
      </c>
      <c r="CE45" t="n">
        <v>16933.0</v>
      </c>
      <c r="CF45" t="inlineStr">
        <is>
          <t>Contribution to Study of Detox and Heclotox Insecticides Toxic Action on Certain Fish Species and on Daphnia</t>
        </is>
      </c>
      <c r="CG45" t="inlineStr">
        <is>
          <t>Stud. Prot. Calitatii Apelor8:95-133</t>
        </is>
      </c>
      <c r="CH45" t="n">
        <v>1967.0</v>
      </c>
    </row>
    <row r="46">
      <c r="A46" t="n">
        <v>58899.0</v>
      </c>
      <c r="B46" t="inlineStr">
        <is>
          <t>(1alpha,2alpha,3beta,4alpha,5alpha,6beta)-1,2,3,4,5,6-Hexachlorocyclohexane</t>
        </is>
      </c>
      <c r="C46"/>
      <c r="D46"/>
      <c r="E46"/>
      <c r="F46"/>
      <c r="G46"/>
      <c r="H46"/>
      <c r="I46"/>
      <c r="J46"/>
      <c r="K46" t="inlineStr">
        <is>
          <t>Daphnia magna</t>
        </is>
      </c>
      <c r="L46" t="inlineStr">
        <is>
          <t>Water Flea</t>
        </is>
      </c>
      <c r="M46" t="inlineStr">
        <is>
          <t>Crustaceans; Standard Test Species</t>
        </is>
      </c>
      <c r="N46"/>
      <c r="O46"/>
      <c r="P46"/>
      <c r="Q46"/>
      <c r="R46"/>
      <c r="S46"/>
      <c r="T46"/>
      <c r="U46"/>
      <c r="V46"/>
      <c r="W46" t="inlineStr">
        <is>
          <t>Fresh water</t>
        </is>
      </c>
      <c r="X46" t="inlineStr">
        <is>
          <t>Lab</t>
        </is>
      </c>
      <c r="Y46"/>
      <c r="Z46" t="inlineStr">
        <is>
          <t>Formulation</t>
        </is>
      </c>
      <c r="AA46"/>
      <c r="AB46" t="n">
        <v>0.25</v>
      </c>
      <c r="AC46"/>
      <c r="AD46"/>
      <c r="AE46"/>
      <c r="AF46"/>
      <c r="AG46" t="inlineStr">
        <is>
          <t>AI mg/L</t>
        </is>
      </c>
      <c r="AH46"/>
      <c r="AI46"/>
      <c r="AJ46"/>
      <c r="AK46"/>
      <c r="AL46"/>
      <c r="AM46"/>
      <c r="AN46"/>
      <c r="AO46"/>
      <c r="AP46"/>
      <c r="AQ46"/>
      <c r="AR46"/>
      <c r="AS46"/>
      <c r="AT46"/>
      <c r="AU46"/>
      <c r="AV46"/>
      <c r="AW46"/>
      <c r="AX46" t="inlineStr">
        <is>
          <t>Mortality</t>
        </is>
      </c>
      <c r="AY46" t="inlineStr">
        <is>
          <t>Mortality</t>
        </is>
      </c>
      <c r="AZ46" t="inlineStr">
        <is>
          <t>LC50</t>
        </is>
      </c>
      <c r="BA46"/>
      <c r="BB46"/>
      <c r="BC46" t="n">
        <v>2.0</v>
      </c>
      <c r="BD46"/>
      <c r="BE46"/>
      <c r="BF46"/>
      <c r="BG46"/>
      <c r="BH46" t="inlineStr">
        <is>
          <t>Day(s)</t>
        </is>
      </c>
      <c r="BI46"/>
      <c r="BJ46"/>
      <c r="BK46"/>
      <c r="BL46"/>
      <c r="BM46"/>
      <c r="BN46"/>
      <c r="BO46" t="inlineStr">
        <is>
          <t>--</t>
        </is>
      </c>
      <c r="BP46"/>
      <c r="BQ46"/>
      <c r="BR46"/>
      <c r="BS46"/>
      <c r="BT46"/>
      <c r="BU46"/>
      <c r="BV46"/>
      <c r="BW46"/>
      <c r="BX46"/>
      <c r="BY46"/>
      <c r="BZ46"/>
      <c r="CA46"/>
      <c r="CB46"/>
      <c r="CC46"/>
      <c r="CD46" t="inlineStr">
        <is>
          <t>Malacea,I.</t>
        </is>
      </c>
      <c r="CE46" t="n">
        <v>16933.0</v>
      </c>
      <c r="CF46" t="inlineStr">
        <is>
          <t>Contribution to Study of Detox and Heclotox Insecticides Toxic Action on Certain Fish Species and on Daphnia</t>
        </is>
      </c>
      <c r="CG46" t="inlineStr">
        <is>
          <t>Stud. Prot. Calitatii Apelor8:95-133</t>
        </is>
      </c>
      <c r="CH46" t="n">
        <v>1967.0</v>
      </c>
    </row>
    <row r="47">
      <c r="A47" t="n">
        <v>58899.0</v>
      </c>
      <c r="B47" t="inlineStr">
        <is>
          <t>(1alpha,2alpha,3beta,4alpha,5alpha,6beta)-1,2,3,4,5,6-Hexachlorocyclohexane</t>
        </is>
      </c>
      <c r="C47"/>
      <c r="D47"/>
      <c r="E47"/>
      <c r="F47" t="n">
        <v>3.0</v>
      </c>
      <c r="G47"/>
      <c r="H47"/>
      <c r="I47"/>
      <c r="J47"/>
      <c r="K47" t="inlineStr">
        <is>
          <t>Daphnia magna</t>
        </is>
      </c>
      <c r="L47" t="inlineStr">
        <is>
          <t>Water Flea</t>
        </is>
      </c>
      <c r="M47" t="inlineStr">
        <is>
          <t>Crustaceans; Standard Test Species</t>
        </is>
      </c>
      <c r="N47"/>
      <c r="O47"/>
      <c r="P47"/>
      <c r="Q47"/>
      <c r="R47"/>
      <c r="S47"/>
      <c r="T47"/>
      <c r="U47"/>
      <c r="V47"/>
      <c r="W47" t="inlineStr">
        <is>
          <t>Fresh water</t>
        </is>
      </c>
      <c r="X47" t="inlineStr">
        <is>
          <t>Lab</t>
        </is>
      </c>
      <c r="Y47"/>
      <c r="Z47" t="inlineStr">
        <is>
          <t>Formulation</t>
        </is>
      </c>
      <c r="AA47"/>
      <c r="AB47" t="n">
        <v>62.0</v>
      </c>
      <c r="AC47"/>
      <c r="AD47"/>
      <c r="AE47"/>
      <c r="AF47"/>
      <c r="AG47" t="inlineStr">
        <is>
          <t>AI mg/L</t>
        </is>
      </c>
      <c r="AH47"/>
      <c r="AI47"/>
      <c r="AJ47"/>
      <c r="AK47"/>
      <c r="AL47"/>
      <c r="AM47"/>
      <c r="AN47"/>
      <c r="AO47"/>
      <c r="AP47"/>
      <c r="AQ47"/>
      <c r="AR47"/>
      <c r="AS47"/>
      <c r="AT47"/>
      <c r="AU47"/>
      <c r="AV47"/>
      <c r="AW47"/>
      <c r="AX47" t="inlineStr">
        <is>
          <t>Mortality</t>
        </is>
      </c>
      <c r="AY47" t="inlineStr">
        <is>
          <t>Mortality</t>
        </is>
      </c>
      <c r="AZ47" t="inlineStr">
        <is>
          <t>LC50</t>
        </is>
      </c>
      <c r="BA47"/>
      <c r="BB47"/>
      <c r="BC47" t="n">
        <v>2.0</v>
      </c>
      <c r="BD47"/>
      <c r="BE47"/>
      <c r="BF47"/>
      <c r="BG47"/>
      <c r="BH47" t="inlineStr">
        <is>
          <t>Day(s)</t>
        </is>
      </c>
      <c r="BI47"/>
      <c r="BJ47"/>
      <c r="BK47"/>
      <c r="BL47"/>
      <c r="BM47"/>
      <c r="BN47"/>
      <c r="BO47" t="inlineStr">
        <is>
          <t>--</t>
        </is>
      </c>
      <c r="BP47"/>
      <c r="BQ47"/>
      <c r="BR47"/>
      <c r="BS47"/>
      <c r="BT47"/>
      <c r="BU47"/>
      <c r="BV47"/>
      <c r="BW47"/>
      <c r="BX47"/>
      <c r="BY47"/>
      <c r="BZ47"/>
      <c r="CA47"/>
      <c r="CB47"/>
      <c r="CC47"/>
      <c r="CD47" t="inlineStr">
        <is>
          <t>Malacea,I.</t>
        </is>
      </c>
      <c r="CE47" t="n">
        <v>16933.0</v>
      </c>
      <c r="CF47" t="inlineStr">
        <is>
          <t>Contribution to Study of Detox and Heclotox Insecticides Toxic Action on Certain Fish Species and on Daphnia</t>
        </is>
      </c>
      <c r="CG47" t="inlineStr">
        <is>
          <t>Stud. Prot. Calitatii Apelor8:95-133</t>
        </is>
      </c>
      <c r="CH47" t="n">
        <v>1967.0</v>
      </c>
    </row>
    <row r="48">
      <c r="A48" t="n">
        <v>58899.0</v>
      </c>
      <c r="B48" t="inlineStr">
        <is>
          <t>(1alpha,2alpha,3beta,4alpha,5alpha,6beta)-1,2,3,4,5,6-Hexachlorocyclohexane</t>
        </is>
      </c>
      <c r="C48"/>
      <c r="D48" t="inlineStr">
        <is>
          <t>Measured</t>
        </is>
      </c>
      <c r="E48"/>
      <c r="F48"/>
      <c r="G48"/>
      <c r="H48"/>
      <c r="I48"/>
      <c r="J48"/>
      <c r="K48" t="inlineStr">
        <is>
          <t>Daphnia magna</t>
        </is>
      </c>
      <c r="L48" t="inlineStr">
        <is>
          <t>Water Flea</t>
        </is>
      </c>
      <c r="M48" t="inlineStr">
        <is>
          <t>Crustaceans; Standard Test Species</t>
        </is>
      </c>
      <c r="N48"/>
      <c r="O48" t="inlineStr">
        <is>
          <t>&lt;</t>
        </is>
      </c>
      <c r="P48" t="n">
        <v>1.0</v>
      </c>
      <c r="Q48"/>
      <c r="R48"/>
      <c r="S48"/>
      <c r="T48"/>
      <c r="U48" t="inlineStr">
        <is>
          <t>Day(s)</t>
        </is>
      </c>
      <c r="V48" t="inlineStr">
        <is>
          <t>Static</t>
        </is>
      </c>
      <c r="W48" t="inlineStr">
        <is>
          <t>Fresh water</t>
        </is>
      </c>
      <c r="X48" t="inlineStr">
        <is>
          <t>Lab</t>
        </is>
      </c>
      <c r="Y48"/>
      <c r="Z48" t="inlineStr">
        <is>
          <t>Active ingredient</t>
        </is>
      </c>
      <c r="AA48"/>
      <c r="AB48" t="n">
        <v>1.0</v>
      </c>
      <c r="AC48"/>
      <c r="AD48"/>
      <c r="AE48"/>
      <c r="AF48"/>
      <c r="AG48" t="inlineStr">
        <is>
          <t>AI mg/L</t>
        </is>
      </c>
      <c r="AH48"/>
      <c r="AI48"/>
      <c r="AJ48"/>
      <c r="AK48"/>
      <c r="AL48"/>
      <c r="AM48"/>
      <c r="AN48"/>
      <c r="AO48"/>
      <c r="AP48"/>
      <c r="AQ48"/>
      <c r="AR48"/>
      <c r="AS48"/>
      <c r="AT48"/>
      <c r="AU48"/>
      <c r="AV48"/>
      <c r="AW48"/>
      <c r="AX48" t="inlineStr">
        <is>
          <t>Mortality</t>
        </is>
      </c>
      <c r="AY48" t="inlineStr">
        <is>
          <t>Mortality</t>
        </is>
      </c>
      <c r="AZ48" t="inlineStr">
        <is>
          <t>LC50</t>
        </is>
      </c>
      <c r="BA48"/>
      <c r="BB48"/>
      <c r="BC48" t="n">
        <v>2.0</v>
      </c>
      <c r="BD48"/>
      <c r="BE48"/>
      <c r="BF48"/>
      <c r="BG48"/>
      <c r="BH48" t="inlineStr">
        <is>
          <t>Day(s)</t>
        </is>
      </c>
      <c r="BI48"/>
      <c r="BJ48"/>
      <c r="BK48"/>
      <c r="BL48"/>
      <c r="BM48"/>
      <c r="BN48"/>
      <c r="BO48" t="inlineStr">
        <is>
          <t>--</t>
        </is>
      </c>
      <c r="BP48"/>
      <c r="BQ48"/>
      <c r="BR48"/>
      <c r="BS48"/>
      <c r="BT48"/>
      <c r="BU48"/>
      <c r="BV48"/>
      <c r="BW48"/>
      <c r="BX48"/>
      <c r="BY48"/>
      <c r="BZ48"/>
      <c r="CA48"/>
      <c r="CB48"/>
      <c r="CC48"/>
      <c r="CD48" t="inlineStr">
        <is>
          <t>Hermens,J., H. Canton, N. Steyger, and R. Wegman</t>
        </is>
      </c>
      <c r="CE48" t="n">
        <v>5675.0</v>
      </c>
      <c r="CF48" t="inlineStr">
        <is>
          <t>Joint Effects of a Mixture of 14 Chemicals on Mortality and Inhibition of Reproduction of Daphnia magna</t>
        </is>
      </c>
      <c r="CG48" t="inlineStr">
        <is>
          <t>Aquat. Toxicol.5(4): 315-322</t>
        </is>
      </c>
      <c r="CH48" t="n">
        <v>1984.0</v>
      </c>
    </row>
    <row r="49">
      <c r="A49" t="n">
        <v>59927.0</v>
      </c>
      <c r="B49" t="inlineStr">
        <is>
          <t>3-Hydroxy-L-tyrosine</t>
        </is>
      </c>
      <c r="C49" t="inlineStr">
        <is>
          <t>Analytical or HPLC Grade</t>
        </is>
      </c>
      <c r="D49" t="inlineStr">
        <is>
          <t>Unmeasured</t>
        </is>
      </c>
      <c r="E49"/>
      <c r="F49"/>
      <c r="G49"/>
      <c r="H49"/>
      <c r="I49"/>
      <c r="J49"/>
      <c r="K49" t="inlineStr">
        <is>
          <t>Daphnia magna</t>
        </is>
      </c>
      <c r="L49" t="inlineStr">
        <is>
          <t>Water Flea</t>
        </is>
      </c>
      <c r="M49" t="inlineStr">
        <is>
          <t>Crustaceans; Standard Test Species</t>
        </is>
      </c>
      <c r="N49" t="inlineStr">
        <is>
          <t>Young</t>
        </is>
      </c>
      <c r="O49" t="inlineStr">
        <is>
          <t>&lt;</t>
        </is>
      </c>
      <c r="P49" t="n">
        <v>24.0</v>
      </c>
      <c r="Q49"/>
      <c r="R49"/>
      <c r="S49"/>
      <c r="T49"/>
      <c r="U49" t="inlineStr">
        <is>
          <t>Hour(s)</t>
        </is>
      </c>
      <c r="V49" t="inlineStr">
        <is>
          <t>Static</t>
        </is>
      </c>
      <c r="W49" t="inlineStr">
        <is>
          <t>Fresh water</t>
        </is>
      </c>
      <c r="X49" t="inlineStr">
        <is>
          <t>Lab</t>
        </is>
      </c>
      <c r="Y49" t="n">
        <v>6.0</v>
      </c>
      <c r="Z49" t="inlineStr">
        <is>
          <t>Active ingredient</t>
        </is>
      </c>
      <c r="AA49"/>
      <c r="AB49" t="n">
        <v>52.2</v>
      </c>
      <c r="AC49"/>
      <c r="AD49"/>
      <c r="AE49"/>
      <c r="AF49"/>
      <c r="AG49" t="inlineStr">
        <is>
          <t>AI mg/L</t>
        </is>
      </c>
      <c r="AH49"/>
      <c r="AI49"/>
      <c r="AJ49"/>
      <c r="AK49"/>
      <c r="AL49"/>
      <c r="AM49"/>
      <c r="AN49"/>
      <c r="AO49"/>
      <c r="AP49"/>
      <c r="AQ49"/>
      <c r="AR49"/>
      <c r="AS49"/>
      <c r="AT49"/>
      <c r="AU49"/>
      <c r="AV49"/>
      <c r="AW49"/>
      <c r="AX49" t="inlineStr">
        <is>
          <t>Mortality</t>
        </is>
      </c>
      <c r="AY49" t="inlineStr">
        <is>
          <t>Mortality</t>
        </is>
      </c>
      <c r="AZ49" t="inlineStr">
        <is>
          <t>LC50</t>
        </is>
      </c>
      <c r="BA49"/>
      <c r="BB49"/>
      <c r="BC49" t="n">
        <v>1.0</v>
      </c>
      <c r="BD49"/>
      <c r="BE49"/>
      <c r="BF49"/>
      <c r="BG49"/>
      <c r="BH49" t="inlineStr">
        <is>
          <t>Day(s)</t>
        </is>
      </c>
      <c r="BI49"/>
      <c r="BJ49"/>
      <c r="BK49"/>
      <c r="BL49"/>
      <c r="BM49"/>
      <c r="BN49"/>
      <c r="BO49" t="inlineStr">
        <is>
          <t>--</t>
        </is>
      </c>
      <c r="BP49"/>
      <c r="BQ49"/>
      <c r="BR49"/>
      <c r="BS49"/>
      <c r="BT49"/>
      <c r="BU49"/>
      <c r="BV49"/>
      <c r="BW49"/>
      <c r="BX49"/>
      <c r="BY49"/>
      <c r="BZ49"/>
      <c r="CA49"/>
      <c r="CB49"/>
      <c r="CC49"/>
      <c r="CD49" t="inlineStr">
        <is>
          <t>De Andres,F., G. Castaneda, and A. Rios</t>
        </is>
      </c>
      <c r="CE49" t="n">
        <v>160488.0</v>
      </c>
      <c r="CF49" t="inlineStr">
        <is>
          <t>Use of Toxicity Assays for Enantiomeric Discrimination of Pharmaceutical Substances</t>
        </is>
      </c>
      <c r="CG49" t="inlineStr">
        <is>
          <t>Chirality21(8): 751-759</t>
        </is>
      </c>
      <c r="CH49" t="n">
        <v>2009.0</v>
      </c>
    </row>
    <row r="50">
      <c r="A50" t="n">
        <v>60548.0</v>
      </c>
      <c r="B50" t="inlineStr">
        <is>
          <t>(4S,4aS,5aS,6S,12aS)-4-(Dimethylamino)-1,4,4a,5,5a,6,11,12a-octahydro-3,6,10,12,12a-pentahydroxy-6-methyl-1,11-dioxo-2-naphthacenecarboxamide</t>
        </is>
      </c>
      <c r="C50"/>
      <c r="D50" t="inlineStr">
        <is>
          <t>Unmeasured</t>
        </is>
      </c>
      <c r="E50"/>
      <c r="F50"/>
      <c r="G50"/>
      <c r="H50"/>
      <c r="I50"/>
      <c r="J50"/>
      <c r="K50" t="inlineStr">
        <is>
          <t>Daphnia magna</t>
        </is>
      </c>
      <c r="L50" t="inlineStr">
        <is>
          <t>Water Flea</t>
        </is>
      </c>
      <c r="M50" t="inlineStr">
        <is>
          <t>Crustaceans; Standard Test Species</t>
        </is>
      </c>
      <c r="N50" t="inlineStr">
        <is>
          <t>Neonate</t>
        </is>
      </c>
      <c r="O50"/>
      <c r="P50"/>
      <c r="Q50"/>
      <c r="R50"/>
      <c r="S50"/>
      <c r="T50"/>
      <c r="U50"/>
      <c r="V50" t="inlineStr">
        <is>
          <t>Static</t>
        </is>
      </c>
      <c r="W50" t="inlineStr">
        <is>
          <t>Fresh water</t>
        </is>
      </c>
      <c r="X50" t="inlineStr">
        <is>
          <t>Lab</t>
        </is>
      </c>
      <c r="Y50"/>
      <c r="Z50" t="inlineStr">
        <is>
          <t>Formulation</t>
        </is>
      </c>
      <c r="AA50"/>
      <c r="AB50" t="n">
        <v>101.16</v>
      </c>
      <c r="AC50"/>
      <c r="AD50"/>
      <c r="AE50"/>
      <c r="AF50"/>
      <c r="AG50" t="inlineStr">
        <is>
          <t>AI mg/L</t>
        </is>
      </c>
      <c r="AH50"/>
      <c r="AI50"/>
      <c r="AJ50"/>
      <c r="AK50"/>
      <c r="AL50"/>
      <c r="AM50"/>
      <c r="AN50"/>
      <c r="AO50"/>
      <c r="AP50"/>
      <c r="AQ50"/>
      <c r="AR50"/>
      <c r="AS50"/>
      <c r="AT50"/>
      <c r="AU50"/>
      <c r="AV50"/>
      <c r="AW50"/>
      <c r="AX50" t="inlineStr">
        <is>
          <t>Mortality</t>
        </is>
      </c>
      <c r="AY50" t="inlineStr">
        <is>
          <t>Mortality</t>
        </is>
      </c>
      <c r="AZ50" t="inlineStr">
        <is>
          <t>LC50</t>
        </is>
      </c>
      <c r="BA50"/>
      <c r="BB50"/>
      <c r="BC50" t="n">
        <v>2.0</v>
      </c>
      <c r="BD50"/>
      <c r="BE50"/>
      <c r="BF50"/>
      <c r="BG50"/>
      <c r="BH50" t="inlineStr">
        <is>
          <t>Day(s)</t>
        </is>
      </c>
      <c r="BI50"/>
      <c r="BJ50"/>
      <c r="BK50"/>
      <c r="BL50"/>
      <c r="BM50"/>
      <c r="BN50"/>
      <c r="BO50" t="inlineStr">
        <is>
          <t>--</t>
        </is>
      </c>
      <c r="BP50"/>
      <c r="BQ50"/>
      <c r="BR50"/>
      <c r="BS50"/>
      <c r="BT50"/>
      <c r="BU50"/>
      <c r="BV50"/>
      <c r="BW50"/>
      <c r="BX50"/>
      <c r="BY50"/>
      <c r="BZ50"/>
      <c r="CA50"/>
      <c r="CB50"/>
      <c r="CC50"/>
      <c r="CD50" t="inlineStr">
        <is>
          <t>Kim,H.Y., S. Yu, T.Y. Jeong, and S.D. Kim</t>
        </is>
      </c>
      <c r="CE50" t="n">
        <v>168877.0</v>
      </c>
      <c r="CF50" t="inlineStr">
        <is>
          <t>Relationship Between Trans-Generational Effects of Tetracycline on Daphnia magna at the Physiological and Whole Organism Level</t>
        </is>
      </c>
      <c r="CG50" t="inlineStr">
        <is>
          <t>Environ. Pollut.191:111-118</t>
        </is>
      </c>
      <c r="CH50" t="n">
        <v>2014.0</v>
      </c>
    </row>
    <row r="51">
      <c r="A51" t="n">
        <v>60548.0</v>
      </c>
      <c r="B51" t="inlineStr">
        <is>
          <t>(4S,4aS,5aS,6S,12aS)-4-(Dimethylamino)-1,4,4a,5,5a,6,11,12a-octahydro-3,6,10,12,12a-pentahydroxy-6-methyl-1,11-dioxo-2-naphthacenecarboxamide</t>
        </is>
      </c>
      <c r="C51"/>
      <c r="D51" t="inlineStr">
        <is>
          <t>Unmeasured</t>
        </is>
      </c>
      <c r="E51"/>
      <c r="F51"/>
      <c r="G51"/>
      <c r="H51"/>
      <c r="I51"/>
      <c r="J51"/>
      <c r="K51" t="inlineStr">
        <is>
          <t>Daphnia magna</t>
        </is>
      </c>
      <c r="L51" t="inlineStr">
        <is>
          <t>Water Flea</t>
        </is>
      </c>
      <c r="M51" t="inlineStr">
        <is>
          <t>Crustaceans; Standard Test Species</t>
        </is>
      </c>
      <c r="N51" t="inlineStr">
        <is>
          <t>Neonate</t>
        </is>
      </c>
      <c r="O51"/>
      <c r="P51"/>
      <c r="Q51"/>
      <c r="R51"/>
      <c r="S51"/>
      <c r="T51"/>
      <c r="U51"/>
      <c r="V51" t="inlineStr">
        <is>
          <t>Static</t>
        </is>
      </c>
      <c r="W51" t="inlineStr">
        <is>
          <t>Fresh water</t>
        </is>
      </c>
      <c r="X51" t="inlineStr">
        <is>
          <t>Lab</t>
        </is>
      </c>
      <c r="Y51"/>
      <c r="Z51" t="inlineStr">
        <is>
          <t>Formulation</t>
        </is>
      </c>
      <c r="AA51"/>
      <c r="AB51"/>
      <c r="AC51" t="inlineStr">
        <is>
          <t>&gt;</t>
        </is>
      </c>
      <c r="AD51" t="n">
        <v>20.0</v>
      </c>
      <c r="AE51" t="inlineStr">
        <is>
          <t>&lt;</t>
        </is>
      </c>
      <c r="AF51" t="n">
        <v>40.0</v>
      </c>
      <c r="AG51" t="inlineStr">
        <is>
          <t>AI mg/L</t>
        </is>
      </c>
      <c r="AH51"/>
      <c r="AI51"/>
      <c r="AJ51"/>
      <c r="AK51"/>
      <c r="AL51"/>
      <c r="AM51"/>
      <c r="AN51"/>
      <c r="AO51"/>
      <c r="AP51"/>
      <c r="AQ51"/>
      <c r="AR51"/>
      <c r="AS51"/>
      <c r="AT51"/>
      <c r="AU51"/>
      <c r="AV51"/>
      <c r="AW51"/>
      <c r="AX51" t="inlineStr">
        <is>
          <t>Mortality</t>
        </is>
      </c>
      <c r="AY51" t="inlineStr">
        <is>
          <t>Mortality</t>
        </is>
      </c>
      <c r="AZ51" t="inlineStr">
        <is>
          <t>LC50</t>
        </is>
      </c>
      <c r="BA51"/>
      <c r="BB51"/>
      <c r="BC51" t="n">
        <v>2.0</v>
      </c>
      <c r="BD51"/>
      <c r="BE51"/>
      <c r="BF51"/>
      <c r="BG51"/>
      <c r="BH51" t="inlineStr">
        <is>
          <t>Day(s)</t>
        </is>
      </c>
      <c r="BI51"/>
      <c r="BJ51"/>
      <c r="BK51"/>
      <c r="BL51"/>
      <c r="BM51"/>
      <c r="BN51"/>
      <c r="BO51" t="inlineStr">
        <is>
          <t>--</t>
        </is>
      </c>
      <c r="BP51"/>
      <c r="BQ51"/>
      <c r="BR51"/>
      <c r="BS51"/>
      <c r="BT51"/>
      <c r="BU51"/>
      <c r="BV51"/>
      <c r="BW51"/>
      <c r="BX51"/>
      <c r="BY51"/>
      <c r="BZ51"/>
      <c r="CA51"/>
      <c r="CB51"/>
      <c r="CC51"/>
      <c r="CD51" t="inlineStr">
        <is>
          <t>Kim,H.Y., S. Yu, T.Y. Jeong, and S.D. Kim</t>
        </is>
      </c>
      <c r="CE51" t="n">
        <v>168877.0</v>
      </c>
      <c r="CF51" t="inlineStr">
        <is>
          <t>Relationship Between Trans-Generational Effects of Tetracycline on Daphnia magna at the Physiological and Whole Organism Level</t>
        </is>
      </c>
      <c r="CG51" t="inlineStr">
        <is>
          <t>Environ. Pollut.191:111-118</t>
        </is>
      </c>
      <c r="CH51" t="n">
        <v>2014.0</v>
      </c>
    </row>
    <row r="52">
      <c r="A52" t="n">
        <v>60548.0</v>
      </c>
      <c r="B52" t="inlineStr">
        <is>
          <t>(4S,4aS,5aS,6S,12aS)-4-(Dimethylamino)-1,4,4a,5,5a,6,11,12a-octahydro-3,6,10,12,12a-pentahydroxy-6-methyl-1,11-dioxo-2-naphthacenecarboxamide</t>
        </is>
      </c>
      <c r="C52"/>
      <c r="D52" t="inlineStr">
        <is>
          <t>Unmeasured</t>
        </is>
      </c>
      <c r="E52"/>
      <c r="F52"/>
      <c r="G52"/>
      <c r="H52"/>
      <c r="I52"/>
      <c r="J52"/>
      <c r="K52" t="inlineStr">
        <is>
          <t>Daphnia magna</t>
        </is>
      </c>
      <c r="L52" t="inlineStr">
        <is>
          <t>Water Flea</t>
        </is>
      </c>
      <c r="M52" t="inlineStr">
        <is>
          <t>Crustaceans; Standard Test Species</t>
        </is>
      </c>
      <c r="N52" t="inlineStr">
        <is>
          <t>Neonate</t>
        </is>
      </c>
      <c r="O52"/>
      <c r="P52"/>
      <c r="Q52"/>
      <c r="R52"/>
      <c r="S52"/>
      <c r="T52"/>
      <c r="U52"/>
      <c r="V52" t="inlineStr">
        <is>
          <t>Static</t>
        </is>
      </c>
      <c r="W52" t="inlineStr">
        <is>
          <t>Fresh water</t>
        </is>
      </c>
      <c r="X52" t="inlineStr">
        <is>
          <t>Lab</t>
        </is>
      </c>
      <c r="Y52"/>
      <c r="Z52" t="inlineStr">
        <is>
          <t>Formulation</t>
        </is>
      </c>
      <c r="AA52"/>
      <c r="AB52" t="n">
        <v>38.34</v>
      </c>
      <c r="AC52"/>
      <c r="AD52"/>
      <c r="AE52"/>
      <c r="AF52"/>
      <c r="AG52" t="inlineStr">
        <is>
          <t>AI mg/L</t>
        </is>
      </c>
      <c r="AH52"/>
      <c r="AI52"/>
      <c r="AJ52"/>
      <c r="AK52"/>
      <c r="AL52"/>
      <c r="AM52"/>
      <c r="AN52"/>
      <c r="AO52"/>
      <c r="AP52"/>
      <c r="AQ52"/>
      <c r="AR52"/>
      <c r="AS52"/>
      <c r="AT52"/>
      <c r="AU52"/>
      <c r="AV52"/>
      <c r="AW52"/>
      <c r="AX52" t="inlineStr">
        <is>
          <t>Mortality</t>
        </is>
      </c>
      <c r="AY52" t="inlineStr">
        <is>
          <t>Mortality</t>
        </is>
      </c>
      <c r="AZ52" t="inlineStr">
        <is>
          <t>LC50</t>
        </is>
      </c>
      <c r="BA52"/>
      <c r="BB52"/>
      <c r="BC52" t="n">
        <v>2.0</v>
      </c>
      <c r="BD52"/>
      <c r="BE52"/>
      <c r="BF52"/>
      <c r="BG52"/>
      <c r="BH52" t="inlineStr">
        <is>
          <t>Day(s)</t>
        </is>
      </c>
      <c r="BI52"/>
      <c r="BJ52"/>
      <c r="BK52"/>
      <c r="BL52"/>
      <c r="BM52"/>
      <c r="BN52"/>
      <c r="BO52" t="inlineStr">
        <is>
          <t>--</t>
        </is>
      </c>
      <c r="BP52"/>
      <c r="BQ52"/>
      <c r="BR52"/>
      <c r="BS52"/>
      <c r="BT52"/>
      <c r="BU52"/>
      <c r="BV52"/>
      <c r="BW52"/>
      <c r="BX52"/>
      <c r="BY52"/>
      <c r="BZ52"/>
      <c r="CA52"/>
      <c r="CB52"/>
      <c r="CC52"/>
      <c r="CD52" t="inlineStr">
        <is>
          <t>Kim,H.Y., S. Yu, T.Y. Jeong, and S.D. Kim</t>
        </is>
      </c>
      <c r="CE52" t="n">
        <v>168877.0</v>
      </c>
      <c r="CF52" t="inlineStr">
        <is>
          <t>Relationship Between Trans-Generational Effects of Tetracycline on Daphnia magna at the Physiological and Whole Organism Level</t>
        </is>
      </c>
      <c r="CG52" t="inlineStr">
        <is>
          <t>Environ. Pollut.191:111-118</t>
        </is>
      </c>
      <c r="CH52" t="n">
        <v>2014.0</v>
      </c>
    </row>
    <row r="53">
      <c r="A53" t="n">
        <v>60548.0</v>
      </c>
      <c r="B53" t="inlineStr">
        <is>
          <t>(4S,4aS,5aS,6S,12aS)-4-(Dimethylamino)-1,4,4a,5,5a,6,11,12a-octahydro-3,6,10,12,12a-pentahydroxy-6-methyl-1,11-dioxo-2-naphthacenecarboxamide</t>
        </is>
      </c>
      <c r="C53"/>
      <c r="D53" t="inlineStr">
        <is>
          <t>Unmeasured</t>
        </is>
      </c>
      <c r="E53"/>
      <c r="F53"/>
      <c r="G53"/>
      <c r="H53"/>
      <c r="I53"/>
      <c r="J53"/>
      <c r="K53" t="inlineStr">
        <is>
          <t>Daphnia magna</t>
        </is>
      </c>
      <c r="L53" t="inlineStr">
        <is>
          <t>Water Flea</t>
        </is>
      </c>
      <c r="M53" t="inlineStr">
        <is>
          <t>Crustaceans; Standard Test Species</t>
        </is>
      </c>
      <c r="N53" t="inlineStr">
        <is>
          <t>Neonate</t>
        </is>
      </c>
      <c r="O53"/>
      <c r="P53"/>
      <c r="Q53"/>
      <c r="R53"/>
      <c r="S53"/>
      <c r="T53"/>
      <c r="U53"/>
      <c r="V53" t="inlineStr">
        <is>
          <t>Static</t>
        </is>
      </c>
      <c r="W53" t="inlineStr">
        <is>
          <t>Fresh water</t>
        </is>
      </c>
      <c r="X53" t="inlineStr">
        <is>
          <t>Lab</t>
        </is>
      </c>
      <c r="Y53"/>
      <c r="Z53" t="inlineStr">
        <is>
          <t>Formulation</t>
        </is>
      </c>
      <c r="AA53" t="inlineStr">
        <is>
          <t>~</t>
        </is>
      </c>
      <c r="AB53" t="n">
        <v>80.0</v>
      </c>
      <c r="AC53"/>
      <c r="AD53"/>
      <c r="AE53"/>
      <c r="AF53"/>
      <c r="AG53" t="inlineStr">
        <is>
          <t>AI mg/L</t>
        </is>
      </c>
      <c r="AH53"/>
      <c r="AI53"/>
      <c r="AJ53"/>
      <c r="AK53"/>
      <c r="AL53"/>
      <c r="AM53"/>
      <c r="AN53"/>
      <c r="AO53"/>
      <c r="AP53"/>
      <c r="AQ53"/>
      <c r="AR53"/>
      <c r="AS53"/>
      <c r="AT53"/>
      <c r="AU53"/>
      <c r="AV53"/>
      <c r="AW53"/>
      <c r="AX53" t="inlineStr">
        <is>
          <t>Mortality</t>
        </is>
      </c>
      <c r="AY53" t="inlineStr">
        <is>
          <t>Mortality</t>
        </is>
      </c>
      <c r="AZ53" t="inlineStr">
        <is>
          <t>LC50</t>
        </is>
      </c>
      <c r="BA53"/>
      <c r="BB53"/>
      <c r="BC53" t="n">
        <v>2.0</v>
      </c>
      <c r="BD53"/>
      <c r="BE53"/>
      <c r="BF53"/>
      <c r="BG53"/>
      <c r="BH53" t="inlineStr">
        <is>
          <t>Day(s)</t>
        </is>
      </c>
      <c r="BI53"/>
      <c r="BJ53"/>
      <c r="BK53"/>
      <c r="BL53"/>
      <c r="BM53"/>
      <c r="BN53"/>
      <c r="BO53" t="inlineStr">
        <is>
          <t>--</t>
        </is>
      </c>
      <c r="BP53"/>
      <c r="BQ53"/>
      <c r="BR53"/>
      <c r="BS53"/>
      <c r="BT53"/>
      <c r="BU53"/>
      <c r="BV53"/>
      <c r="BW53"/>
      <c r="BX53"/>
      <c r="BY53"/>
      <c r="BZ53"/>
      <c r="CA53"/>
      <c r="CB53"/>
      <c r="CC53"/>
      <c r="CD53" t="inlineStr">
        <is>
          <t>Kim,H.Y., S. Yu, T.Y. Jeong, and S.D. Kim</t>
        </is>
      </c>
      <c r="CE53" t="n">
        <v>168877.0</v>
      </c>
      <c r="CF53" t="inlineStr">
        <is>
          <t>Relationship Between Trans-Generational Effects of Tetracycline on Daphnia magna at the Physiological and Whole Organism Level</t>
        </is>
      </c>
      <c r="CG53" t="inlineStr">
        <is>
          <t>Environ. Pollut.191:111-118</t>
        </is>
      </c>
      <c r="CH53" t="n">
        <v>2014.0</v>
      </c>
    </row>
    <row r="54">
      <c r="A54" t="n">
        <v>60548.0</v>
      </c>
      <c r="B54" t="inlineStr">
        <is>
          <t>(4S,4aS,5aS,6S,12aS)-4-(Dimethylamino)-1,4,4a,5,5a,6,11,12a-octahydro-3,6,10,12,12a-pentahydroxy-6-methyl-1,11-dioxo-2-naphthacenecarboxamide</t>
        </is>
      </c>
      <c r="C54"/>
      <c r="D54" t="inlineStr">
        <is>
          <t>Unmeasured</t>
        </is>
      </c>
      <c r="E54"/>
      <c r="F54"/>
      <c r="G54"/>
      <c r="H54"/>
      <c r="I54"/>
      <c r="J54"/>
      <c r="K54" t="inlineStr">
        <is>
          <t>Daphnia magna</t>
        </is>
      </c>
      <c r="L54" t="inlineStr">
        <is>
          <t>Water Flea</t>
        </is>
      </c>
      <c r="M54" t="inlineStr">
        <is>
          <t>Crustaceans; Standard Test Species</t>
        </is>
      </c>
      <c r="N54" t="inlineStr">
        <is>
          <t>Neonate</t>
        </is>
      </c>
      <c r="O54"/>
      <c r="P54"/>
      <c r="Q54"/>
      <c r="R54"/>
      <c r="S54"/>
      <c r="T54"/>
      <c r="U54"/>
      <c r="V54" t="inlineStr">
        <is>
          <t>Static</t>
        </is>
      </c>
      <c r="W54" t="inlineStr">
        <is>
          <t>Fresh water</t>
        </is>
      </c>
      <c r="X54" t="inlineStr">
        <is>
          <t>Lab</t>
        </is>
      </c>
      <c r="Y54"/>
      <c r="Z54" t="inlineStr">
        <is>
          <t>Formulation</t>
        </is>
      </c>
      <c r="AA54" t="inlineStr">
        <is>
          <t>~</t>
        </is>
      </c>
      <c r="AB54" t="n">
        <v>60.0</v>
      </c>
      <c r="AC54"/>
      <c r="AD54"/>
      <c r="AE54"/>
      <c r="AF54"/>
      <c r="AG54" t="inlineStr">
        <is>
          <t>AI mg/L</t>
        </is>
      </c>
      <c r="AH54"/>
      <c r="AI54"/>
      <c r="AJ54"/>
      <c r="AK54"/>
      <c r="AL54"/>
      <c r="AM54"/>
      <c r="AN54"/>
      <c r="AO54"/>
      <c r="AP54"/>
      <c r="AQ54"/>
      <c r="AR54"/>
      <c r="AS54"/>
      <c r="AT54"/>
      <c r="AU54"/>
      <c r="AV54"/>
      <c r="AW54"/>
      <c r="AX54" t="inlineStr">
        <is>
          <t>Mortality</t>
        </is>
      </c>
      <c r="AY54" t="inlineStr">
        <is>
          <t>Mortality</t>
        </is>
      </c>
      <c r="AZ54" t="inlineStr">
        <is>
          <t>LC50</t>
        </is>
      </c>
      <c r="BA54"/>
      <c r="BB54"/>
      <c r="BC54" t="n">
        <v>2.0</v>
      </c>
      <c r="BD54"/>
      <c r="BE54"/>
      <c r="BF54"/>
      <c r="BG54"/>
      <c r="BH54" t="inlineStr">
        <is>
          <t>Day(s)</t>
        </is>
      </c>
      <c r="BI54"/>
      <c r="BJ54"/>
      <c r="BK54"/>
      <c r="BL54"/>
      <c r="BM54"/>
      <c r="BN54"/>
      <c r="BO54" t="inlineStr">
        <is>
          <t>--</t>
        </is>
      </c>
      <c r="BP54"/>
      <c r="BQ54"/>
      <c r="BR54"/>
      <c r="BS54"/>
      <c r="BT54"/>
      <c r="BU54"/>
      <c r="BV54"/>
      <c r="BW54"/>
      <c r="BX54"/>
      <c r="BY54"/>
      <c r="BZ54"/>
      <c r="CA54"/>
      <c r="CB54"/>
      <c r="CC54"/>
      <c r="CD54" t="inlineStr">
        <is>
          <t>Kim,H.Y., S. Yu, T.Y. Jeong, and S.D. Kim</t>
        </is>
      </c>
      <c r="CE54" t="n">
        <v>168877.0</v>
      </c>
      <c r="CF54" t="inlineStr">
        <is>
          <t>Relationship Between Trans-Generational Effects of Tetracycline on Daphnia magna at the Physiological and Whole Organism Level</t>
        </is>
      </c>
      <c r="CG54" t="inlineStr">
        <is>
          <t>Environ. Pollut.191:111-118</t>
        </is>
      </c>
      <c r="CH54" t="n">
        <v>2014.0</v>
      </c>
    </row>
    <row r="55">
      <c r="A55" t="n">
        <v>60548.0</v>
      </c>
      <c r="B55" t="inlineStr">
        <is>
          <t>(4S,4aS,5aS,6S,12aS)-4-(Dimethylamino)-1,4,4a,5,5a,6,11,12a-octahydro-3,6,10,12,12a-pentahydroxy-6-methyl-1,11-dioxo-2-naphthacenecarboxamide</t>
        </is>
      </c>
      <c r="C55"/>
      <c r="D55" t="inlineStr">
        <is>
          <t>Unmeasured</t>
        </is>
      </c>
      <c r="E55"/>
      <c r="F55"/>
      <c r="G55"/>
      <c r="H55"/>
      <c r="I55"/>
      <c r="J55"/>
      <c r="K55" t="inlineStr">
        <is>
          <t>Daphnia magna</t>
        </is>
      </c>
      <c r="L55" t="inlineStr">
        <is>
          <t>Water Flea</t>
        </is>
      </c>
      <c r="M55" t="inlineStr">
        <is>
          <t>Crustaceans; Standard Test Species</t>
        </is>
      </c>
      <c r="N55" t="inlineStr">
        <is>
          <t>Neonate</t>
        </is>
      </c>
      <c r="O55"/>
      <c r="P55"/>
      <c r="Q55"/>
      <c r="R55"/>
      <c r="S55"/>
      <c r="T55"/>
      <c r="U55"/>
      <c r="V55" t="inlineStr">
        <is>
          <t>Static</t>
        </is>
      </c>
      <c r="W55" t="inlineStr">
        <is>
          <t>Fresh water</t>
        </is>
      </c>
      <c r="X55" t="inlineStr">
        <is>
          <t>Lab</t>
        </is>
      </c>
      <c r="Y55"/>
      <c r="Z55" t="inlineStr">
        <is>
          <t>Formulation</t>
        </is>
      </c>
      <c r="AA55"/>
      <c r="AB55"/>
      <c r="AC55" t="inlineStr">
        <is>
          <t>&gt;</t>
        </is>
      </c>
      <c r="AD55" t="n">
        <v>20.0</v>
      </c>
      <c r="AE55" t="inlineStr">
        <is>
          <t>&lt;</t>
        </is>
      </c>
      <c r="AF55" t="n">
        <v>40.0</v>
      </c>
      <c r="AG55" t="inlineStr">
        <is>
          <t>AI mg/L</t>
        </is>
      </c>
      <c r="AH55"/>
      <c r="AI55"/>
      <c r="AJ55"/>
      <c r="AK55"/>
      <c r="AL55"/>
      <c r="AM55"/>
      <c r="AN55"/>
      <c r="AO55"/>
      <c r="AP55"/>
      <c r="AQ55"/>
      <c r="AR55"/>
      <c r="AS55"/>
      <c r="AT55"/>
      <c r="AU55"/>
      <c r="AV55"/>
      <c r="AW55"/>
      <c r="AX55" t="inlineStr">
        <is>
          <t>Mortality</t>
        </is>
      </c>
      <c r="AY55" t="inlineStr">
        <is>
          <t>Mortality</t>
        </is>
      </c>
      <c r="AZ55" t="inlineStr">
        <is>
          <t>LC50</t>
        </is>
      </c>
      <c r="BA55"/>
      <c r="BB55"/>
      <c r="BC55" t="n">
        <v>2.0</v>
      </c>
      <c r="BD55"/>
      <c r="BE55"/>
      <c r="BF55"/>
      <c r="BG55"/>
      <c r="BH55" t="inlineStr">
        <is>
          <t>Day(s)</t>
        </is>
      </c>
      <c r="BI55"/>
      <c r="BJ55"/>
      <c r="BK55"/>
      <c r="BL55"/>
      <c r="BM55"/>
      <c r="BN55"/>
      <c r="BO55" t="inlineStr">
        <is>
          <t>--</t>
        </is>
      </c>
      <c r="BP55"/>
      <c r="BQ55"/>
      <c r="BR55"/>
      <c r="BS55"/>
      <c r="BT55"/>
      <c r="BU55"/>
      <c r="BV55"/>
      <c r="BW55"/>
      <c r="BX55"/>
      <c r="BY55"/>
      <c r="BZ55"/>
      <c r="CA55"/>
      <c r="CB55"/>
      <c r="CC55"/>
      <c r="CD55" t="inlineStr">
        <is>
          <t>Kim,H.Y., S. Yu, T.Y. Jeong, and S.D. Kim</t>
        </is>
      </c>
      <c r="CE55" t="n">
        <v>168877.0</v>
      </c>
      <c r="CF55" t="inlineStr">
        <is>
          <t>Relationship Between Trans-Generational Effects of Tetracycline on Daphnia magna at the Physiological and Whole Organism Level</t>
        </is>
      </c>
      <c r="CG55" t="inlineStr">
        <is>
          <t>Environ. Pollut.191:111-118</t>
        </is>
      </c>
      <c r="CH55" t="n">
        <v>2014.0</v>
      </c>
    </row>
    <row r="56">
      <c r="A56" t="n">
        <v>60548.0</v>
      </c>
      <c r="B56" t="inlineStr">
        <is>
          <t>(4S,4aS,5aS,6S,12aS)-4-(Dimethylamino)-1,4,4a,5,5a,6,11,12a-octahydro-3,6,10,12,12a-pentahydroxy-6-methyl-1,11-dioxo-2-naphthacenecarboxamide</t>
        </is>
      </c>
      <c r="C56"/>
      <c r="D56" t="inlineStr">
        <is>
          <t>Unmeasured</t>
        </is>
      </c>
      <c r="E56"/>
      <c r="F56"/>
      <c r="G56"/>
      <c r="H56"/>
      <c r="I56"/>
      <c r="J56"/>
      <c r="K56" t="inlineStr">
        <is>
          <t>Daphnia magna</t>
        </is>
      </c>
      <c r="L56" t="inlineStr">
        <is>
          <t>Water Flea</t>
        </is>
      </c>
      <c r="M56" t="inlineStr">
        <is>
          <t>Crustaceans; Standard Test Species</t>
        </is>
      </c>
      <c r="N56" t="inlineStr">
        <is>
          <t>Neonate</t>
        </is>
      </c>
      <c r="O56"/>
      <c r="P56"/>
      <c r="Q56"/>
      <c r="R56"/>
      <c r="S56"/>
      <c r="T56"/>
      <c r="U56"/>
      <c r="V56" t="inlineStr">
        <is>
          <t>Static</t>
        </is>
      </c>
      <c r="W56" t="inlineStr">
        <is>
          <t>Fresh water</t>
        </is>
      </c>
      <c r="X56" t="inlineStr">
        <is>
          <t>Lab</t>
        </is>
      </c>
      <c r="Y56"/>
      <c r="Z56" t="inlineStr">
        <is>
          <t>Formulation</t>
        </is>
      </c>
      <c r="AA56"/>
      <c r="AB56" t="n">
        <v>31.85</v>
      </c>
      <c r="AC56"/>
      <c r="AD56"/>
      <c r="AE56"/>
      <c r="AF56"/>
      <c r="AG56" t="inlineStr">
        <is>
          <t>AI mg/L</t>
        </is>
      </c>
      <c r="AH56"/>
      <c r="AI56"/>
      <c r="AJ56"/>
      <c r="AK56"/>
      <c r="AL56"/>
      <c r="AM56"/>
      <c r="AN56"/>
      <c r="AO56"/>
      <c r="AP56"/>
      <c r="AQ56"/>
      <c r="AR56"/>
      <c r="AS56"/>
      <c r="AT56"/>
      <c r="AU56"/>
      <c r="AV56"/>
      <c r="AW56"/>
      <c r="AX56" t="inlineStr">
        <is>
          <t>Mortality</t>
        </is>
      </c>
      <c r="AY56" t="inlineStr">
        <is>
          <t>Mortality</t>
        </is>
      </c>
      <c r="AZ56" t="inlineStr">
        <is>
          <t>LC50</t>
        </is>
      </c>
      <c r="BA56"/>
      <c r="BB56"/>
      <c r="BC56" t="n">
        <v>2.0</v>
      </c>
      <c r="BD56"/>
      <c r="BE56"/>
      <c r="BF56"/>
      <c r="BG56"/>
      <c r="BH56" t="inlineStr">
        <is>
          <t>Day(s)</t>
        </is>
      </c>
      <c r="BI56"/>
      <c r="BJ56"/>
      <c r="BK56"/>
      <c r="BL56"/>
      <c r="BM56"/>
      <c r="BN56"/>
      <c r="BO56" t="inlineStr">
        <is>
          <t>--</t>
        </is>
      </c>
      <c r="BP56"/>
      <c r="BQ56"/>
      <c r="BR56"/>
      <c r="BS56"/>
      <c r="BT56"/>
      <c r="BU56"/>
      <c r="BV56"/>
      <c r="BW56"/>
      <c r="BX56"/>
      <c r="BY56"/>
      <c r="BZ56"/>
      <c r="CA56"/>
      <c r="CB56"/>
      <c r="CC56"/>
      <c r="CD56" t="inlineStr">
        <is>
          <t>Kim,H.Y., S. Yu, T.Y. Jeong, and S.D. Kim</t>
        </is>
      </c>
      <c r="CE56" t="n">
        <v>168877.0</v>
      </c>
      <c r="CF56" t="inlineStr">
        <is>
          <t>Relationship Between Trans-Generational Effects of Tetracycline on Daphnia magna at the Physiological and Whole Organism Level</t>
        </is>
      </c>
      <c r="CG56" t="inlineStr">
        <is>
          <t>Environ. Pollut.191:111-118</t>
        </is>
      </c>
      <c r="CH56" t="n">
        <v>2014.0</v>
      </c>
    </row>
    <row r="57">
      <c r="A57" t="n">
        <v>60548.0</v>
      </c>
      <c r="B57" t="inlineStr">
        <is>
          <t>(4S,4aS,5aS,6S,12aS)-4-(Dimethylamino)-1,4,4a,5,5a,6,11,12a-octahydro-3,6,10,12,12a-pentahydroxy-6-methyl-1,11-dioxo-2-naphthacenecarboxamide</t>
        </is>
      </c>
      <c r="C57"/>
      <c r="D57" t="inlineStr">
        <is>
          <t>Unmeasured</t>
        </is>
      </c>
      <c r="E57"/>
      <c r="F57"/>
      <c r="G57"/>
      <c r="H57"/>
      <c r="I57"/>
      <c r="J57"/>
      <c r="K57" t="inlineStr">
        <is>
          <t>Daphnia magna</t>
        </is>
      </c>
      <c r="L57" t="inlineStr">
        <is>
          <t>Water Flea</t>
        </is>
      </c>
      <c r="M57" t="inlineStr">
        <is>
          <t>Crustaceans; Standard Test Species</t>
        </is>
      </c>
      <c r="N57" t="inlineStr">
        <is>
          <t>Neonate</t>
        </is>
      </c>
      <c r="O57"/>
      <c r="P57"/>
      <c r="Q57"/>
      <c r="R57"/>
      <c r="S57"/>
      <c r="T57"/>
      <c r="U57"/>
      <c r="V57" t="inlineStr">
        <is>
          <t>Static</t>
        </is>
      </c>
      <c r="W57" t="inlineStr">
        <is>
          <t>Fresh water</t>
        </is>
      </c>
      <c r="X57" t="inlineStr">
        <is>
          <t>Lab</t>
        </is>
      </c>
      <c r="Y57"/>
      <c r="Z57" t="inlineStr">
        <is>
          <t>Formulation</t>
        </is>
      </c>
      <c r="AA57"/>
      <c r="AB57" t="n">
        <v>75.48</v>
      </c>
      <c r="AC57"/>
      <c r="AD57"/>
      <c r="AE57"/>
      <c r="AF57"/>
      <c r="AG57" t="inlineStr">
        <is>
          <t>AI mg/L</t>
        </is>
      </c>
      <c r="AH57"/>
      <c r="AI57"/>
      <c r="AJ57"/>
      <c r="AK57"/>
      <c r="AL57"/>
      <c r="AM57"/>
      <c r="AN57"/>
      <c r="AO57"/>
      <c r="AP57"/>
      <c r="AQ57"/>
      <c r="AR57"/>
      <c r="AS57"/>
      <c r="AT57"/>
      <c r="AU57"/>
      <c r="AV57"/>
      <c r="AW57"/>
      <c r="AX57" t="inlineStr">
        <is>
          <t>Mortality</t>
        </is>
      </c>
      <c r="AY57" t="inlineStr">
        <is>
          <t>Mortality</t>
        </is>
      </c>
      <c r="AZ57" t="inlineStr">
        <is>
          <t>LC50</t>
        </is>
      </c>
      <c r="BA57"/>
      <c r="BB57"/>
      <c r="BC57" t="n">
        <v>2.0</v>
      </c>
      <c r="BD57"/>
      <c r="BE57"/>
      <c r="BF57"/>
      <c r="BG57"/>
      <c r="BH57" t="inlineStr">
        <is>
          <t>Day(s)</t>
        </is>
      </c>
      <c r="BI57"/>
      <c r="BJ57"/>
      <c r="BK57"/>
      <c r="BL57"/>
      <c r="BM57"/>
      <c r="BN57"/>
      <c r="BO57" t="inlineStr">
        <is>
          <t>--</t>
        </is>
      </c>
      <c r="BP57"/>
      <c r="BQ57"/>
      <c r="BR57"/>
      <c r="BS57"/>
      <c r="BT57"/>
      <c r="BU57"/>
      <c r="BV57"/>
      <c r="BW57"/>
      <c r="BX57"/>
      <c r="BY57"/>
      <c r="BZ57"/>
      <c r="CA57"/>
      <c r="CB57"/>
      <c r="CC57"/>
      <c r="CD57" t="inlineStr">
        <is>
          <t>Kim,H.Y., S. Yu, T.Y. Jeong, and S.D. Kim</t>
        </is>
      </c>
      <c r="CE57" t="n">
        <v>168877.0</v>
      </c>
      <c r="CF57" t="inlineStr">
        <is>
          <t>Relationship Between Trans-Generational Effects of Tetracycline on Daphnia magna at the Physiological and Whole Organism Level</t>
        </is>
      </c>
      <c r="CG57" t="inlineStr">
        <is>
          <t>Environ. Pollut.191:111-118</t>
        </is>
      </c>
      <c r="CH57" t="n">
        <v>2014.0</v>
      </c>
    </row>
    <row r="58">
      <c r="A58" t="n">
        <v>60548.0</v>
      </c>
      <c r="B58" t="inlineStr">
        <is>
          <t>(4S,4aS,5aS,6S,12aS)-4-(Dimethylamino)-1,4,4a,5,5a,6,11,12a-octahydro-3,6,10,12,12a-pentahydroxy-6-methyl-1,11-dioxo-2-naphthacenecarboxamide</t>
        </is>
      </c>
      <c r="C58"/>
      <c r="D58" t="inlineStr">
        <is>
          <t>Unmeasured</t>
        </is>
      </c>
      <c r="E58"/>
      <c r="F58"/>
      <c r="G58"/>
      <c r="H58"/>
      <c r="I58"/>
      <c r="J58"/>
      <c r="K58" t="inlineStr">
        <is>
          <t>Daphnia magna</t>
        </is>
      </c>
      <c r="L58" t="inlineStr">
        <is>
          <t>Water Flea</t>
        </is>
      </c>
      <c r="M58" t="inlineStr">
        <is>
          <t>Crustaceans; Standard Test Species</t>
        </is>
      </c>
      <c r="N58" t="inlineStr">
        <is>
          <t>Neonate</t>
        </is>
      </c>
      <c r="O58"/>
      <c r="P58"/>
      <c r="Q58"/>
      <c r="R58"/>
      <c r="S58"/>
      <c r="T58"/>
      <c r="U58"/>
      <c r="V58" t="inlineStr">
        <is>
          <t>Static</t>
        </is>
      </c>
      <c r="W58" t="inlineStr">
        <is>
          <t>Fresh water</t>
        </is>
      </c>
      <c r="X58" t="inlineStr">
        <is>
          <t>Lab</t>
        </is>
      </c>
      <c r="Y58"/>
      <c r="Z58" t="inlineStr">
        <is>
          <t>Formulation</t>
        </is>
      </c>
      <c r="AA58"/>
      <c r="AB58" t="n">
        <v>61.39</v>
      </c>
      <c r="AC58"/>
      <c r="AD58"/>
      <c r="AE58"/>
      <c r="AF58"/>
      <c r="AG58" t="inlineStr">
        <is>
          <t>AI mg/L</t>
        </is>
      </c>
      <c r="AH58"/>
      <c r="AI58"/>
      <c r="AJ58"/>
      <c r="AK58"/>
      <c r="AL58"/>
      <c r="AM58"/>
      <c r="AN58"/>
      <c r="AO58"/>
      <c r="AP58"/>
      <c r="AQ58"/>
      <c r="AR58"/>
      <c r="AS58"/>
      <c r="AT58"/>
      <c r="AU58"/>
      <c r="AV58"/>
      <c r="AW58"/>
      <c r="AX58" t="inlineStr">
        <is>
          <t>Mortality</t>
        </is>
      </c>
      <c r="AY58" t="inlineStr">
        <is>
          <t>Mortality</t>
        </is>
      </c>
      <c r="AZ58" t="inlineStr">
        <is>
          <t>LC50</t>
        </is>
      </c>
      <c r="BA58"/>
      <c r="BB58"/>
      <c r="BC58" t="n">
        <v>2.0</v>
      </c>
      <c r="BD58"/>
      <c r="BE58"/>
      <c r="BF58"/>
      <c r="BG58"/>
      <c r="BH58" t="inlineStr">
        <is>
          <t>Day(s)</t>
        </is>
      </c>
      <c r="BI58"/>
      <c r="BJ58"/>
      <c r="BK58"/>
      <c r="BL58"/>
      <c r="BM58"/>
      <c r="BN58"/>
      <c r="BO58" t="inlineStr">
        <is>
          <t>--</t>
        </is>
      </c>
      <c r="BP58"/>
      <c r="BQ58"/>
      <c r="BR58"/>
      <c r="BS58"/>
      <c r="BT58"/>
      <c r="BU58"/>
      <c r="BV58"/>
      <c r="BW58"/>
      <c r="BX58"/>
      <c r="BY58"/>
      <c r="BZ58"/>
      <c r="CA58"/>
      <c r="CB58"/>
      <c r="CC58"/>
      <c r="CD58" t="inlineStr">
        <is>
          <t>Kim,H.Y., S. Yu, T.Y. Jeong, and S.D. Kim</t>
        </is>
      </c>
      <c r="CE58" t="n">
        <v>168877.0</v>
      </c>
      <c r="CF58" t="inlineStr">
        <is>
          <t>Relationship Between Trans-Generational Effects of Tetracycline on Daphnia magna at the Physiological and Whole Organism Level</t>
        </is>
      </c>
      <c r="CG58" t="inlineStr">
        <is>
          <t>Environ. Pollut.191:111-118</t>
        </is>
      </c>
      <c r="CH58" t="n">
        <v>2014.0</v>
      </c>
    </row>
    <row r="59">
      <c r="A59" t="n">
        <v>60548.0</v>
      </c>
      <c r="B59" t="inlineStr">
        <is>
          <t>(4S,4aS,5aS,6S,12aS)-4-(Dimethylamino)-1,4,4a,5,5a,6,11,12a-octahydro-3,6,10,12,12a-pentahydroxy-6-methyl-1,11-dioxo-2-naphthacenecarboxamide</t>
        </is>
      </c>
      <c r="C59"/>
      <c r="D59" t="inlineStr">
        <is>
          <t>Unmeasured</t>
        </is>
      </c>
      <c r="E59"/>
      <c r="F59"/>
      <c r="G59"/>
      <c r="H59"/>
      <c r="I59"/>
      <c r="J59"/>
      <c r="K59" t="inlineStr">
        <is>
          <t>Daphnia magna</t>
        </is>
      </c>
      <c r="L59" t="inlineStr">
        <is>
          <t>Water Flea</t>
        </is>
      </c>
      <c r="M59" t="inlineStr">
        <is>
          <t>Crustaceans; Standard Test Species</t>
        </is>
      </c>
      <c r="N59" t="inlineStr">
        <is>
          <t>Neonate</t>
        </is>
      </c>
      <c r="O59"/>
      <c r="P59"/>
      <c r="Q59"/>
      <c r="R59"/>
      <c r="S59"/>
      <c r="T59"/>
      <c r="U59"/>
      <c r="V59" t="inlineStr">
        <is>
          <t>Static</t>
        </is>
      </c>
      <c r="W59" t="inlineStr">
        <is>
          <t>Fresh water</t>
        </is>
      </c>
      <c r="X59" t="inlineStr">
        <is>
          <t>Lab</t>
        </is>
      </c>
      <c r="Y59"/>
      <c r="Z59" t="inlineStr">
        <is>
          <t>Formulation</t>
        </is>
      </c>
      <c r="AA59"/>
      <c r="AB59" t="n">
        <v>49.66</v>
      </c>
      <c r="AC59"/>
      <c r="AD59"/>
      <c r="AE59"/>
      <c r="AF59"/>
      <c r="AG59" t="inlineStr">
        <is>
          <t>AI mg/L</t>
        </is>
      </c>
      <c r="AH59"/>
      <c r="AI59"/>
      <c r="AJ59"/>
      <c r="AK59"/>
      <c r="AL59"/>
      <c r="AM59"/>
      <c r="AN59"/>
      <c r="AO59"/>
      <c r="AP59"/>
      <c r="AQ59"/>
      <c r="AR59"/>
      <c r="AS59"/>
      <c r="AT59"/>
      <c r="AU59"/>
      <c r="AV59"/>
      <c r="AW59"/>
      <c r="AX59" t="inlineStr">
        <is>
          <t>Mortality</t>
        </is>
      </c>
      <c r="AY59" t="inlineStr">
        <is>
          <t>Mortality</t>
        </is>
      </c>
      <c r="AZ59" t="inlineStr">
        <is>
          <t>LC50</t>
        </is>
      </c>
      <c r="BA59"/>
      <c r="BB59"/>
      <c r="BC59" t="n">
        <v>2.0</v>
      </c>
      <c r="BD59"/>
      <c r="BE59"/>
      <c r="BF59"/>
      <c r="BG59"/>
      <c r="BH59" t="inlineStr">
        <is>
          <t>Day(s)</t>
        </is>
      </c>
      <c r="BI59"/>
      <c r="BJ59"/>
      <c r="BK59"/>
      <c r="BL59"/>
      <c r="BM59"/>
      <c r="BN59"/>
      <c r="BO59" t="inlineStr">
        <is>
          <t>--</t>
        </is>
      </c>
      <c r="BP59"/>
      <c r="BQ59"/>
      <c r="BR59"/>
      <c r="BS59"/>
      <c r="BT59"/>
      <c r="BU59"/>
      <c r="BV59"/>
      <c r="BW59"/>
      <c r="BX59"/>
      <c r="BY59"/>
      <c r="BZ59"/>
      <c r="CA59"/>
      <c r="CB59"/>
      <c r="CC59"/>
      <c r="CD59" t="inlineStr">
        <is>
          <t>Kim,H.Y., S. Yu, T.Y. Jeong, and S.D. Kim</t>
        </is>
      </c>
      <c r="CE59" t="n">
        <v>168877.0</v>
      </c>
      <c r="CF59" t="inlineStr">
        <is>
          <t>Relationship Between Trans-Generational Effects of Tetracycline on Daphnia magna at the Physiological and Whole Organism Level</t>
        </is>
      </c>
      <c r="CG59" t="inlineStr">
        <is>
          <t>Environ. Pollut.191:111-118</t>
        </is>
      </c>
      <c r="CH59" t="n">
        <v>2014.0</v>
      </c>
    </row>
    <row r="60">
      <c r="A60" t="n">
        <v>60548.0</v>
      </c>
      <c r="B60" t="inlineStr">
        <is>
          <t>(4S,4aS,5aS,6S,12aS)-4-(Dimethylamino)-1,4,4a,5,5a,6,11,12a-octahydro-3,6,10,12,12a-pentahydroxy-6-methyl-1,11-dioxo-2-naphthacenecarboxamide</t>
        </is>
      </c>
      <c r="C60"/>
      <c r="D60" t="inlineStr">
        <is>
          <t>Unmeasured</t>
        </is>
      </c>
      <c r="E60"/>
      <c r="F60"/>
      <c r="G60"/>
      <c r="H60"/>
      <c r="I60"/>
      <c r="J60"/>
      <c r="K60" t="inlineStr">
        <is>
          <t>Daphnia magna</t>
        </is>
      </c>
      <c r="L60" t="inlineStr">
        <is>
          <t>Water Flea</t>
        </is>
      </c>
      <c r="M60" t="inlineStr">
        <is>
          <t>Crustaceans; Standard Test Species</t>
        </is>
      </c>
      <c r="N60" t="inlineStr">
        <is>
          <t>Neonate</t>
        </is>
      </c>
      <c r="O60"/>
      <c r="P60"/>
      <c r="Q60"/>
      <c r="R60"/>
      <c r="S60"/>
      <c r="T60"/>
      <c r="U60"/>
      <c r="V60" t="inlineStr">
        <is>
          <t>Static</t>
        </is>
      </c>
      <c r="W60" t="inlineStr">
        <is>
          <t>Fresh water</t>
        </is>
      </c>
      <c r="X60" t="inlineStr">
        <is>
          <t>Lab</t>
        </is>
      </c>
      <c r="Y60"/>
      <c r="Z60" t="inlineStr">
        <is>
          <t>Formulation</t>
        </is>
      </c>
      <c r="AA60"/>
      <c r="AB60"/>
      <c r="AC60" t="inlineStr">
        <is>
          <t>&gt;</t>
        </is>
      </c>
      <c r="AD60" t="n">
        <v>80.0</v>
      </c>
      <c r="AE60" t="inlineStr">
        <is>
          <t>&lt;</t>
        </is>
      </c>
      <c r="AF60" t="n">
        <v>100.0</v>
      </c>
      <c r="AG60" t="inlineStr">
        <is>
          <t>AI mg/L</t>
        </is>
      </c>
      <c r="AH60"/>
      <c r="AI60"/>
      <c r="AJ60"/>
      <c r="AK60"/>
      <c r="AL60"/>
      <c r="AM60"/>
      <c r="AN60"/>
      <c r="AO60"/>
      <c r="AP60"/>
      <c r="AQ60"/>
      <c r="AR60"/>
      <c r="AS60"/>
      <c r="AT60"/>
      <c r="AU60"/>
      <c r="AV60"/>
      <c r="AW60"/>
      <c r="AX60" t="inlineStr">
        <is>
          <t>Mortality</t>
        </is>
      </c>
      <c r="AY60" t="inlineStr">
        <is>
          <t>Mortality</t>
        </is>
      </c>
      <c r="AZ60" t="inlineStr">
        <is>
          <t>LC50</t>
        </is>
      </c>
      <c r="BA60"/>
      <c r="BB60"/>
      <c r="BC60" t="n">
        <v>2.0</v>
      </c>
      <c r="BD60"/>
      <c r="BE60"/>
      <c r="BF60"/>
      <c r="BG60"/>
      <c r="BH60" t="inlineStr">
        <is>
          <t>Day(s)</t>
        </is>
      </c>
      <c r="BI60"/>
      <c r="BJ60"/>
      <c r="BK60"/>
      <c r="BL60"/>
      <c r="BM60"/>
      <c r="BN60"/>
      <c r="BO60" t="inlineStr">
        <is>
          <t>--</t>
        </is>
      </c>
      <c r="BP60"/>
      <c r="BQ60"/>
      <c r="BR60"/>
      <c r="BS60"/>
      <c r="BT60"/>
      <c r="BU60"/>
      <c r="BV60"/>
      <c r="BW60"/>
      <c r="BX60"/>
      <c r="BY60"/>
      <c r="BZ60"/>
      <c r="CA60"/>
      <c r="CB60"/>
      <c r="CC60"/>
      <c r="CD60" t="inlineStr">
        <is>
          <t>Kim,H.Y., S. Yu, T.Y. Jeong, and S.D. Kim</t>
        </is>
      </c>
      <c r="CE60" t="n">
        <v>168877.0</v>
      </c>
      <c r="CF60" t="inlineStr">
        <is>
          <t>Relationship Between Trans-Generational Effects of Tetracycline on Daphnia magna at the Physiological and Whole Organism Level</t>
        </is>
      </c>
      <c r="CG60" t="inlineStr">
        <is>
          <t>Environ. Pollut.191:111-118</t>
        </is>
      </c>
      <c r="CH60" t="n">
        <v>2014.0</v>
      </c>
    </row>
    <row r="61">
      <c r="A61" t="n">
        <v>60548.0</v>
      </c>
      <c r="B61" t="inlineStr">
        <is>
          <t>(4S,4aS,5aS,6S,12aS)-4-(Dimethylamino)-1,4,4a,5,5a,6,11,12a-octahydro-3,6,10,12,12a-pentahydroxy-6-methyl-1,11-dioxo-2-naphthacenecarboxamide</t>
        </is>
      </c>
      <c r="C61"/>
      <c r="D61" t="inlineStr">
        <is>
          <t>Unmeasured</t>
        </is>
      </c>
      <c r="E61"/>
      <c r="F61"/>
      <c r="G61"/>
      <c r="H61"/>
      <c r="I61"/>
      <c r="J61"/>
      <c r="K61" t="inlineStr">
        <is>
          <t>Daphnia magna</t>
        </is>
      </c>
      <c r="L61" t="inlineStr">
        <is>
          <t>Water Flea</t>
        </is>
      </c>
      <c r="M61" t="inlineStr">
        <is>
          <t>Crustaceans; Standard Test Species</t>
        </is>
      </c>
      <c r="N61" t="inlineStr">
        <is>
          <t>Neonate</t>
        </is>
      </c>
      <c r="O61"/>
      <c r="P61"/>
      <c r="Q61"/>
      <c r="R61"/>
      <c r="S61"/>
      <c r="T61"/>
      <c r="U61"/>
      <c r="V61" t="inlineStr">
        <is>
          <t>Static</t>
        </is>
      </c>
      <c r="W61" t="inlineStr">
        <is>
          <t>Fresh water</t>
        </is>
      </c>
      <c r="X61" t="inlineStr">
        <is>
          <t>Lab</t>
        </is>
      </c>
      <c r="Y61"/>
      <c r="Z61" t="inlineStr">
        <is>
          <t>Formulation</t>
        </is>
      </c>
      <c r="AA61"/>
      <c r="AB61"/>
      <c r="AC61" t="inlineStr">
        <is>
          <t>&gt;</t>
        </is>
      </c>
      <c r="AD61" t="n">
        <v>80.0</v>
      </c>
      <c r="AE61" t="inlineStr">
        <is>
          <t>&lt;</t>
        </is>
      </c>
      <c r="AF61" t="n">
        <v>100.0</v>
      </c>
      <c r="AG61" t="inlineStr">
        <is>
          <t>AI mg/L</t>
        </is>
      </c>
      <c r="AH61"/>
      <c r="AI61"/>
      <c r="AJ61"/>
      <c r="AK61"/>
      <c r="AL61"/>
      <c r="AM61"/>
      <c r="AN61"/>
      <c r="AO61"/>
      <c r="AP61"/>
      <c r="AQ61"/>
      <c r="AR61"/>
      <c r="AS61"/>
      <c r="AT61"/>
      <c r="AU61"/>
      <c r="AV61"/>
      <c r="AW61"/>
      <c r="AX61" t="inlineStr">
        <is>
          <t>Mortality</t>
        </is>
      </c>
      <c r="AY61" t="inlineStr">
        <is>
          <t>Mortality</t>
        </is>
      </c>
      <c r="AZ61" t="inlineStr">
        <is>
          <t>LC50</t>
        </is>
      </c>
      <c r="BA61"/>
      <c r="BB61"/>
      <c r="BC61" t="n">
        <v>2.0</v>
      </c>
      <c r="BD61"/>
      <c r="BE61"/>
      <c r="BF61"/>
      <c r="BG61"/>
      <c r="BH61" t="inlineStr">
        <is>
          <t>Day(s)</t>
        </is>
      </c>
      <c r="BI61"/>
      <c r="BJ61"/>
      <c r="BK61"/>
      <c r="BL61"/>
      <c r="BM61"/>
      <c r="BN61"/>
      <c r="BO61" t="inlineStr">
        <is>
          <t>--</t>
        </is>
      </c>
      <c r="BP61"/>
      <c r="BQ61"/>
      <c r="BR61"/>
      <c r="BS61"/>
      <c r="BT61"/>
      <c r="BU61"/>
      <c r="BV61"/>
      <c r="BW61"/>
      <c r="BX61"/>
      <c r="BY61"/>
      <c r="BZ61"/>
      <c r="CA61"/>
      <c r="CB61"/>
      <c r="CC61"/>
      <c r="CD61" t="inlineStr">
        <is>
          <t>Kim,H.Y., S. Yu, T.Y. Jeong, and S.D. Kim</t>
        </is>
      </c>
      <c r="CE61" t="n">
        <v>168877.0</v>
      </c>
      <c r="CF61" t="inlineStr">
        <is>
          <t>Relationship Between Trans-Generational Effects of Tetracycline on Daphnia magna at the Physiological and Whole Organism Level</t>
        </is>
      </c>
      <c r="CG61" t="inlineStr">
        <is>
          <t>Environ. Pollut.191:111-118</t>
        </is>
      </c>
      <c r="CH61" t="n">
        <v>2014.0</v>
      </c>
    </row>
    <row r="62">
      <c r="A62" t="n">
        <v>60548.0</v>
      </c>
      <c r="B62" t="inlineStr">
        <is>
          <t>(4S,4aS,5aS,6S,12aS)-4-(Dimethylamino)-1,4,4a,5,5a,6,11,12a-octahydro-3,6,10,12,12a-pentahydroxy-6-methyl-1,11-dioxo-2-naphthacenecarboxamide</t>
        </is>
      </c>
      <c r="C62"/>
      <c r="D62" t="inlineStr">
        <is>
          <t>Unmeasured</t>
        </is>
      </c>
      <c r="E62"/>
      <c r="F62"/>
      <c r="G62"/>
      <c r="H62"/>
      <c r="I62"/>
      <c r="J62"/>
      <c r="K62" t="inlineStr">
        <is>
          <t>Daphnia magna</t>
        </is>
      </c>
      <c r="L62" t="inlineStr">
        <is>
          <t>Water Flea</t>
        </is>
      </c>
      <c r="M62" t="inlineStr">
        <is>
          <t>Crustaceans; Standard Test Species</t>
        </is>
      </c>
      <c r="N62" t="inlineStr">
        <is>
          <t>Neonate</t>
        </is>
      </c>
      <c r="O62"/>
      <c r="P62"/>
      <c r="Q62"/>
      <c r="R62"/>
      <c r="S62"/>
      <c r="T62"/>
      <c r="U62"/>
      <c r="V62" t="inlineStr">
        <is>
          <t>Static</t>
        </is>
      </c>
      <c r="W62" t="inlineStr">
        <is>
          <t>Fresh water</t>
        </is>
      </c>
      <c r="X62" t="inlineStr">
        <is>
          <t>Lab</t>
        </is>
      </c>
      <c r="Y62"/>
      <c r="Z62" t="inlineStr">
        <is>
          <t>Formulation</t>
        </is>
      </c>
      <c r="AA62"/>
      <c r="AB62"/>
      <c r="AC62" t="inlineStr">
        <is>
          <t>&gt;</t>
        </is>
      </c>
      <c r="AD62" t="n">
        <v>80.0</v>
      </c>
      <c r="AE62" t="inlineStr">
        <is>
          <t>&lt;</t>
        </is>
      </c>
      <c r="AF62" t="n">
        <v>100.0</v>
      </c>
      <c r="AG62" t="inlineStr">
        <is>
          <t>AI mg/L</t>
        </is>
      </c>
      <c r="AH62"/>
      <c r="AI62"/>
      <c r="AJ62"/>
      <c r="AK62"/>
      <c r="AL62"/>
      <c r="AM62"/>
      <c r="AN62"/>
      <c r="AO62"/>
      <c r="AP62"/>
      <c r="AQ62"/>
      <c r="AR62"/>
      <c r="AS62"/>
      <c r="AT62"/>
      <c r="AU62"/>
      <c r="AV62"/>
      <c r="AW62"/>
      <c r="AX62" t="inlineStr">
        <is>
          <t>Mortality</t>
        </is>
      </c>
      <c r="AY62" t="inlineStr">
        <is>
          <t>Mortality</t>
        </is>
      </c>
      <c r="AZ62" t="inlineStr">
        <is>
          <t>LC50</t>
        </is>
      </c>
      <c r="BA62"/>
      <c r="BB62"/>
      <c r="BC62" t="n">
        <v>2.0</v>
      </c>
      <c r="BD62"/>
      <c r="BE62"/>
      <c r="BF62"/>
      <c r="BG62"/>
      <c r="BH62" t="inlineStr">
        <is>
          <t>Day(s)</t>
        </is>
      </c>
      <c r="BI62"/>
      <c r="BJ62"/>
      <c r="BK62"/>
      <c r="BL62"/>
      <c r="BM62"/>
      <c r="BN62"/>
      <c r="BO62" t="inlineStr">
        <is>
          <t>--</t>
        </is>
      </c>
      <c r="BP62"/>
      <c r="BQ62"/>
      <c r="BR62"/>
      <c r="BS62"/>
      <c r="BT62"/>
      <c r="BU62"/>
      <c r="BV62"/>
      <c r="BW62"/>
      <c r="BX62"/>
      <c r="BY62"/>
      <c r="BZ62"/>
      <c r="CA62"/>
      <c r="CB62"/>
      <c r="CC62"/>
      <c r="CD62" t="inlineStr">
        <is>
          <t>Kim,H.Y., S. Yu, T.Y. Jeong, and S.D. Kim</t>
        </is>
      </c>
      <c r="CE62" t="n">
        <v>168877.0</v>
      </c>
      <c r="CF62" t="inlineStr">
        <is>
          <t>Relationship Between Trans-Generational Effects of Tetracycline on Daphnia magna at the Physiological and Whole Organism Level</t>
        </is>
      </c>
      <c r="CG62" t="inlineStr">
        <is>
          <t>Environ. Pollut.191:111-118</t>
        </is>
      </c>
      <c r="CH62" t="n">
        <v>2014.0</v>
      </c>
    </row>
    <row r="63">
      <c r="A63" t="n">
        <v>60548.0</v>
      </c>
      <c r="B63" t="inlineStr">
        <is>
          <t>(4S,4aS,5aS,6S,12aS)-4-(Dimethylamino)-1,4,4a,5,5a,6,11,12a-octahydro-3,6,10,12,12a-pentahydroxy-6-methyl-1,11-dioxo-2-naphthacenecarboxamide</t>
        </is>
      </c>
      <c r="C63"/>
      <c r="D63" t="inlineStr">
        <is>
          <t>Unmeasured</t>
        </is>
      </c>
      <c r="E63"/>
      <c r="F63"/>
      <c r="G63"/>
      <c r="H63"/>
      <c r="I63"/>
      <c r="J63"/>
      <c r="K63" t="inlineStr">
        <is>
          <t>Daphnia magna</t>
        </is>
      </c>
      <c r="L63" t="inlineStr">
        <is>
          <t>Water Flea</t>
        </is>
      </c>
      <c r="M63" t="inlineStr">
        <is>
          <t>Crustaceans; Standard Test Species</t>
        </is>
      </c>
      <c r="N63" t="inlineStr">
        <is>
          <t>Neonate</t>
        </is>
      </c>
      <c r="O63"/>
      <c r="P63"/>
      <c r="Q63"/>
      <c r="R63"/>
      <c r="S63"/>
      <c r="T63"/>
      <c r="U63"/>
      <c r="V63" t="inlineStr">
        <is>
          <t>Static</t>
        </is>
      </c>
      <c r="W63" t="inlineStr">
        <is>
          <t>Fresh water</t>
        </is>
      </c>
      <c r="X63" t="inlineStr">
        <is>
          <t>Lab</t>
        </is>
      </c>
      <c r="Y63"/>
      <c r="Z63" t="inlineStr">
        <is>
          <t>Formulation</t>
        </is>
      </c>
      <c r="AA63"/>
      <c r="AB63"/>
      <c r="AC63" t="inlineStr">
        <is>
          <t>&gt;</t>
        </is>
      </c>
      <c r="AD63" t="n">
        <v>20.0</v>
      </c>
      <c r="AE63" t="inlineStr">
        <is>
          <t>&lt;</t>
        </is>
      </c>
      <c r="AF63" t="n">
        <v>40.0</v>
      </c>
      <c r="AG63" t="inlineStr">
        <is>
          <t>AI mg/L</t>
        </is>
      </c>
      <c r="AH63"/>
      <c r="AI63"/>
      <c r="AJ63"/>
      <c r="AK63"/>
      <c r="AL63"/>
      <c r="AM63"/>
      <c r="AN63"/>
      <c r="AO63"/>
      <c r="AP63"/>
      <c r="AQ63"/>
      <c r="AR63"/>
      <c r="AS63"/>
      <c r="AT63"/>
      <c r="AU63"/>
      <c r="AV63"/>
      <c r="AW63"/>
      <c r="AX63" t="inlineStr">
        <is>
          <t>Mortality</t>
        </is>
      </c>
      <c r="AY63" t="inlineStr">
        <is>
          <t>Mortality</t>
        </is>
      </c>
      <c r="AZ63" t="inlineStr">
        <is>
          <t>LC50</t>
        </is>
      </c>
      <c r="BA63"/>
      <c r="BB63"/>
      <c r="BC63" t="n">
        <v>2.0</v>
      </c>
      <c r="BD63"/>
      <c r="BE63"/>
      <c r="BF63"/>
      <c r="BG63"/>
      <c r="BH63" t="inlineStr">
        <is>
          <t>Day(s)</t>
        </is>
      </c>
      <c r="BI63"/>
      <c r="BJ63"/>
      <c r="BK63"/>
      <c r="BL63"/>
      <c r="BM63"/>
      <c r="BN63"/>
      <c r="BO63" t="inlineStr">
        <is>
          <t>--</t>
        </is>
      </c>
      <c r="BP63"/>
      <c r="BQ63"/>
      <c r="BR63"/>
      <c r="BS63"/>
      <c r="BT63"/>
      <c r="BU63"/>
      <c r="BV63"/>
      <c r="BW63"/>
      <c r="BX63"/>
      <c r="BY63"/>
      <c r="BZ63"/>
      <c r="CA63"/>
      <c r="CB63"/>
      <c r="CC63"/>
      <c r="CD63" t="inlineStr">
        <is>
          <t>Kim,H.Y., S. Yu, T.Y. Jeong, and S.D. Kim</t>
        </is>
      </c>
      <c r="CE63" t="n">
        <v>168877.0</v>
      </c>
      <c r="CF63" t="inlineStr">
        <is>
          <t>Relationship Between Trans-Generational Effects of Tetracycline on Daphnia magna at the Physiological and Whole Organism Level</t>
        </is>
      </c>
      <c r="CG63" t="inlineStr">
        <is>
          <t>Environ. Pollut.191:111-118</t>
        </is>
      </c>
      <c r="CH63" t="n">
        <v>2014.0</v>
      </c>
    </row>
    <row r="64">
      <c r="A64" t="n">
        <v>60548.0</v>
      </c>
      <c r="B64" t="inlineStr">
        <is>
          <t>(4S,4aS,5aS,6S,12aS)-4-(Dimethylamino)-1,4,4a,5,5a,6,11,12a-octahydro-3,6,10,12,12a-pentahydroxy-6-methyl-1,11-dioxo-2-naphthacenecarboxamide</t>
        </is>
      </c>
      <c r="C64"/>
      <c r="D64" t="inlineStr">
        <is>
          <t>Unmeasured</t>
        </is>
      </c>
      <c r="E64"/>
      <c r="F64"/>
      <c r="G64"/>
      <c r="H64"/>
      <c r="I64"/>
      <c r="J64"/>
      <c r="K64" t="inlineStr">
        <is>
          <t>Daphnia magna</t>
        </is>
      </c>
      <c r="L64" t="inlineStr">
        <is>
          <t>Water Flea</t>
        </is>
      </c>
      <c r="M64" t="inlineStr">
        <is>
          <t>Crustaceans; Standard Test Species</t>
        </is>
      </c>
      <c r="N64" t="inlineStr">
        <is>
          <t>Neonate</t>
        </is>
      </c>
      <c r="O64"/>
      <c r="P64"/>
      <c r="Q64"/>
      <c r="R64"/>
      <c r="S64"/>
      <c r="T64"/>
      <c r="U64"/>
      <c r="V64" t="inlineStr">
        <is>
          <t>Static</t>
        </is>
      </c>
      <c r="W64" t="inlineStr">
        <is>
          <t>Fresh water</t>
        </is>
      </c>
      <c r="X64" t="inlineStr">
        <is>
          <t>Lab</t>
        </is>
      </c>
      <c r="Y64"/>
      <c r="Z64" t="inlineStr">
        <is>
          <t>Formulation</t>
        </is>
      </c>
      <c r="AA64"/>
      <c r="AB64" t="n">
        <v>37.8</v>
      </c>
      <c r="AC64"/>
      <c r="AD64"/>
      <c r="AE64"/>
      <c r="AF64"/>
      <c r="AG64" t="inlineStr">
        <is>
          <t>AI mg/L</t>
        </is>
      </c>
      <c r="AH64"/>
      <c r="AI64"/>
      <c r="AJ64"/>
      <c r="AK64"/>
      <c r="AL64"/>
      <c r="AM64"/>
      <c r="AN64"/>
      <c r="AO64"/>
      <c r="AP64"/>
      <c r="AQ64"/>
      <c r="AR64"/>
      <c r="AS64"/>
      <c r="AT64"/>
      <c r="AU64"/>
      <c r="AV64"/>
      <c r="AW64"/>
      <c r="AX64" t="inlineStr">
        <is>
          <t>Mortality</t>
        </is>
      </c>
      <c r="AY64" t="inlineStr">
        <is>
          <t>Mortality</t>
        </is>
      </c>
      <c r="AZ64" t="inlineStr">
        <is>
          <t>LC50</t>
        </is>
      </c>
      <c r="BA64"/>
      <c r="BB64"/>
      <c r="BC64" t="n">
        <v>2.0</v>
      </c>
      <c r="BD64"/>
      <c r="BE64"/>
      <c r="BF64"/>
      <c r="BG64"/>
      <c r="BH64" t="inlineStr">
        <is>
          <t>Day(s)</t>
        </is>
      </c>
      <c r="BI64"/>
      <c r="BJ64"/>
      <c r="BK64"/>
      <c r="BL64"/>
      <c r="BM64"/>
      <c r="BN64"/>
      <c r="BO64" t="inlineStr">
        <is>
          <t>--</t>
        </is>
      </c>
      <c r="BP64"/>
      <c r="BQ64"/>
      <c r="BR64"/>
      <c r="BS64"/>
      <c r="BT64"/>
      <c r="BU64"/>
      <c r="BV64"/>
      <c r="BW64"/>
      <c r="BX64"/>
      <c r="BY64"/>
      <c r="BZ64"/>
      <c r="CA64"/>
      <c r="CB64"/>
      <c r="CC64"/>
      <c r="CD64" t="inlineStr">
        <is>
          <t>Kim,H.Y., S. Yu, T.Y. Jeong, and S.D. Kim</t>
        </is>
      </c>
      <c r="CE64" t="n">
        <v>168877.0</v>
      </c>
      <c r="CF64" t="inlineStr">
        <is>
          <t>Relationship Between Trans-Generational Effects of Tetracycline on Daphnia magna at the Physiological and Whole Organism Level</t>
        </is>
      </c>
      <c r="CG64" t="inlineStr">
        <is>
          <t>Environ. Pollut.191:111-118</t>
        </is>
      </c>
      <c r="CH64" t="n">
        <v>2014.0</v>
      </c>
    </row>
    <row r="65">
      <c r="A65" t="n">
        <v>60548.0</v>
      </c>
      <c r="B65" t="inlineStr">
        <is>
          <t>(4S,4aS,5aS,6S,12aS)-4-(Dimethylamino)-1,4,4a,5,5a,6,11,12a-octahydro-3,6,10,12,12a-pentahydroxy-6-methyl-1,11-dioxo-2-naphthacenecarboxamide</t>
        </is>
      </c>
      <c r="C65"/>
      <c r="D65" t="inlineStr">
        <is>
          <t>Unmeasured</t>
        </is>
      </c>
      <c r="E65"/>
      <c r="F65"/>
      <c r="G65"/>
      <c r="H65"/>
      <c r="I65"/>
      <c r="J65"/>
      <c r="K65" t="inlineStr">
        <is>
          <t>Daphnia magna</t>
        </is>
      </c>
      <c r="L65" t="inlineStr">
        <is>
          <t>Water Flea</t>
        </is>
      </c>
      <c r="M65" t="inlineStr">
        <is>
          <t>Crustaceans; Standard Test Species</t>
        </is>
      </c>
      <c r="N65" t="inlineStr">
        <is>
          <t>Neonate</t>
        </is>
      </c>
      <c r="O65"/>
      <c r="P65"/>
      <c r="Q65"/>
      <c r="R65"/>
      <c r="S65"/>
      <c r="T65"/>
      <c r="U65"/>
      <c r="V65" t="inlineStr">
        <is>
          <t>Static</t>
        </is>
      </c>
      <c r="W65" t="inlineStr">
        <is>
          <t>Fresh water</t>
        </is>
      </c>
      <c r="X65" t="inlineStr">
        <is>
          <t>Lab</t>
        </is>
      </c>
      <c r="Y65"/>
      <c r="Z65" t="inlineStr">
        <is>
          <t>Formulation</t>
        </is>
      </c>
      <c r="AA65"/>
      <c r="AB65"/>
      <c r="AC65" t="inlineStr">
        <is>
          <t>&gt;</t>
        </is>
      </c>
      <c r="AD65" t="n">
        <v>20.0</v>
      </c>
      <c r="AE65" t="inlineStr">
        <is>
          <t>&lt;</t>
        </is>
      </c>
      <c r="AF65" t="n">
        <v>40.0</v>
      </c>
      <c r="AG65" t="inlineStr">
        <is>
          <t>AI mg/L</t>
        </is>
      </c>
      <c r="AH65"/>
      <c r="AI65"/>
      <c r="AJ65"/>
      <c r="AK65"/>
      <c r="AL65"/>
      <c r="AM65"/>
      <c r="AN65"/>
      <c r="AO65"/>
      <c r="AP65"/>
      <c r="AQ65"/>
      <c r="AR65"/>
      <c r="AS65"/>
      <c r="AT65"/>
      <c r="AU65"/>
      <c r="AV65"/>
      <c r="AW65"/>
      <c r="AX65" t="inlineStr">
        <is>
          <t>Mortality</t>
        </is>
      </c>
      <c r="AY65" t="inlineStr">
        <is>
          <t>Mortality</t>
        </is>
      </c>
      <c r="AZ65" t="inlineStr">
        <is>
          <t>LC50</t>
        </is>
      </c>
      <c r="BA65"/>
      <c r="BB65"/>
      <c r="BC65" t="n">
        <v>2.0</v>
      </c>
      <c r="BD65"/>
      <c r="BE65"/>
      <c r="BF65"/>
      <c r="BG65"/>
      <c r="BH65" t="inlineStr">
        <is>
          <t>Day(s)</t>
        </is>
      </c>
      <c r="BI65"/>
      <c r="BJ65"/>
      <c r="BK65"/>
      <c r="BL65"/>
      <c r="BM65"/>
      <c r="BN65"/>
      <c r="BO65" t="inlineStr">
        <is>
          <t>--</t>
        </is>
      </c>
      <c r="BP65"/>
      <c r="BQ65"/>
      <c r="BR65"/>
      <c r="BS65"/>
      <c r="BT65"/>
      <c r="BU65"/>
      <c r="BV65"/>
      <c r="BW65"/>
      <c r="BX65"/>
      <c r="BY65"/>
      <c r="BZ65"/>
      <c r="CA65"/>
      <c r="CB65"/>
      <c r="CC65"/>
      <c r="CD65" t="inlineStr">
        <is>
          <t>Kim,H.Y., S. Yu, T.Y. Jeong, and S.D. Kim</t>
        </is>
      </c>
      <c r="CE65" t="n">
        <v>168877.0</v>
      </c>
      <c r="CF65" t="inlineStr">
        <is>
          <t>Relationship Between Trans-Generational Effects of Tetracycline on Daphnia magna at the Physiological and Whole Organism Level</t>
        </is>
      </c>
      <c r="CG65" t="inlineStr">
        <is>
          <t>Environ. Pollut.191:111-118</t>
        </is>
      </c>
      <c r="CH65" t="n">
        <v>2014.0</v>
      </c>
    </row>
    <row r="66">
      <c r="A66" t="n">
        <v>60548.0</v>
      </c>
      <c r="B66" t="inlineStr">
        <is>
          <t>(4S,4aS,5aS,6S,12aS)-4-(Dimethylamino)-1,4,4a,5,5a,6,11,12a-octahydro-3,6,10,12,12a-pentahydroxy-6-methyl-1,11-dioxo-2-naphthacenecarboxamide</t>
        </is>
      </c>
      <c r="C66"/>
      <c r="D66" t="inlineStr">
        <is>
          <t>Unmeasured</t>
        </is>
      </c>
      <c r="E66"/>
      <c r="F66"/>
      <c r="G66"/>
      <c r="H66"/>
      <c r="I66"/>
      <c r="J66"/>
      <c r="K66" t="inlineStr">
        <is>
          <t>Daphnia magna</t>
        </is>
      </c>
      <c r="L66" t="inlineStr">
        <is>
          <t>Water Flea</t>
        </is>
      </c>
      <c r="M66" t="inlineStr">
        <is>
          <t>Crustaceans; Standard Test Species</t>
        </is>
      </c>
      <c r="N66" t="inlineStr">
        <is>
          <t>Neonate</t>
        </is>
      </c>
      <c r="O66"/>
      <c r="P66"/>
      <c r="Q66"/>
      <c r="R66"/>
      <c r="S66"/>
      <c r="T66"/>
      <c r="U66"/>
      <c r="V66" t="inlineStr">
        <is>
          <t>Static</t>
        </is>
      </c>
      <c r="W66" t="inlineStr">
        <is>
          <t>Fresh water</t>
        </is>
      </c>
      <c r="X66" t="inlineStr">
        <is>
          <t>Lab</t>
        </is>
      </c>
      <c r="Y66"/>
      <c r="Z66" t="inlineStr">
        <is>
          <t>Formulation</t>
        </is>
      </c>
      <c r="AA66"/>
      <c r="AB66"/>
      <c r="AC66" t="inlineStr">
        <is>
          <t>&gt;</t>
        </is>
      </c>
      <c r="AD66" t="n">
        <v>40.0</v>
      </c>
      <c r="AE66" t="inlineStr">
        <is>
          <t>&lt;</t>
        </is>
      </c>
      <c r="AF66" t="n">
        <v>60.0</v>
      </c>
      <c r="AG66" t="inlineStr">
        <is>
          <t>AI mg/L</t>
        </is>
      </c>
      <c r="AH66"/>
      <c r="AI66"/>
      <c r="AJ66"/>
      <c r="AK66"/>
      <c r="AL66"/>
      <c r="AM66"/>
      <c r="AN66"/>
      <c r="AO66"/>
      <c r="AP66"/>
      <c r="AQ66"/>
      <c r="AR66"/>
      <c r="AS66"/>
      <c r="AT66"/>
      <c r="AU66"/>
      <c r="AV66"/>
      <c r="AW66"/>
      <c r="AX66" t="inlineStr">
        <is>
          <t>Mortality</t>
        </is>
      </c>
      <c r="AY66" t="inlineStr">
        <is>
          <t>Mortality</t>
        </is>
      </c>
      <c r="AZ66" t="inlineStr">
        <is>
          <t>LC50</t>
        </is>
      </c>
      <c r="BA66"/>
      <c r="BB66"/>
      <c r="BC66" t="n">
        <v>2.0</v>
      </c>
      <c r="BD66"/>
      <c r="BE66"/>
      <c r="BF66"/>
      <c r="BG66"/>
      <c r="BH66" t="inlineStr">
        <is>
          <t>Day(s)</t>
        </is>
      </c>
      <c r="BI66"/>
      <c r="BJ66"/>
      <c r="BK66"/>
      <c r="BL66"/>
      <c r="BM66"/>
      <c r="BN66"/>
      <c r="BO66" t="inlineStr">
        <is>
          <t>--</t>
        </is>
      </c>
      <c r="BP66"/>
      <c r="BQ66"/>
      <c r="BR66"/>
      <c r="BS66"/>
      <c r="BT66"/>
      <c r="BU66"/>
      <c r="BV66"/>
      <c r="BW66"/>
      <c r="BX66"/>
      <c r="BY66"/>
      <c r="BZ66"/>
      <c r="CA66"/>
      <c r="CB66"/>
      <c r="CC66"/>
      <c r="CD66" t="inlineStr">
        <is>
          <t>Kim,H.Y., S. Yu, T.Y. Jeong, and S.D. Kim</t>
        </is>
      </c>
      <c r="CE66" t="n">
        <v>168877.0</v>
      </c>
      <c r="CF66" t="inlineStr">
        <is>
          <t>Relationship Between Trans-Generational Effects of Tetracycline on Daphnia magna at the Physiological and Whole Organism Level</t>
        </is>
      </c>
      <c r="CG66" t="inlineStr">
        <is>
          <t>Environ. Pollut.191:111-118</t>
        </is>
      </c>
      <c r="CH66" t="n">
        <v>2014.0</v>
      </c>
    </row>
    <row r="67">
      <c r="A67" t="n">
        <v>60548.0</v>
      </c>
      <c r="B67" t="inlineStr">
        <is>
          <t>(4S,4aS,5aS,6S,12aS)-4-(Dimethylamino)-1,4,4a,5,5a,6,11,12a-octahydro-3,6,10,12,12a-pentahydroxy-6-methyl-1,11-dioxo-2-naphthacenecarboxamide</t>
        </is>
      </c>
      <c r="C67"/>
      <c r="D67" t="inlineStr">
        <is>
          <t>Unmeasured</t>
        </is>
      </c>
      <c r="E67"/>
      <c r="F67"/>
      <c r="G67"/>
      <c r="H67"/>
      <c r="I67"/>
      <c r="J67"/>
      <c r="K67" t="inlineStr">
        <is>
          <t>Daphnia magna</t>
        </is>
      </c>
      <c r="L67" t="inlineStr">
        <is>
          <t>Water Flea</t>
        </is>
      </c>
      <c r="M67" t="inlineStr">
        <is>
          <t>Crustaceans; Standard Test Species</t>
        </is>
      </c>
      <c r="N67" t="inlineStr">
        <is>
          <t>Neonate</t>
        </is>
      </c>
      <c r="O67"/>
      <c r="P67"/>
      <c r="Q67"/>
      <c r="R67"/>
      <c r="S67"/>
      <c r="T67"/>
      <c r="U67"/>
      <c r="V67" t="inlineStr">
        <is>
          <t>Static</t>
        </is>
      </c>
      <c r="W67" t="inlineStr">
        <is>
          <t>Fresh water</t>
        </is>
      </c>
      <c r="X67" t="inlineStr">
        <is>
          <t>Lab</t>
        </is>
      </c>
      <c r="Y67"/>
      <c r="Z67" t="inlineStr">
        <is>
          <t>Formulation</t>
        </is>
      </c>
      <c r="AA67"/>
      <c r="AB67"/>
      <c r="AC67" t="inlineStr">
        <is>
          <t>&gt;</t>
        </is>
      </c>
      <c r="AD67" t="n">
        <v>80.0</v>
      </c>
      <c r="AE67" t="inlineStr">
        <is>
          <t>&lt;</t>
        </is>
      </c>
      <c r="AF67" t="n">
        <v>100.0</v>
      </c>
      <c r="AG67" t="inlineStr">
        <is>
          <t>AI mg/L</t>
        </is>
      </c>
      <c r="AH67"/>
      <c r="AI67"/>
      <c r="AJ67"/>
      <c r="AK67"/>
      <c r="AL67"/>
      <c r="AM67"/>
      <c r="AN67"/>
      <c r="AO67"/>
      <c r="AP67"/>
      <c r="AQ67"/>
      <c r="AR67"/>
      <c r="AS67"/>
      <c r="AT67"/>
      <c r="AU67"/>
      <c r="AV67"/>
      <c r="AW67"/>
      <c r="AX67" t="inlineStr">
        <is>
          <t>Mortality</t>
        </is>
      </c>
      <c r="AY67" t="inlineStr">
        <is>
          <t>Mortality</t>
        </is>
      </c>
      <c r="AZ67" t="inlineStr">
        <is>
          <t>LC50</t>
        </is>
      </c>
      <c r="BA67"/>
      <c r="BB67"/>
      <c r="BC67" t="n">
        <v>2.0</v>
      </c>
      <c r="BD67"/>
      <c r="BE67"/>
      <c r="BF67"/>
      <c r="BG67"/>
      <c r="BH67" t="inlineStr">
        <is>
          <t>Day(s)</t>
        </is>
      </c>
      <c r="BI67"/>
      <c r="BJ67"/>
      <c r="BK67"/>
      <c r="BL67"/>
      <c r="BM67"/>
      <c r="BN67"/>
      <c r="BO67" t="inlineStr">
        <is>
          <t>--</t>
        </is>
      </c>
      <c r="BP67"/>
      <c r="BQ67"/>
      <c r="BR67"/>
      <c r="BS67"/>
      <c r="BT67"/>
      <c r="BU67"/>
      <c r="BV67"/>
      <c r="BW67"/>
      <c r="BX67"/>
      <c r="BY67"/>
      <c r="BZ67"/>
      <c r="CA67"/>
      <c r="CB67"/>
      <c r="CC67"/>
      <c r="CD67" t="inlineStr">
        <is>
          <t>Kim,H.Y., S. Yu, T.Y. Jeong, and S.D. Kim</t>
        </is>
      </c>
      <c r="CE67" t="n">
        <v>168877.0</v>
      </c>
      <c r="CF67" t="inlineStr">
        <is>
          <t>Relationship Between Trans-Generational Effects of Tetracycline on Daphnia magna at the Physiological and Whole Organism Level</t>
        </is>
      </c>
      <c r="CG67" t="inlineStr">
        <is>
          <t>Environ. Pollut.191:111-118</t>
        </is>
      </c>
      <c r="CH67" t="n">
        <v>2014.0</v>
      </c>
    </row>
    <row r="68">
      <c r="A68" t="n">
        <v>60548.0</v>
      </c>
      <c r="B68" t="inlineStr">
        <is>
          <t>(4S,4aS,5aS,6S,12aS)-4-(Dimethylamino)-1,4,4a,5,5a,6,11,12a-octahydro-3,6,10,12,12a-pentahydroxy-6-methyl-1,11-dioxo-2-naphthacenecarboxamide</t>
        </is>
      </c>
      <c r="C68"/>
      <c r="D68" t="inlineStr">
        <is>
          <t>Unmeasured</t>
        </is>
      </c>
      <c r="E68"/>
      <c r="F68"/>
      <c r="G68"/>
      <c r="H68"/>
      <c r="I68"/>
      <c r="J68"/>
      <c r="K68" t="inlineStr">
        <is>
          <t>Daphnia magna</t>
        </is>
      </c>
      <c r="L68" t="inlineStr">
        <is>
          <t>Water Flea</t>
        </is>
      </c>
      <c r="M68" t="inlineStr">
        <is>
          <t>Crustaceans; Standard Test Species</t>
        </is>
      </c>
      <c r="N68" t="inlineStr">
        <is>
          <t>Neonate</t>
        </is>
      </c>
      <c r="O68"/>
      <c r="P68"/>
      <c r="Q68"/>
      <c r="R68"/>
      <c r="S68"/>
      <c r="T68"/>
      <c r="U68"/>
      <c r="V68" t="inlineStr">
        <is>
          <t>Static</t>
        </is>
      </c>
      <c r="W68" t="inlineStr">
        <is>
          <t>Fresh water</t>
        </is>
      </c>
      <c r="X68" t="inlineStr">
        <is>
          <t>Lab</t>
        </is>
      </c>
      <c r="Y68"/>
      <c r="Z68" t="inlineStr">
        <is>
          <t>Formulation</t>
        </is>
      </c>
      <c r="AA68"/>
      <c r="AB68" t="n">
        <v>127.16</v>
      </c>
      <c r="AC68"/>
      <c r="AD68"/>
      <c r="AE68"/>
      <c r="AF68"/>
      <c r="AG68" t="inlineStr">
        <is>
          <t>AI mg/L</t>
        </is>
      </c>
      <c r="AH68"/>
      <c r="AI68"/>
      <c r="AJ68"/>
      <c r="AK68"/>
      <c r="AL68"/>
      <c r="AM68"/>
      <c r="AN68"/>
      <c r="AO68"/>
      <c r="AP68"/>
      <c r="AQ68"/>
      <c r="AR68"/>
      <c r="AS68"/>
      <c r="AT68"/>
      <c r="AU68"/>
      <c r="AV68"/>
      <c r="AW68"/>
      <c r="AX68" t="inlineStr">
        <is>
          <t>Mortality</t>
        </is>
      </c>
      <c r="AY68" t="inlineStr">
        <is>
          <t>Mortality</t>
        </is>
      </c>
      <c r="AZ68" t="inlineStr">
        <is>
          <t>LC50</t>
        </is>
      </c>
      <c r="BA68"/>
      <c r="BB68"/>
      <c r="BC68" t="n">
        <v>2.0</v>
      </c>
      <c r="BD68"/>
      <c r="BE68"/>
      <c r="BF68"/>
      <c r="BG68"/>
      <c r="BH68" t="inlineStr">
        <is>
          <t>Day(s)</t>
        </is>
      </c>
      <c r="BI68"/>
      <c r="BJ68"/>
      <c r="BK68"/>
      <c r="BL68"/>
      <c r="BM68"/>
      <c r="BN68"/>
      <c r="BO68" t="inlineStr">
        <is>
          <t>--</t>
        </is>
      </c>
      <c r="BP68"/>
      <c r="BQ68"/>
      <c r="BR68"/>
      <c r="BS68"/>
      <c r="BT68"/>
      <c r="BU68"/>
      <c r="BV68"/>
      <c r="BW68"/>
      <c r="BX68"/>
      <c r="BY68"/>
      <c r="BZ68"/>
      <c r="CA68"/>
      <c r="CB68"/>
      <c r="CC68"/>
      <c r="CD68" t="inlineStr">
        <is>
          <t>Kim,H.Y., S. Yu, T.Y. Jeong, and S.D. Kim</t>
        </is>
      </c>
      <c r="CE68" t="n">
        <v>168877.0</v>
      </c>
      <c r="CF68" t="inlineStr">
        <is>
          <t>Relationship Between Trans-Generational Effects of Tetracycline on Daphnia magna at the Physiological and Whole Organism Level</t>
        </is>
      </c>
      <c r="CG68" t="inlineStr">
        <is>
          <t>Environ. Pollut.191:111-118</t>
        </is>
      </c>
      <c r="CH68" t="n">
        <v>2014.0</v>
      </c>
    </row>
    <row r="69">
      <c r="A69" t="n">
        <v>60548.0</v>
      </c>
      <c r="B69" t="inlineStr">
        <is>
          <t>(4S,4aS,5aS,6S,12aS)-4-(Dimethylamino)-1,4,4a,5,5a,6,11,12a-octahydro-3,6,10,12,12a-pentahydroxy-6-methyl-1,11-dioxo-2-naphthacenecarboxamide</t>
        </is>
      </c>
      <c r="C69"/>
      <c r="D69" t="inlineStr">
        <is>
          <t>Unmeasured</t>
        </is>
      </c>
      <c r="E69"/>
      <c r="F69"/>
      <c r="G69"/>
      <c r="H69"/>
      <c r="I69"/>
      <c r="J69"/>
      <c r="K69" t="inlineStr">
        <is>
          <t>Daphnia magna</t>
        </is>
      </c>
      <c r="L69" t="inlineStr">
        <is>
          <t>Water Flea</t>
        </is>
      </c>
      <c r="M69" t="inlineStr">
        <is>
          <t>Crustaceans; Standard Test Species</t>
        </is>
      </c>
      <c r="N69" t="inlineStr">
        <is>
          <t>Neonate</t>
        </is>
      </c>
      <c r="O69"/>
      <c r="P69"/>
      <c r="Q69"/>
      <c r="R69"/>
      <c r="S69"/>
      <c r="T69"/>
      <c r="U69"/>
      <c r="V69" t="inlineStr">
        <is>
          <t>Static</t>
        </is>
      </c>
      <c r="W69" t="inlineStr">
        <is>
          <t>Fresh water</t>
        </is>
      </c>
      <c r="X69" t="inlineStr">
        <is>
          <t>Lab</t>
        </is>
      </c>
      <c r="Y69"/>
      <c r="Z69" t="inlineStr">
        <is>
          <t>Formulation</t>
        </is>
      </c>
      <c r="AA69"/>
      <c r="AB69"/>
      <c r="AC69" t="inlineStr">
        <is>
          <t>&gt;</t>
        </is>
      </c>
      <c r="AD69" t="n">
        <v>20.0</v>
      </c>
      <c r="AE69" t="inlineStr">
        <is>
          <t>&lt;</t>
        </is>
      </c>
      <c r="AF69" t="n">
        <v>40.0</v>
      </c>
      <c r="AG69" t="inlineStr">
        <is>
          <t>AI mg/L</t>
        </is>
      </c>
      <c r="AH69"/>
      <c r="AI69"/>
      <c r="AJ69"/>
      <c r="AK69"/>
      <c r="AL69"/>
      <c r="AM69"/>
      <c r="AN69"/>
      <c r="AO69"/>
      <c r="AP69"/>
      <c r="AQ69"/>
      <c r="AR69"/>
      <c r="AS69"/>
      <c r="AT69"/>
      <c r="AU69"/>
      <c r="AV69"/>
      <c r="AW69"/>
      <c r="AX69" t="inlineStr">
        <is>
          <t>Mortality</t>
        </is>
      </c>
      <c r="AY69" t="inlineStr">
        <is>
          <t>Mortality</t>
        </is>
      </c>
      <c r="AZ69" t="inlineStr">
        <is>
          <t>LC50</t>
        </is>
      </c>
      <c r="BA69"/>
      <c r="BB69"/>
      <c r="BC69" t="n">
        <v>2.0</v>
      </c>
      <c r="BD69"/>
      <c r="BE69"/>
      <c r="BF69"/>
      <c r="BG69"/>
      <c r="BH69" t="inlineStr">
        <is>
          <t>Day(s)</t>
        </is>
      </c>
      <c r="BI69"/>
      <c r="BJ69"/>
      <c r="BK69"/>
      <c r="BL69"/>
      <c r="BM69"/>
      <c r="BN69"/>
      <c r="BO69" t="inlineStr">
        <is>
          <t>--</t>
        </is>
      </c>
      <c r="BP69"/>
      <c r="BQ69"/>
      <c r="BR69"/>
      <c r="BS69"/>
      <c r="BT69"/>
      <c r="BU69"/>
      <c r="BV69"/>
      <c r="BW69"/>
      <c r="BX69"/>
      <c r="BY69"/>
      <c r="BZ69"/>
      <c r="CA69"/>
      <c r="CB69"/>
      <c r="CC69"/>
      <c r="CD69" t="inlineStr">
        <is>
          <t>Kim,H.Y., S. Yu, T.Y. Jeong, and S.D. Kim</t>
        </is>
      </c>
      <c r="CE69" t="n">
        <v>168877.0</v>
      </c>
      <c r="CF69" t="inlineStr">
        <is>
          <t>Relationship Between Trans-Generational Effects of Tetracycline on Daphnia magna at the Physiological and Whole Organism Level</t>
        </is>
      </c>
      <c r="CG69" t="inlineStr">
        <is>
          <t>Environ. Pollut.191:111-118</t>
        </is>
      </c>
      <c r="CH69" t="n">
        <v>2014.0</v>
      </c>
    </row>
    <row r="70">
      <c r="A70" t="n">
        <v>72548.0</v>
      </c>
      <c r="B70" t="inlineStr">
        <is>
          <t>1,1'-(2,2-Dichloroethylidene)bis[4-chlorobenzene]</t>
        </is>
      </c>
      <c r="C70"/>
      <c r="D70" t="inlineStr">
        <is>
          <t>Unmeasured</t>
        </is>
      </c>
      <c r="E70"/>
      <c r="F70"/>
      <c r="G70"/>
      <c r="H70"/>
      <c r="I70"/>
      <c r="J70"/>
      <c r="K70" t="inlineStr">
        <is>
          <t>Daphnia magna</t>
        </is>
      </c>
      <c r="L70" t="inlineStr">
        <is>
          <t>Water Flea</t>
        </is>
      </c>
      <c r="M70" t="inlineStr">
        <is>
          <t>Crustaceans; Standard Test Species</t>
        </is>
      </c>
      <c r="N70" t="inlineStr">
        <is>
          <t>Larva</t>
        </is>
      </c>
      <c r="O70" t="inlineStr">
        <is>
          <t>&lt;</t>
        </is>
      </c>
      <c r="P70" t="n">
        <v>24.0</v>
      </c>
      <c r="Q70"/>
      <c r="R70"/>
      <c r="S70"/>
      <c r="T70"/>
      <c r="U70" t="inlineStr">
        <is>
          <t>Hour(s)</t>
        </is>
      </c>
      <c r="V70" t="inlineStr">
        <is>
          <t>Renewal</t>
        </is>
      </c>
      <c r="W70" t="inlineStr">
        <is>
          <t>Fresh water</t>
        </is>
      </c>
      <c r="X70" t="inlineStr">
        <is>
          <t>Lab</t>
        </is>
      </c>
      <c r="Y70"/>
      <c r="Z70" t="inlineStr">
        <is>
          <t>Formulation</t>
        </is>
      </c>
      <c r="AA70"/>
      <c r="AB70" t="n">
        <v>0.0046</v>
      </c>
      <c r="AC70"/>
      <c r="AD70"/>
      <c r="AE70"/>
      <c r="AF70"/>
      <c r="AG70" t="inlineStr">
        <is>
          <t>AI mg/L</t>
        </is>
      </c>
      <c r="AH70"/>
      <c r="AI70"/>
      <c r="AJ70"/>
      <c r="AK70"/>
      <c r="AL70"/>
      <c r="AM70"/>
      <c r="AN70"/>
      <c r="AO70"/>
      <c r="AP70"/>
      <c r="AQ70"/>
      <c r="AR70"/>
      <c r="AS70"/>
      <c r="AT70"/>
      <c r="AU70"/>
      <c r="AV70"/>
      <c r="AW70"/>
      <c r="AX70" t="inlineStr">
        <is>
          <t>Mortality</t>
        </is>
      </c>
      <c r="AY70" t="inlineStr">
        <is>
          <t>Mortality</t>
        </is>
      </c>
      <c r="AZ70" t="inlineStr">
        <is>
          <t>LC50</t>
        </is>
      </c>
      <c r="BA70"/>
      <c r="BB70"/>
      <c r="BC70" t="n">
        <v>1.0833</v>
      </c>
      <c r="BD70"/>
      <c r="BE70"/>
      <c r="BF70"/>
      <c r="BG70"/>
      <c r="BH70" t="inlineStr">
        <is>
          <t>Day(s)</t>
        </is>
      </c>
      <c r="BI70"/>
      <c r="BJ70"/>
      <c r="BK70"/>
      <c r="BL70"/>
      <c r="BM70"/>
      <c r="BN70"/>
      <c r="BO70" t="inlineStr">
        <is>
          <t>--</t>
        </is>
      </c>
      <c r="BP70"/>
      <c r="BQ70"/>
      <c r="BR70"/>
      <c r="BS70"/>
      <c r="BT70"/>
      <c r="BU70"/>
      <c r="BV70"/>
      <c r="BW70"/>
      <c r="BX70"/>
      <c r="BY70"/>
      <c r="BZ70"/>
      <c r="CA70"/>
      <c r="CB70"/>
      <c r="CC70"/>
      <c r="CD70" t="inlineStr">
        <is>
          <t>Frear,D.E.H., and J.E. Boyd</t>
        </is>
      </c>
      <c r="CE70" t="n">
        <v>2820.0</v>
      </c>
      <c r="CF70" t="inlineStr">
        <is>
          <t>Use of Daphnia magna for the Microbioassay of Pesticides.  I.  Development of Standardized Techniques for Rearing Daphnia and Preparation of Dosage-Mortality Curves for Pesticides</t>
        </is>
      </c>
      <c r="CG70" t="inlineStr">
        <is>
          <t>J. Econ. Entomol.60(5): 1228-1236</t>
        </is>
      </c>
      <c r="CH70" t="n">
        <v>1967.0</v>
      </c>
    </row>
    <row r="71">
      <c r="A71" t="n">
        <v>72560.0</v>
      </c>
      <c r="B71" t="inlineStr">
        <is>
          <t>1,1'-(2,2-Dichloroethylidene)bis[4-ethylbenzene</t>
        </is>
      </c>
      <c r="C71"/>
      <c r="D71" t="inlineStr">
        <is>
          <t>Unmeasured</t>
        </is>
      </c>
      <c r="E71"/>
      <c r="F71"/>
      <c r="G71"/>
      <c r="H71"/>
      <c r="I71"/>
      <c r="J71"/>
      <c r="K71" t="inlineStr">
        <is>
          <t>Daphnia magna</t>
        </is>
      </c>
      <c r="L71" t="inlineStr">
        <is>
          <t>Water Flea</t>
        </is>
      </c>
      <c r="M71" t="inlineStr">
        <is>
          <t>Crustaceans; Standard Test Species</t>
        </is>
      </c>
      <c r="N71" t="inlineStr">
        <is>
          <t>Larva</t>
        </is>
      </c>
      <c r="O71" t="inlineStr">
        <is>
          <t>&lt;</t>
        </is>
      </c>
      <c r="P71" t="n">
        <v>24.0</v>
      </c>
      <c r="Q71"/>
      <c r="R71"/>
      <c r="S71"/>
      <c r="T71"/>
      <c r="U71" t="inlineStr">
        <is>
          <t>Hour(s)</t>
        </is>
      </c>
      <c r="V71" t="inlineStr">
        <is>
          <t>Renewal</t>
        </is>
      </c>
      <c r="W71" t="inlineStr">
        <is>
          <t>Fresh water</t>
        </is>
      </c>
      <c r="X71" t="inlineStr">
        <is>
          <t>Lab</t>
        </is>
      </c>
      <c r="Y71"/>
      <c r="Z71" t="inlineStr">
        <is>
          <t>Formulation</t>
        </is>
      </c>
      <c r="AA71"/>
      <c r="AB71" t="n">
        <v>0.0094</v>
      </c>
      <c r="AC71"/>
      <c r="AD71"/>
      <c r="AE71"/>
      <c r="AF71"/>
      <c r="AG71" t="inlineStr">
        <is>
          <t>AI mg/L</t>
        </is>
      </c>
      <c r="AH71"/>
      <c r="AI71"/>
      <c r="AJ71"/>
      <c r="AK71"/>
      <c r="AL71"/>
      <c r="AM71"/>
      <c r="AN71"/>
      <c r="AO71"/>
      <c r="AP71"/>
      <c r="AQ71"/>
      <c r="AR71"/>
      <c r="AS71"/>
      <c r="AT71"/>
      <c r="AU71"/>
      <c r="AV71"/>
      <c r="AW71"/>
      <c r="AX71" t="inlineStr">
        <is>
          <t>Mortality</t>
        </is>
      </c>
      <c r="AY71" t="inlineStr">
        <is>
          <t>Mortality</t>
        </is>
      </c>
      <c r="AZ71" t="inlineStr">
        <is>
          <t>LC50</t>
        </is>
      </c>
      <c r="BA71"/>
      <c r="BB71"/>
      <c r="BC71" t="n">
        <v>1.0833</v>
      </c>
      <c r="BD71"/>
      <c r="BE71"/>
      <c r="BF71"/>
      <c r="BG71"/>
      <c r="BH71" t="inlineStr">
        <is>
          <t>Day(s)</t>
        </is>
      </c>
      <c r="BI71"/>
      <c r="BJ71"/>
      <c r="BK71"/>
      <c r="BL71"/>
      <c r="BM71"/>
      <c r="BN71"/>
      <c r="BO71" t="inlineStr">
        <is>
          <t>--</t>
        </is>
      </c>
      <c r="BP71"/>
      <c r="BQ71"/>
      <c r="BR71"/>
      <c r="BS71"/>
      <c r="BT71"/>
      <c r="BU71"/>
      <c r="BV71"/>
      <c r="BW71"/>
      <c r="BX71"/>
      <c r="BY71"/>
      <c r="BZ71"/>
      <c r="CA71"/>
      <c r="CB71"/>
      <c r="CC71"/>
      <c r="CD71" t="inlineStr">
        <is>
          <t>Frear,D.E.H., and J.E. Boyd</t>
        </is>
      </c>
      <c r="CE71" t="n">
        <v>2820.0</v>
      </c>
      <c r="CF71" t="inlineStr">
        <is>
          <t>Use of Daphnia magna for the Microbioassay of Pesticides.  I.  Development of Standardized Techniques for Rearing Daphnia and Preparation of Dosage-Mortality Curves for Pesticides</t>
        </is>
      </c>
      <c r="CG71" t="inlineStr">
        <is>
          <t>J. Econ. Entomol.60(5): 1228-1236</t>
        </is>
      </c>
      <c r="CH71" t="n">
        <v>1967.0</v>
      </c>
    </row>
    <row r="72">
      <c r="A72" t="n">
        <v>83329.0</v>
      </c>
      <c r="B72" t="inlineStr">
        <is>
          <t>Acenaphthene</t>
        </is>
      </c>
      <c r="C72"/>
      <c r="D72" t="inlineStr">
        <is>
          <t>Measured</t>
        </is>
      </c>
      <c r="E72"/>
      <c r="F72" t="n">
        <v>99.0</v>
      </c>
      <c r="G72"/>
      <c r="H72"/>
      <c r="I72"/>
      <c r="J72"/>
      <c r="K72" t="inlineStr">
        <is>
          <t>Daphnia magna</t>
        </is>
      </c>
      <c r="L72" t="inlineStr">
        <is>
          <t>Water Flea</t>
        </is>
      </c>
      <c r="M72" t="inlineStr">
        <is>
          <t>Crustaceans; Standard Test Species</t>
        </is>
      </c>
      <c r="N72"/>
      <c r="O72" t="inlineStr">
        <is>
          <t>&lt;=</t>
        </is>
      </c>
      <c r="P72" t="n">
        <v>24.0</v>
      </c>
      <c r="Q72"/>
      <c r="R72"/>
      <c r="S72"/>
      <c r="T72"/>
      <c r="U72" t="inlineStr">
        <is>
          <t>Hour(s)</t>
        </is>
      </c>
      <c r="V72" t="inlineStr">
        <is>
          <t>Flow-through</t>
        </is>
      </c>
      <c r="W72" t="inlineStr">
        <is>
          <t>Fresh water</t>
        </is>
      </c>
      <c r="X72" t="inlineStr">
        <is>
          <t>Lab</t>
        </is>
      </c>
      <c r="Y72" t="n">
        <v>6.0</v>
      </c>
      <c r="Z72" t="inlineStr">
        <is>
          <t>Active ingredient</t>
        </is>
      </c>
      <c r="AA72" t="inlineStr">
        <is>
          <t>&gt;</t>
        </is>
      </c>
      <c r="AB72" t="n">
        <v>0.14</v>
      </c>
      <c r="AC72"/>
      <c r="AD72"/>
      <c r="AE72"/>
      <c r="AF72"/>
      <c r="AG72" t="inlineStr">
        <is>
          <t>AI mg/L</t>
        </is>
      </c>
      <c r="AH72"/>
      <c r="AI72"/>
      <c r="AJ72"/>
      <c r="AK72"/>
      <c r="AL72"/>
      <c r="AM72"/>
      <c r="AN72"/>
      <c r="AO72"/>
      <c r="AP72"/>
      <c r="AQ72"/>
      <c r="AR72"/>
      <c r="AS72"/>
      <c r="AT72"/>
      <c r="AU72"/>
      <c r="AV72"/>
      <c r="AW72"/>
      <c r="AX72" t="inlineStr">
        <is>
          <t>Mortality</t>
        </is>
      </c>
      <c r="AY72" t="inlineStr">
        <is>
          <t>Mortality</t>
        </is>
      </c>
      <c r="AZ72" t="inlineStr">
        <is>
          <t>LC50</t>
        </is>
      </c>
      <c r="BA72"/>
      <c r="BB72"/>
      <c r="BC72" t="n">
        <v>0.125</v>
      </c>
      <c r="BD72"/>
      <c r="BE72"/>
      <c r="BF72"/>
      <c r="BG72"/>
      <c r="BH72" t="inlineStr">
        <is>
          <t>Day(s)</t>
        </is>
      </c>
      <c r="BI72"/>
      <c r="BJ72"/>
      <c r="BK72"/>
      <c r="BL72"/>
      <c r="BM72"/>
      <c r="BN72"/>
      <c r="BO72" t="inlineStr">
        <is>
          <t>--</t>
        </is>
      </c>
      <c r="BP72"/>
      <c r="BQ72"/>
      <c r="BR72"/>
      <c r="BS72"/>
      <c r="BT72"/>
      <c r="BU72"/>
      <c r="BV72"/>
      <c r="BW72"/>
      <c r="BX72"/>
      <c r="BY72"/>
      <c r="BZ72"/>
      <c r="CA72"/>
      <c r="CB72"/>
      <c r="CC72"/>
      <c r="CD72" t="inlineStr">
        <is>
          <t>Turner,L.W.</t>
        </is>
      </c>
      <c r="CE72" t="n">
        <v>9994.0</v>
      </c>
      <c r="CF72" t="inlineStr">
        <is>
          <t>Acute Toxicity of Selected Chemicals to Fathead Minnow, Water Flea and Mysid Shrimp Under Static and Flow-Through Test Conditions</t>
        </is>
      </c>
      <c r="CG72" t="inlineStr">
        <is>
          <t>Final Rep.Coop.Agreement 807479-01-0, U.S.EPA, Off.of Pestic.and Toxic Subst., Washington, DC:258 p.</t>
        </is>
      </c>
      <c r="CH72" t="n">
        <v>1982.0</v>
      </c>
    </row>
    <row r="73">
      <c r="A73" t="n">
        <v>83329.0</v>
      </c>
      <c r="B73" t="inlineStr">
        <is>
          <t>Acenaphthene</t>
        </is>
      </c>
      <c r="C73"/>
      <c r="D73" t="inlineStr">
        <is>
          <t>Unmeasured</t>
        </is>
      </c>
      <c r="E73" t="inlineStr">
        <is>
          <t>&gt;=</t>
        </is>
      </c>
      <c r="F73" t="n">
        <v>80.0</v>
      </c>
      <c r="G73"/>
      <c r="H73"/>
      <c r="I73"/>
      <c r="J73"/>
      <c r="K73" t="inlineStr">
        <is>
          <t>Daphnia magna</t>
        </is>
      </c>
      <c r="L73" t="inlineStr">
        <is>
          <t>Water Flea</t>
        </is>
      </c>
      <c r="M73" t="inlineStr">
        <is>
          <t>Crustaceans; Standard Test Species</t>
        </is>
      </c>
      <c r="N73"/>
      <c r="O73" t="inlineStr">
        <is>
          <t>&lt;=</t>
        </is>
      </c>
      <c r="P73" t="n">
        <v>24.0</v>
      </c>
      <c r="Q73"/>
      <c r="R73"/>
      <c r="S73"/>
      <c r="T73"/>
      <c r="U73" t="inlineStr">
        <is>
          <t>Hour(s)</t>
        </is>
      </c>
      <c r="V73" t="inlineStr">
        <is>
          <t>Static</t>
        </is>
      </c>
      <c r="W73" t="inlineStr">
        <is>
          <t>Fresh water</t>
        </is>
      </c>
      <c r="X73" t="inlineStr">
        <is>
          <t>Lab</t>
        </is>
      </c>
      <c r="Y73" t="inlineStr">
        <is>
          <t>6-10</t>
        </is>
      </c>
      <c r="Z73" t="inlineStr">
        <is>
          <t>Formulation</t>
        </is>
      </c>
      <c r="AA73"/>
      <c r="AB73" t="n">
        <v>41.0</v>
      </c>
      <c r="AC73"/>
      <c r="AD73" t="n">
        <v>19.0</v>
      </c>
      <c r="AE73"/>
      <c r="AF73" t="n">
        <v>71.0</v>
      </c>
      <c r="AG73" t="inlineStr">
        <is>
          <t>AI mg/L</t>
        </is>
      </c>
      <c r="AH73"/>
      <c r="AI73"/>
      <c r="AJ73"/>
      <c r="AK73"/>
      <c r="AL73"/>
      <c r="AM73"/>
      <c r="AN73"/>
      <c r="AO73"/>
      <c r="AP73"/>
      <c r="AQ73"/>
      <c r="AR73"/>
      <c r="AS73"/>
      <c r="AT73"/>
      <c r="AU73"/>
      <c r="AV73"/>
      <c r="AW73"/>
      <c r="AX73" t="inlineStr">
        <is>
          <t>Mortality</t>
        </is>
      </c>
      <c r="AY73" t="inlineStr">
        <is>
          <t>Mortality</t>
        </is>
      </c>
      <c r="AZ73" t="inlineStr">
        <is>
          <t>LC50</t>
        </is>
      </c>
      <c r="BA73"/>
      <c r="BB73"/>
      <c r="BC73" t="n">
        <v>2.0</v>
      </c>
      <c r="BD73"/>
      <c r="BE73"/>
      <c r="BF73"/>
      <c r="BG73"/>
      <c r="BH73" t="inlineStr">
        <is>
          <t>Day(s)</t>
        </is>
      </c>
      <c r="BI73"/>
      <c r="BJ73"/>
      <c r="BK73"/>
      <c r="BL73"/>
      <c r="BM73"/>
      <c r="BN73"/>
      <c r="BO73" t="inlineStr">
        <is>
          <t>--</t>
        </is>
      </c>
      <c r="BP73"/>
      <c r="BQ73"/>
      <c r="BR73"/>
      <c r="BS73"/>
      <c r="BT73"/>
      <c r="BU73"/>
      <c r="BV73"/>
      <c r="BW73"/>
      <c r="BX73"/>
      <c r="BY73"/>
      <c r="BZ73"/>
      <c r="CA73"/>
      <c r="CB73"/>
      <c r="CC73"/>
      <c r="CD73" t="inlineStr">
        <is>
          <t>LeBlanc,G.A.</t>
        </is>
      </c>
      <c r="CE73" t="n">
        <v>5184.0</v>
      </c>
      <c r="CF73" t="inlineStr">
        <is>
          <t>Acute Toxicity of Priority Pollutants to Water Flea (Daphnia magna)</t>
        </is>
      </c>
      <c r="CG73" t="inlineStr">
        <is>
          <t>Bull. Environ. Contam. Toxicol.24(5): 684-691</t>
        </is>
      </c>
      <c r="CH73" t="n">
        <v>1980.0</v>
      </c>
    </row>
    <row r="74">
      <c r="A74" t="n">
        <v>83329.0</v>
      </c>
      <c r="B74" t="inlineStr">
        <is>
          <t>Acenaphthene</t>
        </is>
      </c>
      <c r="C74"/>
      <c r="D74" t="inlineStr">
        <is>
          <t>Unmeasured</t>
        </is>
      </c>
      <c r="E74" t="inlineStr">
        <is>
          <t>&gt;=</t>
        </is>
      </c>
      <c r="F74" t="n">
        <v>80.0</v>
      </c>
      <c r="G74"/>
      <c r="H74"/>
      <c r="I74"/>
      <c r="J74"/>
      <c r="K74" t="inlineStr">
        <is>
          <t>Daphnia magna</t>
        </is>
      </c>
      <c r="L74" t="inlineStr">
        <is>
          <t>Water Flea</t>
        </is>
      </c>
      <c r="M74" t="inlineStr">
        <is>
          <t>Crustaceans; Standard Test Species</t>
        </is>
      </c>
      <c r="N74"/>
      <c r="O74" t="inlineStr">
        <is>
          <t>&lt;=</t>
        </is>
      </c>
      <c r="P74" t="n">
        <v>24.0</v>
      </c>
      <c r="Q74"/>
      <c r="R74"/>
      <c r="S74"/>
      <c r="T74"/>
      <c r="U74" t="inlineStr">
        <is>
          <t>Hour(s)</t>
        </is>
      </c>
      <c r="V74" t="inlineStr">
        <is>
          <t>Static</t>
        </is>
      </c>
      <c r="W74" t="inlineStr">
        <is>
          <t>Fresh water</t>
        </is>
      </c>
      <c r="X74" t="inlineStr">
        <is>
          <t>Lab</t>
        </is>
      </c>
      <c r="Y74" t="inlineStr">
        <is>
          <t>6-10</t>
        </is>
      </c>
      <c r="Z74" t="inlineStr">
        <is>
          <t>Formulation</t>
        </is>
      </c>
      <c r="AA74" t="inlineStr">
        <is>
          <t>&gt;</t>
        </is>
      </c>
      <c r="AB74" t="n">
        <v>280.0</v>
      </c>
      <c r="AC74"/>
      <c r="AD74"/>
      <c r="AE74"/>
      <c r="AF74"/>
      <c r="AG74" t="inlineStr">
        <is>
          <t>AI mg/L</t>
        </is>
      </c>
      <c r="AH74"/>
      <c r="AI74"/>
      <c r="AJ74"/>
      <c r="AK74"/>
      <c r="AL74"/>
      <c r="AM74"/>
      <c r="AN74"/>
      <c r="AO74"/>
      <c r="AP74"/>
      <c r="AQ74"/>
      <c r="AR74"/>
      <c r="AS74"/>
      <c r="AT74"/>
      <c r="AU74"/>
      <c r="AV74"/>
      <c r="AW74"/>
      <c r="AX74" t="inlineStr">
        <is>
          <t>Mortality</t>
        </is>
      </c>
      <c r="AY74" t="inlineStr">
        <is>
          <t>Mortality</t>
        </is>
      </c>
      <c r="AZ74" t="inlineStr">
        <is>
          <t>LC50</t>
        </is>
      </c>
      <c r="BA74"/>
      <c r="BB74"/>
      <c r="BC74" t="n">
        <v>1.0</v>
      </c>
      <c r="BD74"/>
      <c r="BE74"/>
      <c r="BF74"/>
      <c r="BG74"/>
      <c r="BH74" t="inlineStr">
        <is>
          <t>Day(s)</t>
        </is>
      </c>
      <c r="BI74"/>
      <c r="BJ74"/>
      <c r="BK74"/>
      <c r="BL74"/>
      <c r="BM74"/>
      <c r="BN74"/>
      <c r="BO74" t="inlineStr">
        <is>
          <t>--</t>
        </is>
      </c>
      <c r="BP74"/>
      <c r="BQ74"/>
      <c r="BR74"/>
      <c r="BS74"/>
      <c r="BT74"/>
      <c r="BU74"/>
      <c r="BV74"/>
      <c r="BW74"/>
      <c r="BX74"/>
      <c r="BY74"/>
      <c r="BZ74"/>
      <c r="CA74"/>
      <c r="CB74"/>
      <c r="CC74"/>
      <c r="CD74" t="inlineStr">
        <is>
          <t>LeBlanc,G.A.</t>
        </is>
      </c>
      <c r="CE74" t="n">
        <v>5184.0</v>
      </c>
      <c r="CF74" t="inlineStr">
        <is>
          <t>Acute Toxicity of Priority Pollutants to Water Flea (Daphnia magna)</t>
        </is>
      </c>
      <c r="CG74" t="inlineStr">
        <is>
          <t>Bull. Environ. Contam. Toxicol.24(5): 684-691</t>
        </is>
      </c>
      <c r="CH74" t="n">
        <v>1980.0</v>
      </c>
    </row>
    <row r="75">
      <c r="A75" t="n">
        <v>83329.0</v>
      </c>
      <c r="B75" t="inlineStr">
        <is>
          <t>Acenaphthene</t>
        </is>
      </c>
      <c r="C75"/>
      <c r="D75" t="inlineStr">
        <is>
          <t>Measured</t>
        </is>
      </c>
      <c r="E75"/>
      <c r="F75" t="n">
        <v>99.0</v>
      </c>
      <c r="G75"/>
      <c r="H75"/>
      <c r="I75"/>
      <c r="J75"/>
      <c r="K75" t="inlineStr">
        <is>
          <t>Daphnia magna</t>
        </is>
      </c>
      <c r="L75" t="inlineStr">
        <is>
          <t>Water Flea</t>
        </is>
      </c>
      <c r="M75" t="inlineStr">
        <is>
          <t>Crustaceans; Standard Test Species</t>
        </is>
      </c>
      <c r="N75"/>
      <c r="O75" t="inlineStr">
        <is>
          <t>&lt;=</t>
        </is>
      </c>
      <c r="P75" t="n">
        <v>24.0</v>
      </c>
      <c r="Q75"/>
      <c r="R75"/>
      <c r="S75"/>
      <c r="T75"/>
      <c r="U75" t="inlineStr">
        <is>
          <t>Hour(s)</t>
        </is>
      </c>
      <c r="V75" t="inlineStr">
        <is>
          <t>Static</t>
        </is>
      </c>
      <c r="W75" t="inlineStr">
        <is>
          <t>Fresh water</t>
        </is>
      </c>
      <c r="X75" t="inlineStr">
        <is>
          <t>Lab</t>
        </is>
      </c>
      <c r="Y75" t="n">
        <v>8.0</v>
      </c>
      <c r="Z75" t="inlineStr">
        <is>
          <t>Active ingredient</t>
        </is>
      </c>
      <c r="AA75"/>
      <c r="AB75" t="n">
        <v>1.3</v>
      </c>
      <c r="AC75"/>
      <c r="AD75" t="n">
        <v>1.2</v>
      </c>
      <c r="AE75"/>
      <c r="AF75" t="n">
        <v>1.5</v>
      </c>
      <c r="AG75" t="inlineStr">
        <is>
          <t>AI mg/L</t>
        </is>
      </c>
      <c r="AH75"/>
      <c r="AI75"/>
      <c r="AJ75"/>
      <c r="AK75"/>
      <c r="AL75"/>
      <c r="AM75"/>
      <c r="AN75"/>
      <c r="AO75"/>
      <c r="AP75"/>
      <c r="AQ75"/>
      <c r="AR75"/>
      <c r="AS75"/>
      <c r="AT75"/>
      <c r="AU75"/>
      <c r="AV75"/>
      <c r="AW75"/>
      <c r="AX75" t="inlineStr">
        <is>
          <t>Mortality</t>
        </is>
      </c>
      <c r="AY75" t="inlineStr">
        <is>
          <t>Mortality</t>
        </is>
      </c>
      <c r="AZ75" t="inlineStr">
        <is>
          <t>LC50</t>
        </is>
      </c>
      <c r="BA75"/>
      <c r="BB75"/>
      <c r="BC75" t="n">
        <v>2.0</v>
      </c>
      <c r="BD75"/>
      <c r="BE75"/>
      <c r="BF75"/>
      <c r="BG75"/>
      <c r="BH75" t="inlineStr">
        <is>
          <t>Day(s)</t>
        </is>
      </c>
      <c r="BI75"/>
      <c r="BJ75"/>
      <c r="BK75"/>
      <c r="BL75"/>
      <c r="BM75"/>
      <c r="BN75"/>
      <c r="BO75" t="inlineStr">
        <is>
          <t>--</t>
        </is>
      </c>
      <c r="BP75"/>
      <c r="BQ75"/>
      <c r="BR75"/>
      <c r="BS75"/>
      <c r="BT75"/>
      <c r="BU75"/>
      <c r="BV75"/>
      <c r="BW75"/>
      <c r="BX75"/>
      <c r="BY75"/>
      <c r="BZ75"/>
      <c r="CA75"/>
      <c r="CB75"/>
      <c r="CC75"/>
      <c r="CD75" t="inlineStr">
        <is>
          <t>Turner,L.W.</t>
        </is>
      </c>
      <c r="CE75" t="n">
        <v>9994.0</v>
      </c>
      <c r="CF75" t="inlineStr">
        <is>
          <t>Acute Toxicity of Selected Chemicals to Fathead Minnow, Water Flea and Mysid Shrimp Under Static and Flow-Through Test Conditions</t>
        </is>
      </c>
      <c r="CG75" t="inlineStr">
        <is>
          <t>Final Rep.Coop.Agreement 807479-01-0, U.S.EPA, Off.of Pestic.and Toxic Subst., Washington, DC:258 p.</t>
        </is>
      </c>
      <c r="CH75" t="n">
        <v>1982.0</v>
      </c>
    </row>
    <row r="76">
      <c r="A76" t="n">
        <v>83329.0</v>
      </c>
      <c r="B76" t="inlineStr">
        <is>
          <t>Acenaphthene</t>
        </is>
      </c>
      <c r="C76"/>
      <c r="D76" t="inlineStr">
        <is>
          <t>Measured</t>
        </is>
      </c>
      <c r="E76"/>
      <c r="F76" t="n">
        <v>99.0</v>
      </c>
      <c r="G76"/>
      <c r="H76"/>
      <c r="I76"/>
      <c r="J76"/>
      <c r="K76" t="inlineStr">
        <is>
          <t>Daphnia magna</t>
        </is>
      </c>
      <c r="L76" t="inlineStr">
        <is>
          <t>Water Flea</t>
        </is>
      </c>
      <c r="M76" t="inlineStr">
        <is>
          <t>Crustaceans; Standard Test Species</t>
        </is>
      </c>
      <c r="N76"/>
      <c r="O76" t="inlineStr">
        <is>
          <t>&lt;=</t>
        </is>
      </c>
      <c r="P76" t="n">
        <v>24.0</v>
      </c>
      <c r="Q76"/>
      <c r="R76"/>
      <c r="S76"/>
      <c r="T76"/>
      <c r="U76" t="inlineStr">
        <is>
          <t>Hour(s)</t>
        </is>
      </c>
      <c r="V76" t="inlineStr">
        <is>
          <t>Static</t>
        </is>
      </c>
      <c r="W76" t="inlineStr">
        <is>
          <t>Fresh water</t>
        </is>
      </c>
      <c r="X76" t="inlineStr">
        <is>
          <t>Lab</t>
        </is>
      </c>
      <c r="Y76" t="n">
        <v>8.0</v>
      </c>
      <c r="Z76" t="inlineStr">
        <is>
          <t>Active ingredient</t>
        </is>
      </c>
      <c r="AA76"/>
      <c r="AB76" t="n">
        <v>15.0</v>
      </c>
      <c r="AC76"/>
      <c r="AD76"/>
      <c r="AE76"/>
      <c r="AF76"/>
      <c r="AG76" t="inlineStr">
        <is>
          <t>AI mg/L</t>
        </is>
      </c>
      <c r="AH76"/>
      <c r="AI76"/>
      <c r="AJ76"/>
      <c r="AK76"/>
      <c r="AL76"/>
      <c r="AM76"/>
      <c r="AN76"/>
      <c r="AO76"/>
      <c r="AP76"/>
      <c r="AQ76"/>
      <c r="AR76"/>
      <c r="AS76"/>
      <c r="AT76"/>
      <c r="AU76"/>
      <c r="AV76"/>
      <c r="AW76"/>
      <c r="AX76" t="inlineStr">
        <is>
          <t>Mortality</t>
        </is>
      </c>
      <c r="AY76" t="inlineStr">
        <is>
          <t>Mortality</t>
        </is>
      </c>
      <c r="AZ76" t="inlineStr">
        <is>
          <t>LC50</t>
        </is>
      </c>
      <c r="BA76"/>
      <c r="BB76"/>
      <c r="BC76" t="n">
        <v>1.0</v>
      </c>
      <c r="BD76"/>
      <c r="BE76"/>
      <c r="BF76"/>
      <c r="BG76"/>
      <c r="BH76" t="inlineStr">
        <is>
          <t>Day(s)</t>
        </is>
      </c>
      <c r="BI76"/>
      <c r="BJ76"/>
      <c r="BK76"/>
      <c r="BL76"/>
      <c r="BM76"/>
      <c r="BN76"/>
      <c r="BO76" t="inlineStr">
        <is>
          <t>--</t>
        </is>
      </c>
      <c r="BP76"/>
      <c r="BQ76"/>
      <c r="BR76"/>
      <c r="BS76"/>
      <c r="BT76"/>
      <c r="BU76"/>
      <c r="BV76"/>
      <c r="BW76"/>
      <c r="BX76"/>
      <c r="BY76"/>
      <c r="BZ76"/>
      <c r="CA76"/>
      <c r="CB76"/>
      <c r="CC76"/>
      <c r="CD76" t="inlineStr">
        <is>
          <t>Turner,L.W.</t>
        </is>
      </c>
      <c r="CE76" t="n">
        <v>9994.0</v>
      </c>
      <c r="CF76" t="inlineStr">
        <is>
          <t>Acute Toxicity of Selected Chemicals to Fathead Minnow, Water Flea and Mysid Shrimp Under Static and Flow-Through Test Conditions</t>
        </is>
      </c>
      <c r="CG76" t="inlineStr">
        <is>
          <t>Final Rep.Coop.Agreement 807479-01-0, U.S.EPA, Off.of Pestic.and Toxic Subst., Washington, DC:258 p.</t>
        </is>
      </c>
      <c r="CH76" t="n">
        <v>1982.0</v>
      </c>
    </row>
    <row r="77">
      <c r="A77" t="n">
        <v>83329.0</v>
      </c>
      <c r="B77" t="inlineStr">
        <is>
          <t>Acenaphthene</t>
        </is>
      </c>
      <c r="C77"/>
      <c r="D77" t="inlineStr">
        <is>
          <t>Measured</t>
        </is>
      </c>
      <c r="E77"/>
      <c r="F77" t="n">
        <v>99.0</v>
      </c>
      <c r="G77"/>
      <c r="H77"/>
      <c r="I77"/>
      <c r="J77"/>
      <c r="K77" t="inlineStr">
        <is>
          <t>Daphnia magna</t>
        </is>
      </c>
      <c r="L77" t="inlineStr">
        <is>
          <t>Water Flea</t>
        </is>
      </c>
      <c r="M77" t="inlineStr">
        <is>
          <t>Crustaceans; Standard Test Species</t>
        </is>
      </c>
      <c r="N77"/>
      <c r="O77" t="inlineStr">
        <is>
          <t>&lt;=</t>
        </is>
      </c>
      <c r="P77" t="n">
        <v>24.0</v>
      </c>
      <c r="Q77"/>
      <c r="R77"/>
      <c r="S77"/>
      <c r="T77"/>
      <c r="U77" t="inlineStr">
        <is>
          <t>Hour(s)</t>
        </is>
      </c>
      <c r="V77" t="inlineStr">
        <is>
          <t>Static</t>
        </is>
      </c>
      <c r="W77" t="inlineStr">
        <is>
          <t>Fresh water</t>
        </is>
      </c>
      <c r="X77" t="inlineStr">
        <is>
          <t>Lab</t>
        </is>
      </c>
      <c r="Y77" t="n">
        <v>8.0</v>
      </c>
      <c r="Z77" t="inlineStr">
        <is>
          <t>Active ingredient</t>
        </is>
      </c>
      <c r="AA77" t="inlineStr">
        <is>
          <t>&gt;</t>
        </is>
      </c>
      <c r="AB77" t="n">
        <v>3.3</v>
      </c>
      <c r="AC77"/>
      <c r="AD77"/>
      <c r="AE77"/>
      <c r="AF77"/>
      <c r="AG77" t="inlineStr">
        <is>
          <t>AI mg/L</t>
        </is>
      </c>
      <c r="AH77"/>
      <c r="AI77"/>
      <c r="AJ77"/>
      <c r="AK77"/>
      <c r="AL77"/>
      <c r="AM77"/>
      <c r="AN77"/>
      <c r="AO77"/>
      <c r="AP77"/>
      <c r="AQ77"/>
      <c r="AR77"/>
      <c r="AS77"/>
      <c r="AT77"/>
      <c r="AU77"/>
      <c r="AV77"/>
      <c r="AW77"/>
      <c r="AX77" t="inlineStr">
        <is>
          <t>Mortality</t>
        </is>
      </c>
      <c r="AY77" t="inlineStr">
        <is>
          <t>Mortality</t>
        </is>
      </c>
      <c r="AZ77" t="inlineStr">
        <is>
          <t>LC50</t>
        </is>
      </c>
      <c r="BA77"/>
      <c r="BB77"/>
      <c r="BC77" t="n">
        <v>0.125</v>
      </c>
      <c r="BD77"/>
      <c r="BE77"/>
      <c r="BF77"/>
      <c r="BG77"/>
      <c r="BH77" t="inlineStr">
        <is>
          <t>Day(s)</t>
        </is>
      </c>
      <c r="BI77"/>
      <c r="BJ77"/>
      <c r="BK77"/>
      <c r="BL77"/>
      <c r="BM77"/>
      <c r="BN77"/>
      <c r="BO77" t="inlineStr">
        <is>
          <t>--</t>
        </is>
      </c>
      <c r="BP77"/>
      <c r="BQ77"/>
      <c r="BR77"/>
      <c r="BS77"/>
      <c r="BT77"/>
      <c r="BU77"/>
      <c r="BV77"/>
      <c r="BW77"/>
      <c r="BX77"/>
      <c r="BY77"/>
      <c r="BZ77"/>
      <c r="CA77"/>
      <c r="CB77"/>
      <c r="CC77"/>
      <c r="CD77" t="inlineStr">
        <is>
          <t>Turner,L.W.</t>
        </is>
      </c>
      <c r="CE77" t="n">
        <v>9994.0</v>
      </c>
      <c r="CF77" t="inlineStr">
        <is>
          <t>Acute Toxicity of Selected Chemicals to Fathead Minnow, Water Flea and Mysid Shrimp Under Static and Flow-Through Test Conditions</t>
        </is>
      </c>
      <c r="CG77" t="inlineStr">
        <is>
          <t>Final Rep.Coop.Agreement 807479-01-0, U.S.EPA, Off.of Pestic.and Toxic Subst., Washington, DC:258 p.</t>
        </is>
      </c>
      <c r="CH77" t="n">
        <v>1982.0</v>
      </c>
    </row>
    <row r="78">
      <c r="A78" t="n">
        <v>83329.0</v>
      </c>
      <c r="B78" t="inlineStr">
        <is>
          <t>Acenaphthene</t>
        </is>
      </c>
      <c r="C78"/>
      <c r="D78" t="inlineStr">
        <is>
          <t>Measured</t>
        </is>
      </c>
      <c r="E78"/>
      <c r="F78" t="n">
        <v>99.0</v>
      </c>
      <c r="G78"/>
      <c r="H78"/>
      <c r="I78"/>
      <c r="J78"/>
      <c r="K78" t="inlineStr">
        <is>
          <t>Daphnia magna</t>
        </is>
      </c>
      <c r="L78" t="inlineStr">
        <is>
          <t>Water Flea</t>
        </is>
      </c>
      <c r="M78" t="inlineStr">
        <is>
          <t>Crustaceans; Standard Test Species</t>
        </is>
      </c>
      <c r="N78"/>
      <c r="O78" t="inlineStr">
        <is>
          <t>&lt;=</t>
        </is>
      </c>
      <c r="P78" t="n">
        <v>24.0</v>
      </c>
      <c r="Q78"/>
      <c r="R78"/>
      <c r="S78"/>
      <c r="T78"/>
      <c r="U78" t="inlineStr">
        <is>
          <t>Hour(s)</t>
        </is>
      </c>
      <c r="V78" t="inlineStr">
        <is>
          <t>Flow-through</t>
        </is>
      </c>
      <c r="W78" t="inlineStr">
        <is>
          <t>Fresh water</t>
        </is>
      </c>
      <c r="X78" t="inlineStr">
        <is>
          <t>Lab</t>
        </is>
      </c>
      <c r="Y78" t="n">
        <v>6.0</v>
      </c>
      <c r="Z78" t="inlineStr">
        <is>
          <t>Active ingredient</t>
        </is>
      </c>
      <c r="AA78" t="inlineStr">
        <is>
          <t>&gt;</t>
        </is>
      </c>
      <c r="AB78" t="n">
        <v>0.14</v>
      </c>
      <c r="AC78"/>
      <c r="AD78"/>
      <c r="AE78"/>
      <c r="AF78"/>
      <c r="AG78" t="inlineStr">
        <is>
          <t>AI mg/L</t>
        </is>
      </c>
      <c r="AH78"/>
      <c r="AI78"/>
      <c r="AJ78"/>
      <c r="AK78"/>
      <c r="AL78"/>
      <c r="AM78"/>
      <c r="AN78"/>
      <c r="AO78"/>
      <c r="AP78"/>
      <c r="AQ78"/>
      <c r="AR78"/>
      <c r="AS78"/>
      <c r="AT78"/>
      <c r="AU78"/>
      <c r="AV78"/>
      <c r="AW78"/>
      <c r="AX78" t="inlineStr">
        <is>
          <t>Mortality</t>
        </is>
      </c>
      <c r="AY78" t="inlineStr">
        <is>
          <t>Mortality</t>
        </is>
      </c>
      <c r="AZ78" t="inlineStr">
        <is>
          <t>LC50</t>
        </is>
      </c>
      <c r="BA78"/>
      <c r="BB78"/>
      <c r="BC78" t="n">
        <v>1.0</v>
      </c>
      <c r="BD78"/>
      <c r="BE78"/>
      <c r="BF78"/>
      <c r="BG78"/>
      <c r="BH78" t="inlineStr">
        <is>
          <t>Day(s)</t>
        </is>
      </c>
      <c r="BI78"/>
      <c r="BJ78"/>
      <c r="BK78"/>
      <c r="BL78"/>
      <c r="BM78"/>
      <c r="BN78"/>
      <c r="BO78" t="inlineStr">
        <is>
          <t>--</t>
        </is>
      </c>
      <c r="BP78"/>
      <c r="BQ78"/>
      <c r="BR78"/>
      <c r="BS78"/>
      <c r="BT78"/>
      <c r="BU78"/>
      <c r="BV78"/>
      <c r="BW78"/>
      <c r="BX78"/>
      <c r="BY78"/>
      <c r="BZ78"/>
      <c r="CA78"/>
      <c r="CB78"/>
      <c r="CC78"/>
      <c r="CD78" t="inlineStr">
        <is>
          <t>Turner,L.W.</t>
        </is>
      </c>
      <c r="CE78" t="n">
        <v>9994.0</v>
      </c>
      <c r="CF78" t="inlineStr">
        <is>
          <t>Acute Toxicity of Selected Chemicals to Fathead Minnow, Water Flea and Mysid Shrimp Under Static and Flow-Through Test Conditions</t>
        </is>
      </c>
      <c r="CG78" t="inlineStr">
        <is>
          <t>Final Rep.Coop.Agreement 807479-01-0, U.S.EPA, Off.of Pestic.and Toxic Subst., Washington, DC:258 p.</t>
        </is>
      </c>
      <c r="CH78" t="n">
        <v>1982.0</v>
      </c>
    </row>
    <row r="79">
      <c r="A79" t="n">
        <v>83329.0</v>
      </c>
      <c r="B79" t="inlineStr">
        <is>
          <t>Acenaphthene</t>
        </is>
      </c>
      <c r="C79"/>
      <c r="D79" t="inlineStr">
        <is>
          <t>Measured</t>
        </is>
      </c>
      <c r="E79"/>
      <c r="F79" t="n">
        <v>99.0</v>
      </c>
      <c r="G79"/>
      <c r="H79"/>
      <c r="I79"/>
      <c r="J79"/>
      <c r="K79" t="inlineStr">
        <is>
          <t>Daphnia magna</t>
        </is>
      </c>
      <c r="L79" t="inlineStr">
        <is>
          <t>Water Flea</t>
        </is>
      </c>
      <c r="M79" t="inlineStr">
        <is>
          <t>Crustaceans; Standard Test Species</t>
        </is>
      </c>
      <c r="N79"/>
      <c r="O79" t="inlineStr">
        <is>
          <t>&lt;=</t>
        </is>
      </c>
      <c r="P79" t="n">
        <v>24.0</v>
      </c>
      <c r="Q79"/>
      <c r="R79"/>
      <c r="S79"/>
      <c r="T79"/>
      <c r="U79" t="inlineStr">
        <is>
          <t>Hour(s)</t>
        </is>
      </c>
      <c r="V79" t="inlineStr">
        <is>
          <t>Static</t>
        </is>
      </c>
      <c r="W79" t="inlineStr">
        <is>
          <t>Fresh water</t>
        </is>
      </c>
      <c r="X79" t="inlineStr">
        <is>
          <t>Lab</t>
        </is>
      </c>
      <c r="Y79" t="n">
        <v>6.0</v>
      </c>
      <c r="Z79" t="inlineStr">
        <is>
          <t>Active ingredient</t>
        </is>
      </c>
      <c r="AA79" t="inlineStr">
        <is>
          <t>&gt;</t>
        </is>
      </c>
      <c r="AB79" t="n">
        <v>0.22</v>
      </c>
      <c r="AC79"/>
      <c r="AD79"/>
      <c r="AE79"/>
      <c r="AF79"/>
      <c r="AG79" t="inlineStr">
        <is>
          <t>AI mg/L</t>
        </is>
      </c>
      <c r="AH79"/>
      <c r="AI79"/>
      <c r="AJ79"/>
      <c r="AK79"/>
      <c r="AL79"/>
      <c r="AM79"/>
      <c r="AN79"/>
      <c r="AO79"/>
      <c r="AP79"/>
      <c r="AQ79"/>
      <c r="AR79"/>
      <c r="AS79"/>
      <c r="AT79"/>
      <c r="AU79"/>
      <c r="AV79"/>
      <c r="AW79"/>
      <c r="AX79" t="inlineStr">
        <is>
          <t>Mortality</t>
        </is>
      </c>
      <c r="AY79" t="inlineStr">
        <is>
          <t>Mortality</t>
        </is>
      </c>
      <c r="AZ79" t="inlineStr">
        <is>
          <t>LC50</t>
        </is>
      </c>
      <c r="BA79"/>
      <c r="BB79"/>
      <c r="BC79" t="n">
        <v>0.125</v>
      </c>
      <c r="BD79"/>
      <c r="BE79"/>
      <c r="BF79"/>
      <c r="BG79"/>
      <c r="BH79" t="inlineStr">
        <is>
          <t>Day(s)</t>
        </is>
      </c>
      <c r="BI79"/>
      <c r="BJ79"/>
      <c r="BK79"/>
      <c r="BL79"/>
      <c r="BM79"/>
      <c r="BN79"/>
      <c r="BO79" t="inlineStr">
        <is>
          <t>--</t>
        </is>
      </c>
      <c r="BP79"/>
      <c r="BQ79"/>
      <c r="BR79"/>
      <c r="BS79"/>
      <c r="BT79"/>
      <c r="BU79"/>
      <c r="BV79"/>
      <c r="BW79"/>
      <c r="BX79"/>
      <c r="BY79"/>
      <c r="BZ79"/>
      <c r="CA79"/>
      <c r="CB79"/>
      <c r="CC79"/>
      <c r="CD79" t="inlineStr">
        <is>
          <t>Turner,L.W.</t>
        </is>
      </c>
      <c r="CE79" t="n">
        <v>9994.0</v>
      </c>
      <c r="CF79" t="inlineStr">
        <is>
          <t>Acute Toxicity of Selected Chemicals to Fathead Minnow, Water Flea and Mysid Shrimp Under Static and Flow-Through Test Conditions</t>
        </is>
      </c>
      <c r="CG79" t="inlineStr">
        <is>
          <t>Final Rep.Coop.Agreement 807479-01-0, U.S.EPA, Off.of Pestic.and Toxic Subst., Washington, DC:258 p.</t>
        </is>
      </c>
      <c r="CH79" t="n">
        <v>1982.0</v>
      </c>
    </row>
    <row r="80">
      <c r="A80" t="n">
        <v>83329.0</v>
      </c>
      <c r="B80" t="inlineStr">
        <is>
          <t>Acenaphthene</t>
        </is>
      </c>
      <c r="C80"/>
      <c r="D80" t="inlineStr">
        <is>
          <t>Measured</t>
        </is>
      </c>
      <c r="E80"/>
      <c r="F80" t="n">
        <v>99.0</v>
      </c>
      <c r="G80"/>
      <c r="H80"/>
      <c r="I80"/>
      <c r="J80"/>
      <c r="K80" t="inlineStr">
        <is>
          <t>Daphnia magna</t>
        </is>
      </c>
      <c r="L80" t="inlineStr">
        <is>
          <t>Water Flea</t>
        </is>
      </c>
      <c r="M80" t="inlineStr">
        <is>
          <t>Crustaceans; Standard Test Species</t>
        </is>
      </c>
      <c r="N80"/>
      <c r="O80" t="inlineStr">
        <is>
          <t>&lt;=</t>
        </is>
      </c>
      <c r="P80" t="n">
        <v>24.0</v>
      </c>
      <c r="Q80"/>
      <c r="R80"/>
      <c r="S80"/>
      <c r="T80"/>
      <c r="U80" t="inlineStr">
        <is>
          <t>Hour(s)</t>
        </is>
      </c>
      <c r="V80" t="inlineStr">
        <is>
          <t>Static</t>
        </is>
      </c>
      <c r="W80" t="inlineStr">
        <is>
          <t>Fresh water</t>
        </is>
      </c>
      <c r="X80" t="inlineStr">
        <is>
          <t>Lab</t>
        </is>
      </c>
      <c r="Y80" t="n">
        <v>6.0</v>
      </c>
      <c r="Z80" t="inlineStr">
        <is>
          <t>Active ingredient</t>
        </is>
      </c>
      <c r="AA80"/>
      <c r="AB80" t="n">
        <v>0.32</v>
      </c>
      <c r="AC80"/>
      <c r="AD80"/>
      <c r="AE80"/>
      <c r="AF80"/>
      <c r="AG80" t="inlineStr">
        <is>
          <t>AI mg/L</t>
        </is>
      </c>
      <c r="AH80"/>
      <c r="AI80"/>
      <c r="AJ80"/>
      <c r="AK80"/>
      <c r="AL80"/>
      <c r="AM80"/>
      <c r="AN80"/>
      <c r="AO80"/>
      <c r="AP80"/>
      <c r="AQ80"/>
      <c r="AR80"/>
      <c r="AS80"/>
      <c r="AT80"/>
      <c r="AU80"/>
      <c r="AV80"/>
      <c r="AW80"/>
      <c r="AX80" t="inlineStr">
        <is>
          <t>Mortality</t>
        </is>
      </c>
      <c r="AY80" t="inlineStr">
        <is>
          <t>Mortality</t>
        </is>
      </c>
      <c r="AZ80" t="inlineStr">
        <is>
          <t>LC50</t>
        </is>
      </c>
      <c r="BA80"/>
      <c r="BB80"/>
      <c r="BC80" t="n">
        <v>2.0</v>
      </c>
      <c r="BD80"/>
      <c r="BE80"/>
      <c r="BF80"/>
      <c r="BG80"/>
      <c r="BH80" t="inlineStr">
        <is>
          <t>Day(s)</t>
        </is>
      </c>
      <c r="BI80"/>
      <c r="BJ80"/>
      <c r="BK80"/>
      <c r="BL80"/>
      <c r="BM80"/>
      <c r="BN80"/>
      <c r="BO80" t="inlineStr">
        <is>
          <t>--</t>
        </is>
      </c>
      <c r="BP80"/>
      <c r="BQ80"/>
      <c r="BR80"/>
      <c r="BS80"/>
      <c r="BT80"/>
      <c r="BU80"/>
      <c r="BV80"/>
      <c r="BW80"/>
      <c r="BX80"/>
      <c r="BY80"/>
      <c r="BZ80"/>
      <c r="CA80"/>
      <c r="CB80"/>
      <c r="CC80"/>
      <c r="CD80" t="inlineStr">
        <is>
          <t>Turner,L.W.</t>
        </is>
      </c>
      <c r="CE80" t="n">
        <v>9994.0</v>
      </c>
      <c r="CF80" t="inlineStr">
        <is>
          <t>Acute Toxicity of Selected Chemicals to Fathead Minnow, Water Flea and Mysid Shrimp Under Static and Flow-Through Test Conditions</t>
        </is>
      </c>
      <c r="CG80" t="inlineStr">
        <is>
          <t>Final Rep.Coop.Agreement 807479-01-0, U.S.EPA, Off.of Pestic.and Toxic Subst., Washington, DC:258 p.</t>
        </is>
      </c>
      <c r="CH80" t="n">
        <v>1982.0</v>
      </c>
    </row>
    <row r="81">
      <c r="A81" t="n">
        <v>83329.0</v>
      </c>
      <c r="B81" t="inlineStr">
        <is>
          <t>Acenaphthene</t>
        </is>
      </c>
      <c r="C81"/>
      <c r="D81" t="inlineStr">
        <is>
          <t>Measured</t>
        </is>
      </c>
      <c r="E81"/>
      <c r="F81" t="n">
        <v>99.0</v>
      </c>
      <c r="G81"/>
      <c r="H81"/>
      <c r="I81"/>
      <c r="J81"/>
      <c r="K81" t="inlineStr">
        <is>
          <t>Daphnia magna</t>
        </is>
      </c>
      <c r="L81" t="inlineStr">
        <is>
          <t>Water Flea</t>
        </is>
      </c>
      <c r="M81" t="inlineStr">
        <is>
          <t>Crustaceans; Standard Test Species</t>
        </is>
      </c>
      <c r="N81"/>
      <c r="O81" t="inlineStr">
        <is>
          <t>&lt;=</t>
        </is>
      </c>
      <c r="P81" t="n">
        <v>24.0</v>
      </c>
      <c r="Q81"/>
      <c r="R81"/>
      <c r="S81"/>
      <c r="T81"/>
      <c r="U81" t="inlineStr">
        <is>
          <t>Hour(s)</t>
        </is>
      </c>
      <c r="V81" t="inlineStr">
        <is>
          <t>Flow-through</t>
        </is>
      </c>
      <c r="W81" t="inlineStr">
        <is>
          <t>Fresh water</t>
        </is>
      </c>
      <c r="X81" t="inlineStr">
        <is>
          <t>Lab</t>
        </is>
      </c>
      <c r="Y81" t="n">
        <v>6.0</v>
      </c>
      <c r="Z81" t="inlineStr">
        <is>
          <t>Active ingredient</t>
        </is>
      </c>
      <c r="AA81"/>
      <c r="AB81" t="n">
        <v>0.12</v>
      </c>
      <c r="AC81"/>
      <c r="AD81" t="n">
        <v>0.1</v>
      </c>
      <c r="AE81"/>
      <c r="AF81" t="n">
        <v>0.14</v>
      </c>
      <c r="AG81" t="inlineStr">
        <is>
          <t>AI mg/L</t>
        </is>
      </c>
      <c r="AH81"/>
      <c r="AI81"/>
      <c r="AJ81"/>
      <c r="AK81"/>
      <c r="AL81"/>
      <c r="AM81"/>
      <c r="AN81"/>
      <c r="AO81"/>
      <c r="AP81"/>
      <c r="AQ81"/>
      <c r="AR81"/>
      <c r="AS81"/>
      <c r="AT81"/>
      <c r="AU81"/>
      <c r="AV81"/>
      <c r="AW81"/>
      <c r="AX81" t="inlineStr">
        <is>
          <t>Mortality</t>
        </is>
      </c>
      <c r="AY81" t="inlineStr">
        <is>
          <t>Mortality</t>
        </is>
      </c>
      <c r="AZ81" t="inlineStr">
        <is>
          <t>LC50</t>
        </is>
      </c>
      <c r="BA81"/>
      <c r="BB81"/>
      <c r="BC81" t="n">
        <v>2.0</v>
      </c>
      <c r="BD81"/>
      <c r="BE81"/>
      <c r="BF81"/>
      <c r="BG81"/>
      <c r="BH81" t="inlineStr">
        <is>
          <t>Day(s)</t>
        </is>
      </c>
      <c r="BI81"/>
      <c r="BJ81"/>
      <c r="BK81"/>
      <c r="BL81"/>
      <c r="BM81"/>
      <c r="BN81"/>
      <c r="BO81" t="inlineStr">
        <is>
          <t>--</t>
        </is>
      </c>
      <c r="BP81"/>
      <c r="BQ81"/>
      <c r="BR81"/>
      <c r="BS81"/>
      <c r="BT81"/>
      <c r="BU81"/>
      <c r="BV81"/>
      <c r="BW81"/>
      <c r="BX81"/>
      <c r="BY81"/>
      <c r="BZ81"/>
      <c r="CA81"/>
      <c r="CB81"/>
      <c r="CC81"/>
      <c r="CD81" t="inlineStr">
        <is>
          <t>Turner,L.W.</t>
        </is>
      </c>
      <c r="CE81" t="n">
        <v>9994.0</v>
      </c>
      <c r="CF81" t="inlineStr">
        <is>
          <t>Acute Toxicity of Selected Chemicals to Fathead Minnow, Water Flea and Mysid Shrimp Under Static and Flow-Through Test Conditions</t>
        </is>
      </c>
      <c r="CG81" t="inlineStr">
        <is>
          <t>Final Rep.Coop.Agreement 807479-01-0, U.S.EPA, Off.of Pestic.and Toxic Subst., Washington, DC:258 p.</t>
        </is>
      </c>
      <c r="CH81" t="n">
        <v>1982.0</v>
      </c>
    </row>
    <row r="82">
      <c r="A82" t="n">
        <v>83329.0</v>
      </c>
      <c r="B82" t="inlineStr">
        <is>
          <t>Acenaphthene</t>
        </is>
      </c>
      <c r="C82"/>
      <c r="D82" t="inlineStr">
        <is>
          <t>Measured</t>
        </is>
      </c>
      <c r="E82"/>
      <c r="F82" t="n">
        <v>99.0</v>
      </c>
      <c r="G82"/>
      <c r="H82"/>
      <c r="I82"/>
      <c r="J82"/>
      <c r="K82" t="inlineStr">
        <is>
          <t>Daphnia magna</t>
        </is>
      </c>
      <c r="L82" t="inlineStr">
        <is>
          <t>Water Flea</t>
        </is>
      </c>
      <c r="M82" t="inlineStr">
        <is>
          <t>Crustaceans; Standard Test Species</t>
        </is>
      </c>
      <c r="N82"/>
      <c r="O82" t="inlineStr">
        <is>
          <t>&lt;=</t>
        </is>
      </c>
      <c r="P82" t="n">
        <v>24.0</v>
      </c>
      <c r="Q82"/>
      <c r="R82"/>
      <c r="S82"/>
      <c r="T82"/>
      <c r="U82" t="inlineStr">
        <is>
          <t>Hour(s)</t>
        </is>
      </c>
      <c r="V82" t="inlineStr">
        <is>
          <t>Static</t>
        </is>
      </c>
      <c r="W82" t="inlineStr">
        <is>
          <t>Fresh water</t>
        </is>
      </c>
      <c r="X82" t="inlineStr">
        <is>
          <t>Lab</t>
        </is>
      </c>
      <c r="Y82" t="n">
        <v>6.0</v>
      </c>
      <c r="Z82" t="inlineStr">
        <is>
          <t>Active ingredient</t>
        </is>
      </c>
      <c r="AA82" t="inlineStr">
        <is>
          <t>&gt;</t>
        </is>
      </c>
      <c r="AB82" t="n">
        <v>0.22</v>
      </c>
      <c r="AC82"/>
      <c r="AD82"/>
      <c r="AE82"/>
      <c r="AF82"/>
      <c r="AG82" t="inlineStr">
        <is>
          <t>AI mg/L</t>
        </is>
      </c>
      <c r="AH82"/>
      <c r="AI82"/>
      <c r="AJ82"/>
      <c r="AK82"/>
      <c r="AL82"/>
      <c r="AM82"/>
      <c r="AN82"/>
      <c r="AO82"/>
      <c r="AP82"/>
      <c r="AQ82"/>
      <c r="AR82"/>
      <c r="AS82"/>
      <c r="AT82"/>
      <c r="AU82"/>
      <c r="AV82"/>
      <c r="AW82"/>
      <c r="AX82" t="inlineStr">
        <is>
          <t>Mortality</t>
        </is>
      </c>
      <c r="AY82" t="inlineStr">
        <is>
          <t>Mortality</t>
        </is>
      </c>
      <c r="AZ82" t="inlineStr">
        <is>
          <t>LC50</t>
        </is>
      </c>
      <c r="BA82"/>
      <c r="BB82"/>
      <c r="BC82" t="n">
        <v>1.0</v>
      </c>
      <c r="BD82"/>
      <c r="BE82"/>
      <c r="BF82"/>
      <c r="BG82"/>
      <c r="BH82" t="inlineStr">
        <is>
          <t>Day(s)</t>
        </is>
      </c>
      <c r="BI82"/>
      <c r="BJ82"/>
      <c r="BK82"/>
      <c r="BL82"/>
      <c r="BM82"/>
      <c r="BN82"/>
      <c r="BO82" t="inlineStr">
        <is>
          <t>--</t>
        </is>
      </c>
      <c r="BP82"/>
      <c r="BQ82"/>
      <c r="BR82"/>
      <c r="BS82"/>
      <c r="BT82"/>
      <c r="BU82"/>
      <c r="BV82"/>
      <c r="BW82"/>
      <c r="BX82"/>
      <c r="BY82"/>
      <c r="BZ82"/>
      <c r="CA82"/>
      <c r="CB82"/>
      <c r="CC82"/>
      <c r="CD82" t="inlineStr">
        <is>
          <t>Turner,L.W.</t>
        </is>
      </c>
      <c r="CE82" t="n">
        <v>9994.0</v>
      </c>
      <c r="CF82" t="inlineStr">
        <is>
          <t>Acute Toxicity of Selected Chemicals to Fathead Minnow, Water Flea and Mysid Shrimp Under Static and Flow-Through Test Conditions</t>
        </is>
      </c>
      <c r="CG82" t="inlineStr">
        <is>
          <t>Final Rep.Coop.Agreement 807479-01-0, U.S.EPA, Off.of Pestic.and Toxic Subst., Washington, DC:258 p.</t>
        </is>
      </c>
      <c r="CH82" t="n">
        <v>1982.0</v>
      </c>
    </row>
    <row r="83">
      <c r="A83" t="n">
        <v>84662.0</v>
      </c>
      <c r="B83" t="inlineStr">
        <is>
          <t>1,2-Benzenedicarboxylic acid, 1,2-Diethyl ester</t>
        </is>
      </c>
      <c r="C83"/>
      <c r="D83" t="inlineStr">
        <is>
          <t>Unmeasured</t>
        </is>
      </c>
      <c r="E83" t="inlineStr">
        <is>
          <t>&gt;=</t>
        </is>
      </c>
      <c r="F83" t="n">
        <v>80.0</v>
      </c>
      <c r="G83"/>
      <c r="H83"/>
      <c r="I83"/>
      <c r="J83"/>
      <c r="K83" t="inlineStr">
        <is>
          <t>Daphnia magna</t>
        </is>
      </c>
      <c r="L83" t="inlineStr">
        <is>
          <t>Water Flea</t>
        </is>
      </c>
      <c r="M83" t="inlineStr">
        <is>
          <t>Crustaceans; Standard Test Species</t>
        </is>
      </c>
      <c r="N83"/>
      <c r="O83" t="inlineStr">
        <is>
          <t>&lt;=</t>
        </is>
      </c>
      <c r="P83" t="n">
        <v>24.0</v>
      </c>
      <c r="Q83"/>
      <c r="R83"/>
      <c r="S83"/>
      <c r="T83"/>
      <c r="U83" t="inlineStr">
        <is>
          <t>Hour(s)</t>
        </is>
      </c>
      <c r="V83" t="inlineStr">
        <is>
          <t>Static</t>
        </is>
      </c>
      <c r="W83" t="inlineStr">
        <is>
          <t>Fresh water</t>
        </is>
      </c>
      <c r="X83" t="inlineStr">
        <is>
          <t>Lab</t>
        </is>
      </c>
      <c r="Y83" t="inlineStr">
        <is>
          <t>6-10</t>
        </is>
      </c>
      <c r="Z83" t="inlineStr">
        <is>
          <t>Formulation</t>
        </is>
      </c>
      <c r="AA83"/>
      <c r="AB83" t="n">
        <v>52.0</v>
      </c>
      <c r="AC83"/>
      <c r="AD83" t="n">
        <v>36.0</v>
      </c>
      <c r="AE83"/>
      <c r="AF83" t="n">
        <v>74.0</v>
      </c>
      <c r="AG83" t="inlineStr">
        <is>
          <t>AI mg/L</t>
        </is>
      </c>
      <c r="AH83"/>
      <c r="AI83"/>
      <c r="AJ83"/>
      <c r="AK83"/>
      <c r="AL83"/>
      <c r="AM83"/>
      <c r="AN83"/>
      <c r="AO83"/>
      <c r="AP83"/>
      <c r="AQ83"/>
      <c r="AR83"/>
      <c r="AS83"/>
      <c r="AT83"/>
      <c r="AU83"/>
      <c r="AV83"/>
      <c r="AW83"/>
      <c r="AX83" t="inlineStr">
        <is>
          <t>Mortality</t>
        </is>
      </c>
      <c r="AY83" t="inlineStr">
        <is>
          <t>Mortality</t>
        </is>
      </c>
      <c r="AZ83" t="inlineStr">
        <is>
          <t>LC50</t>
        </is>
      </c>
      <c r="BA83"/>
      <c r="BB83"/>
      <c r="BC83" t="n">
        <v>2.0</v>
      </c>
      <c r="BD83"/>
      <c r="BE83"/>
      <c r="BF83"/>
      <c r="BG83"/>
      <c r="BH83" t="inlineStr">
        <is>
          <t>Day(s)</t>
        </is>
      </c>
      <c r="BI83"/>
      <c r="BJ83"/>
      <c r="BK83"/>
      <c r="BL83"/>
      <c r="BM83"/>
      <c r="BN83"/>
      <c r="BO83" t="inlineStr">
        <is>
          <t>--</t>
        </is>
      </c>
      <c r="BP83"/>
      <c r="BQ83"/>
      <c r="BR83"/>
      <c r="BS83"/>
      <c r="BT83"/>
      <c r="BU83"/>
      <c r="BV83"/>
      <c r="BW83"/>
      <c r="BX83"/>
      <c r="BY83"/>
      <c r="BZ83"/>
      <c r="CA83"/>
      <c r="CB83"/>
      <c r="CC83"/>
      <c r="CD83" t="inlineStr">
        <is>
          <t>LeBlanc,G.A.</t>
        </is>
      </c>
      <c r="CE83" t="n">
        <v>5184.0</v>
      </c>
      <c r="CF83" t="inlineStr">
        <is>
          <t>Acute Toxicity of Priority Pollutants to Water Flea (Daphnia magna)</t>
        </is>
      </c>
      <c r="CG83" t="inlineStr">
        <is>
          <t>Bull. Environ. Contam. Toxicol.24(5): 684-691</t>
        </is>
      </c>
      <c r="CH83" t="n">
        <v>1980.0</v>
      </c>
    </row>
    <row r="84">
      <c r="A84" t="n">
        <v>84662.0</v>
      </c>
      <c r="B84" t="inlineStr">
        <is>
          <t>1,2-Benzenedicarboxylic acid, 1,2-Diethyl ester</t>
        </is>
      </c>
      <c r="C84"/>
      <c r="D84" t="inlineStr">
        <is>
          <t>Unmeasured</t>
        </is>
      </c>
      <c r="E84" t="inlineStr">
        <is>
          <t>&gt;=</t>
        </is>
      </c>
      <c r="F84" t="n">
        <v>80.0</v>
      </c>
      <c r="G84"/>
      <c r="H84"/>
      <c r="I84"/>
      <c r="J84"/>
      <c r="K84" t="inlineStr">
        <is>
          <t>Daphnia magna</t>
        </is>
      </c>
      <c r="L84" t="inlineStr">
        <is>
          <t>Water Flea</t>
        </is>
      </c>
      <c r="M84" t="inlineStr">
        <is>
          <t>Crustaceans; Standard Test Species</t>
        </is>
      </c>
      <c r="N84"/>
      <c r="O84" t="inlineStr">
        <is>
          <t>&lt;=</t>
        </is>
      </c>
      <c r="P84" t="n">
        <v>24.0</v>
      </c>
      <c r="Q84"/>
      <c r="R84"/>
      <c r="S84"/>
      <c r="T84"/>
      <c r="U84" t="inlineStr">
        <is>
          <t>Hour(s)</t>
        </is>
      </c>
      <c r="V84" t="inlineStr">
        <is>
          <t>Static</t>
        </is>
      </c>
      <c r="W84" t="inlineStr">
        <is>
          <t>Fresh water</t>
        </is>
      </c>
      <c r="X84" t="inlineStr">
        <is>
          <t>Lab</t>
        </is>
      </c>
      <c r="Y84" t="inlineStr">
        <is>
          <t>6-10</t>
        </is>
      </c>
      <c r="Z84" t="inlineStr">
        <is>
          <t>Formulation</t>
        </is>
      </c>
      <c r="AA84"/>
      <c r="AB84" t="n">
        <v>52.0</v>
      </c>
      <c r="AC84"/>
      <c r="AD84" t="n">
        <v>36.0</v>
      </c>
      <c r="AE84"/>
      <c r="AF84" t="n">
        <v>74.0</v>
      </c>
      <c r="AG84" t="inlineStr">
        <is>
          <t>AI mg/L</t>
        </is>
      </c>
      <c r="AH84"/>
      <c r="AI84"/>
      <c r="AJ84"/>
      <c r="AK84"/>
      <c r="AL84"/>
      <c r="AM84"/>
      <c r="AN84"/>
      <c r="AO84"/>
      <c r="AP84"/>
      <c r="AQ84"/>
      <c r="AR84"/>
      <c r="AS84"/>
      <c r="AT84"/>
      <c r="AU84"/>
      <c r="AV84"/>
      <c r="AW84"/>
      <c r="AX84" t="inlineStr">
        <is>
          <t>Mortality</t>
        </is>
      </c>
      <c r="AY84" t="inlineStr">
        <is>
          <t>Mortality</t>
        </is>
      </c>
      <c r="AZ84" t="inlineStr">
        <is>
          <t>LC50</t>
        </is>
      </c>
      <c r="BA84"/>
      <c r="BB84"/>
      <c r="BC84" t="n">
        <v>1.0</v>
      </c>
      <c r="BD84"/>
      <c r="BE84"/>
      <c r="BF84"/>
      <c r="BG84"/>
      <c r="BH84" t="inlineStr">
        <is>
          <t>Day(s)</t>
        </is>
      </c>
      <c r="BI84"/>
      <c r="BJ84"/>
      <c r="BK84"/>
      <c r="BL84"/>
      <c r="BM84"/>
      <c r="BN84"/>
      <c r="BO84" t="inlineStr">
        <is>
          <t>--</t>
        </is>
      </c>
      <c r="BP84"/>
      <c r="BQ84"/>
      <c r="BR84"/>
      <c r="BS84"/>
      <c r="BT84"/>
      <c r="BU84"/>
      <c r="BV84"/>
      <c r="BW84"/>
      <c r="BX84"/>
      <c r="BY84"/>
      <c r="BZ84"/>
      <c r="CA84"/>
      <c r="CB84"/>
      <c r="CC84"/>
      <c r="CD84" t="inlineStr">
        <is>
          <t>LeBlanc,G.A.</t>
        </is>
      </c>
      <c r="CE84" t="n">
        <v>5184.0</v>
      </c>
      <c r="CF84" t="inlineStr">
        <is>
          <t>Acute Toxicity of Priority Pollutants to Water Flea (Daphnia magna)</t>
        </is>
      </c>
      <c r="CG84" t="inlineStr">
        <is>
          <t>Bull. Environ. Contam. Toxicol.24(5): 684-691</t>
        </is>
      </c>
      <c r="CH84" t="n">
        <v>1980.0</v>
      </c>
    </row>
    <row r="85">
      <c r="A85" t="n">
        <v>84662.0</v>
      </c>
      <c r="B85" t="inlineStr">
        <is>
          <t>1,2-Benzenedicarboxylic acid, 1,2-Diethyl ester</t>
        </is>
      </c>
      <c r="C85"/>
      <c r="D85" t="inlineStr">
        <is>
          <t>Unmeasured</t>
        </is>
      </c>
      <c r="E85"/>
      <c r="F85"/>
      <c r="G85"/>
      <c r="H85"/>
      <c r="I85"/>
      <c r="J85"/>
      <c r="K85" t="inlineStr">
        <is>
          <t>Daphnia magna</t>
        </is>
      </c>
      <c r="L85" t="inlineStr">
        <is>
          <t>Water Flea</t>
        </is>
      </c>
      <c r="M85" t="inlineStr">
        <is>
          <t>Crustaceans; Standard Test Species</t>
        </is>
      </c>
      <c r="N85" t="inlineStr">
        <is>
          <t>Neonate</t>
        </is>
      </c>
      <c r="O85" t="inlineStr">
        <is>
          <t>&lt;</t>
        </is>
      </c>
      <c r="P85" t="n">
        <v>24.0</v>
      </c>
      <c r="Q85"/>
      <c r="R85"/>
      <c r="S85"/>
      <c r="T85"/>
      <c r="U85" t="inlineStr">
        <is>
          <t>Hour(s)</t>
        </is>
      </c>
      <c r="V85" t="inlineStr">
        <is>
          <t>Static</t>
        </is>
      </c>
      <c r="W85" t="inlineStr">
        <is>
          <t>Fresh water</t>
        </is>
      </c>
      <c r="X85" t="inlineStr">
        <is>
          <t>Lab</t>
        </is>
      </c>
      <c r="Y85"/>
      <c r="Z85" t="inlineStr">
        <is>
          <t>Formulation</t>
        </is>
      </c>
      <c r="AA85"/>
      <c r="AB85" t="n">
        <v>56.47</v>
      </c>
      <c r="AC85"/>
      <c r="AD85" t="n">
        <v>49.12</v>
      </c>
      <c r="AE85"/>
      <c r="AF85" t="n">
        <v>64.92</v>
      </c>
      <c r="AG85" t="inlineStr">
        <is>
          <t>AI mg/L</t>
        </is>
      </c>
      <c r="AH85"/>
      <c r="AI85"/>
      <c r="AJ85"/>
      <c r="AK85"/>
      <c r="AL85"/>
      <c r="AM85"/>
      <c r="AN85"/>
      <c r="AO85"/>
      <c r="AP85"/>
      <c r="AQ85"/>
      <c r="AR85"/>
      <c r="AS85"/>
      <c r="AT85"/>
      <c r="AU85"/>
      <c r="AV85"/>
      <c r="AW85"/>
      <c r="AX85" t="inlineStr">
        <is>
          <t>Mortality</t>
        </is>
      </c>
      <c r="AY85" t="inlineStr">
        <is>
          <t>Mortality</t>
        </is>
      </c>
      <c r="AZ85" t="inlineStr">
        <is>
          <t>LC50</t>
        </is>
      </c>
      <c r="BA85"/>
      <c r="BB85"/>
      <c r="BC85" t="n">
        <v>2.0</v>
      </c>
      <c r="BD85"/>
      <c r="BE85"/>
      <c r="BF85"/>
      <c r="BG85"/>
      <c r="BH85" t="inlineStr">
        <is>
          <t>Day(s)</t>
        </is>
      </c>
      <c r="BI85"/>
      <c r="BJ85"/>
      <c r="BK85"/>
      <c r="BL85"/>
      <c r="BM85"/>
      <c r="BN85"/>
      <c r="BO85" t="inlineStr">
        <is>
          <t>--</t>
        </is>
      </c>
      <c r="BP85"/>
      <c r="BQ85"/>
      <c r="BR85"/>
      <c r="BS85"/>
      <c r="BT85"/>
      <c r="BU85"/>
      <c r="BV85"/>
      <c r="BW85"/>
      <c r="BX85"/>
      <c r="BY85"/>
      <c r="BZ85"/>
      <c r="CA85"/>
      <c r="CB85"/>
      <c r="CC85"/>
      <c r="CD85" t="inlineStr">
        <is>
          <t>Zou,E., and M. Fingerman</t>
        </is>
      </c>
      <c r="CE85" t="n">
        <v>18976.0</v>
      </c>
      <c r="CF85" t="inlineStr">
        <is>
          <t>Effects of Estrogenic Xenobiotics on Molting of the Water Flea, Daphnia magna</t>
        </is>
      </c>
      <c r="CG85" t="inlineStr">
        <is>
          <t>Ecotoxicol. Environ. Saf.38(3): 281-285</t>
        </is>
      </c>
      <c r="CH85" t="n">
        <v>1997.0</v>
      </c>
    </row>
    <row r="86">
      <c r="A86" t="n">
        <v>84662.0</v>
      </c>
      <c r="B86" t="inlineStr">
        <is>
          <t>1,2-Benzenedicarboxylic acid, 1,2-Diethyl ester</t>
        </is>
      </c>
      <c r="C86"/>
      <c r="D86" t="inlineStr">
        <is>
          <t>Measured</t>
        </is>
      </c>
      <c r="E86"/>
      <c r="F86"/>
      <c r="G86"/>
      <c r="H86"/>
      <c r="I86"/>
      <c r="J86"/>
      <c r="K86" t="inlineStr">
        <is>
          <t>Daphnia magna</t>
        </is>
      </c>
      <c r="L86" t="inlineStr">
        <is>
          <t>Water Flea</t>
        </is>
      </c>
      <c r="M86" t="inlineStr">
        <is>
          <t>Crustaceans; Standard Test Species</t>
        </is>
      </c>
      <c r="N86"/>
      <c r="O86" t="inlineStr">
        <is>
          <t>&lt;</t>
        </is>
      </c>
      <c r="P86" t="n">
        <v>24.0</v>
      </c>
      <c r="Q86"/>
      <c r="R86"/>
      <c r="S86"/>
      <c r="T86"/>
      <c r="U86" t="inlineStr">
        <is>
          <t>Hour(s)</t>
        </is>
      </c>
      <c r="V86" t="inlineStr">
        <is>
          <t>Static</t>
        </is>
      </c>
      <c r="W86" t="inlineStr">
        <is>
          <t>Fresh water</t>
        </is>
      </c>
      <c r="X86" t="inlineStr">
        <is>
          <t>Lab</t>
        </is>
      </c>
      <c r="Y86" t="n">
        <v>6.0</v>
      </c>
      <c r="Z86" t="inlineStr">
        <is>
          <t>Active ingredient</t>
        </is>
      </c>
      <c r="AA86"/>
      <c r="AB86" t="n">
        <v>130.0</v>
      </c>
      <c r="AC86"/>
      <c r="AD86" t="n">
        <v>100.0</v>
      </c>
      <c r="AE86"/>
      <c r="AF86" t="n">
        <v>170.0</v>
      </c>
      <c r="AG86" t="inlineStr">
        <is>
          <t>AI mg/L</t>
        </is>
      </c>
      <c r="AH86"/>
      <c r="AI86"/>
      <c r="AJ86"/>
      <c r="AK86"/>
      <c r="AL86"/>
      <c r="AM86"/>
      <c r="AN86"/>
      <c r="AO86"/>
      <c r="AP86"/>
      <c r="AQ86"/>
      <c r="AR86"/>
      <c r="AS86"/>
      <c r="AT86"/>
      <c r="AU86"/>
      <c r="AV86"/>
      <c r="AW86"/>
      <c r="AX86" t="inlineStr">
        <is>
          <t>Mortality</t>
        </is>
      </c>
      <c r="AY86" t="inlineStr">
        <is>
          <t>Mortality</t>
        </is>
      </c>
      <c r="AZ86" t="inlineStr">
        <is>
          <t>LC50</t>
        </is>
      </c>
      <c r="BA86"/>
      <c r="BB86"/>
      <c r="BC86" t="n">
        <v>1.0</v>
      </c>
      <c r="BD86"/>
      <c r="BE86"/>
      <c r="BF86"/>
      <c r="BG86"/>
      <c r="BH86" t="inlineStr">
        <is>
          <t>Day(s)</t>
        </is>
      </c>
      <c r="BI86"/>
      <c r="BJ86"/>
      <c r="BK86"/>
      <c r="BL86"/>
      <c r="BM86"/>
      <c r="BN86"/>
      <c r="BO86" t="inlineStr">
        <is>
          <t>--</t>
        </is>
      </c>
      <c r="BP86"/>
      <c r="BQ86"/>
      <c r="BR86"/>
      <c r="BS86"/>
      <c r="BT86"/>
      <c r="BU86"/>
      <c r="BV86"/>
      <c r="BW86"/>
      <c r="BX86"/>
      <c r="BY86"/>
      <c r="BZ86"/>
      <c r="CA86"/>
      <c r="CB86"/>
      <c r="CC86"/>
      <c r="CD86" t="inlineStr">
        <is>
          <t>Springborn Bionomics Inc.</t>
        </is>
      </c>
      <c r="CE86" t="n">
        <v>180338.0</v>
      </c>
      <c r="CF86" t="inlineStr">
        <is>
          <t>Acute Toxicity of Fourteen Phthalate Esters to Daphnia magna (Final Report) Report No BW-84-4-1567</t>
        </is>
      </c>
      <c r="CG86" t="inlineStr">
        <is>
          <t>EPA/OTS 40-8426150:54 p.</t>
        </is>
      </c>
      <c r="CH86" t="n">
        <v>1984.0</v>
      </c>
    </row>
    <row r="87">
      <c r="A87" t="n">
        <v>84662.0</v>
      </c>
      <c r="B87" t="inlineStr">
        <is>
          <t>1,2-Benzenedicarboxylic acid, 1,2-Diethyl ester</t>
        </is>
      </c>
      <c r="C87"/>
      <c r="D87" t="inlineStr">
        <is>
          <t>Measured</t>
        </is>
      </c>
      <c r="E87"/>
      <c r="F87"/>
      <c r="G87"/>
      <c r="H87"/>
      <c r="I87"/>
      <c r="J87"/>
      <c r="K87" t="inlineStr">
        <is>
          <t>Daphnia magna</t>
        </is>
      </c>
      <c r="L87" t="inlineStr">
        <is>
          <t>Water Flea</t>
        </is>
      </c>
      <c r="M87" t="inlineStr">
        <is>
          <t>Crustaceans; Standard Test Species</t>
        </is>
      </c>
      <c r="N87"/>
      <c r="O87" t="inlineStr">
        <is>
          <t>&lt;</t>
        </is>
      </c>
      <c r="P87" t="n">
        <v>24.0</v>
      </c>
      <c r="Q87"/>
      <c r="R87"/>
      <c r="S87"/>
      <c r="T87"/>
      <c r="U87" t="inlineStr">
        <is>
          <t>Hour(s)</t>
        </is>
      </c>
      <c r="V87" t="inlineStr">
        <is>
          <t>Static</t>
        </is>
      </c>
      <c r="W87" t="inlineStr">
        <is>
          <t>Fresh water</t>
        </is>
      </c>
      <c r="X87" t="inlineStr">
        <is>
          <t>Lab</t>
        </is>
      </c>
      <c r="Y87" t="n">
        <v>6.0</v>
      </c>
      <c r="Z87" t="inlineStr">
        <is>
          <t>Active ingredient</t>
        </is>
      </c>
      <c r="AA87"/>
      <c r="AB87" t="n">
        <v>90.0</v>
      </c>
      <c r="AC87"/>
      <c r="AD87" t="n">
        <v>77.0</v>
      </c>
      <c r="AE87"/>
      <c r="AF87" t="n">
        <v>100.0</v>
      </c>
      <c r="AG87" t="inlineStr">
        <is>
          <t>AI mg/L</t>
        </is>
      </c>
      <c r="AH87"/>
      <c r="AI87"/>
      <c r="AJ87"/>
      <c r="AK87"/>
      <c r="AL87"/>
      <c r="AM87"/>
      <c r="AN87"/>
      <c r="AO87"/>
      <c r="AP87"/>
      <c r="AQ87"/>
      <c r="AR87"/>
      <c r="AS87"/>
      <c r="AT87"/>
      <c r="AU87"/>
      <c r="AV87"/>
      <c r="AW87"/>
      <c r="AX87" t="inlineStr">
        <is>
          <t>Mortality</t>
        </is>
      </c>
      <c r="AY87" t="inlineStr">
        <is>
          <t>Mortality</t>
        </is>
      </c>
      <c r="AZ87" t="inlineStr">
        <is>
          <t>LC50</t>
        </is>
      </c>
      <c r="BA87"/>
      <c r="BB87"/>
      <c r="BC87" t="n">
        <v>2.0</v>
      </c>
      <c r="BD87"/>
      <c r="BE87"/>
      <c r="BF87"/>
      <c r="BG87"/>
      <c r="BH87" t="inlineStr">
        <is>
          <t>Day(s)</t>
        </is>
      </c>
      <c r="BI87"/>
      <c r="BJ87"/>
      <c r="BK87"/>
      <c r="BL87"/>
      <c r="BM87"/>
      <c r="BN87"/>
      <c r="BO87" t="inlineStr">
        <is>
          <t>--</t>
        </is>
      </c>
      <c r="BP87"/>
      <c r="BQ87"/>
      <c r="BR87"/>
      <c r="BS87"/>
      <c r="BT87"/>
      <c r="BU87"/>
      <c r="BV87"/>
      <c r="BW87"/>
      <c r="BX87"/>
      <c r="BY87"/>
      <c r="BZ87"/>
      <c r="CA87"/>
      <c r="CB87"/>
      <c r="CC87"/>
      <c r="CD87" t="inlineStr">
        <is>
          <t>Springborn Bionomics Inc.</t>
        </is>
      </c>
      <c r="CE87" t="n">
        <v>180338.0</v>
      </c>
      <c r="CF87" t="inlineStr">
        <is>
          <t>Acute Toxicity of Fourteen Phthalate Esters to Daphnia magna (Final Report) Report No BW-84-4-1567</t>
        </is>
      </c>
      <c r="CG87" t="inlineStr">
        <is>
          <t>EPA/OTS 40-8426150:54 p.</t>
        </is>
      </c>
      <c r="CH87" t="n">
        <v>1984.0</v>
      </c>
    </row>
    <row r="88">
      <c r="A88" t="n">
        <v>84662.0</v>
      </c>
      <c r="B88" t="inlineStr">
        <is>
          <t>1,2-Benzenedicarboxylic acid, 1,2-Diethyl ester</t>
        </is>
      </c>
      <c r="C88"/>
      <c r="D88" t="inlineStr">
        <is>
          <t>Unmeasured</t>
        </is>
      </c>
      <c r="E88"/>
      <c r="F88"/>
      <c r="G88"/>
      <c r="H88"/>
      <c r="I88"/>
      <c r="J88"/>
      <c r="K88" t="inlineStr">
        <is>
          <t>Daphnia magna</t>
        </is>
      </c>
      <c r="L88" t="inlineStr">
        <is>
          <t>Water Flea</t>
        </is>
      </c>
      <c r="M88" t="inlineStr">
        <is>
          <t>Crustaceans; Standard Test Species</t>
        </is>
      </c>
      <c r="N88"/>
      <c r="O88" t="inlineStr">
        <is>
          <t>&lt;=</t>
        </is>
      </c>
      <c r="P88" t="n">
        <v>24.0</v>
      </c>
      <c r="Q88"/>
      <c r="R88"/>
      <c r="S88"/>
      <c r="T88"/>
      <c r="U88" t="inlineStr">
        <is>
          <t>Hour(s)</t>
        </is>
      </c>
      <c r="V88" t="inlineStr">
        <is>
          <t>Static</t>
        </is>
      </c>
      <c r="W88" t="inlineStr">
        <is>
          <t>Fresh water</t>
        </is>
      </c>
      <c r="X88" t="inlineStr">
        <is>
          <t>Lab</t>
        </is>
      </c>
      <c r="Y88"/>
      <c r="Z88" t="inlineStr">
        <is>
          <t>Formulation</t>
        </is>
      </c>
      <c r="AA88"/>
      <c r="AB88" t="n">
        <v>75.0</v>
      </c>
      <c r="AC88"/>
      <c r="AD88"/>
      <c r="AE88"/>
      <c r="AF88"/>
      <c r="AG88" t="inlineStr">
        <is>
          <t>AI mg/L</t>
        </is>
      </c>
      <c r="AH88"/>
      <c r="AI88"/>
      <c r="AJ88"/>
      <c r="AK88"/>
      <c r="AL88"/>
      <c r="AM88"/>
      <c r="AN88"/>
      <c r="AO88"/>
      <c r="AP88"/>
      <c r="AQ88"/>
      <c r="AR88"/>
      <c r="AS88"/>
      <c r="AT88"/>
      <c r="AU88"/>
      <c r="AV88"/>
      <c r="AW88"/>
      <c r="AX88" t="inlineStr">
        <is>
          <t>Intoxication</t>
        </is>
      </c>
      <c r="AY88" t="inlineStr">
        <is>
          <t>Immobile</t>
        </is>
      </c>
      <c r="AZ88" t="inlineStr">
        <is>
          <t>LC50</t>
        </is>
      </c>
      <c r="BA88"/>
      <c r="BB88"/>
      <c r="BC88" t="n">
        <v>1.0</v>
      </c>
      <c r="BD88"/>
      <c r="BE88"/>
      <c r="BF88"/>
      <c r="BG88"/>
      <c r="BH88" t="inlineStr">
        <is>
          <t>Day(s)</t>
        </is>
      </c>
      <c r="BI88"/>
      <c r="BJ88"/>
      <c r="BK88"/>
      <c r="BL88"/>
      <c r="BM88"/>
      <c r="BN88"/>
      <c r="BO88" t="inlineStr">
        <is>
          <t>--</t>
        </is>
      </c>
      <c r="BP88"/>
      <c r="BQ88"/>
      <c r="BR88"/>
      <c r="BS88"/>
      <c r="BT88"/>
      <c r="BU88"/>
      <c r="BV88"/>
      <c r="BW88"/>
      <c r="BX88"/>
      <c r="BY88"/>
      <c r="BZ88"/>
      <c r="CA88"/>
      <c r="CB88"/>
      <c r="CC88"/>
      <c r="CD88" t="inlineStr">
        <is>
          <t>Bringmann,G., and R. Kuhn</t>
        </is>
      </c>
      <c r="CE88" t="n">
        <v>5718.0</v>
      </c>
      <c r="CF88" t="inlineStr">
        <is>
          <t>Results of the Damaging Effect of Water Pollutants on Daphnia magna (Befunde der Schadwirkung Wassergefahrdender Stoffe Gegen Daphnia magna)</t>
        </is>
      </c>
      <c r="CG88" t="inlineStr">
        <is>
          <t>TR-79-1204, Literature Research Company, Annandale, VA:26 p.</t>
        </is>
      </c>
      <c r="CH88" t="n">
        <v>1977.0</v>
      </c>
    </row>
    <row r="89">
      <c r="A89" t="n">
        <v>84742.0</v>
      </c>
      <c r="B89" t="inlineStr">
        <is>
          <t>1,2-Benzenedicarboxylic acid, 1,2-Dibutyl ester</t>
        </is>
      </c>
      <c r="C89"/>
      <c r="D89" t="inlineStr">
        <is>
          <t>Measured</t>
        </is>
      </c>
      <c r="E89"/>
      <c r="F89" t="n">
        <v>99.5</v>
      </c>
      <c r="G89"/>
      <c r="H89"/>
      <c r="I89"/>
      <c r="J89"/>
      <c r="K89" t="inlineStr">
        <is>
          <t>Daphnia magna</t>
        </is>
      </c>
      <c r="L89" t="inlineStr">
        <is>
          <t>Water Flea</t>
        </is>
      </c>
      <c r="M89" t="inlineStr">
        <is>
          <t>Crustaceans; Standard Test Species</t>
        </is>
      </c>
      <c r="N89"/>
      <c r="O89" t="inlineStr">
        <is>
          <t>&lt;</t>
        </is>
      </c>
      <c r="P89" t="n">
        <v>24.0</v>
      </c>
      <c r="Q89"/>
      <c r="R89"/>
      <c r="S89"/>
      <c r="T89"/>
      <c r="U89" t="inlineStr">
        <is>
          <t>Hour(s)</t>
        </is>
      </c>
      <c r="V89" t="inlineStr">
        <is>
          <t>Static</t>
        </is>
      </c>
      <c r="W89" t="inlineStr">
        <is>
          <t>Fresh water</t>
        </is>
      </c>
      <c r="X89" t="inlineStr">
        <is>
          <t>Lab</t>
        </is>
      </c>
      <c r="Y89" t="n">
        <v>7.0</v>
      </c>
      <c r="Z89" t="inlineStr">
        <is>
          <t>Active ingredient</t>
        </is>
      </c>
      <c r="AA89"/>
      <c r="AB89" t="n">
        <v>5.2</v>
      </c>
      <c r="AC89"/>
      <c r="AD89" t="n">
        <v>4.7</v>
      </c>
      <c r="AE89"/>
      <c r="AF89" t="n">
        <v>5.6</v>
      </c>
      <c r="AG89" t="inlineStr">
        <is>
          <t>AI mg/L</t>
        </is>
      </c>
      <c r="AH89"/>
      <c r="AI89"/>
      <c r="AJ89"/>
      <c r="AK89"/>
      <c r="AL89"/>
      <c r="AM89"/>
      <c r="AN89"/>
      <c r="AO89"/>
      <c r="AP89"/>
      <c r="AQ89"/>
      <c r="AR89"/>
      <c r="AS89"/>
      <c r="AT89"/>
      <c r="AU89"/>
      <c r="AV89"/>
      <c r="AW89"/>
      <c r="AX89" t="inlineStr">
        <is>
          <t>Mortality</t>
        </is>
      </c>
      <c r="AY89" t="inlineStr">
        <is>
          <t>Mortality</t>
        </is>
      </c>
      <c r="AZ89" t="inlineStr">
        <is>
          <t>LC50</t>
        </is>
      </c>
      <c r="BA89"/>
      <c r="BB89"/>
      <c r="BC89" t="n">
        <v>2.0</v>
      </c>
      <c r="BD89"/>
      <c r="BE89"/>
      <c r="BF89"/>
      <c r="BG89"/>
      <c r="BH89" t="inlineStr">
        <is>
          <t>Day(s)</t>
        </is>
      </c>
      <c r="BI89"/>
      <c r="BJ89"/>
      <c r="BK89"/>
      <c r="BL89"/>
      <c r="BM89"/>
      <c r="BN89"/>
      <c r="BO89" t="inlineStr">
        <is>
          <t>--</t>
        </is>
      </c>
      <c r="BP89"/>
      <c r="BQ89"/>
      <c r="BR89"/>
      <c r="BS89"/>
      <c r="BT89"/>
      <c r="BU89"/>
      <c r="BV89"/>
      <c r="BW89"/>
      <c r="BX89"/>
      <c r="BY89"/>
      <c r="BZ89"/>
      <c r="CA89"/>
      <c r="CB89"/>
      <c r="CC89"/>
      <c r="CD89" t="inlineStr">
        <is>
          <t>McCarthy,J.F., and D.K. Whitmore</t>
        </is>
      </c>
      <c r="CE89" t="n">
        <v>10614.0</v>
      </c>
      <c r="CF89" t="inlineStr">
        <is>
          <t>Chronic Toxicity of Di-n-butyl and Di-n-octyl Phthalate to Daphnia magna and the Fathead Minnow</t>
        </is>
      </c>
      <c r="CG89" t="inlineStr">
        <is>
          <t>Environ. Toxicol. Chem.4(2): 167-179</t>
        </is>
      </c>
      <c r="CH89" t="n">
        <v>1985.0</v>
      </c>
    </row>
    <row r="90">
      <c r="A90" t="n">
        <v>84742.0</v>
      </c>
      <c r="B90" t="inlineStr">
        <is>
          <t>1,2-Benzenedicarboxylic acid, 1,2-Dibutyl ester</t>
        </is>
      </c>
      <c r="C90"/>
      <c r="D90" t="inlineStr">
        <is>
          <t>Measured</t>
        </is>
      </c>
      <c r="E90"/>
      <c r="F90" t="n">
        <v>99.5</v>
      </c>
      <c r="G90"/>
      <c r="H90"/>
      <c r="I90"/>
      <c r="J90"/>
      <c r="K90" t="inlineStr">
        <is>
          <t>Daphnia magna</t>
        </is>
      </c>
      <c r="L90" t="inlineStr">
        <is>
          <t>Water Flea</t>
        </is>
      </c>
      <c r="M90" t="inlineStr">
        <is>
          <t>Crustaceans; Standard Test Species</t>
        </is>
      </c>
      <c r="N90"/>
      <c r="O90" t="inlineStr">
        <is>
          <t>&lt;</t>
        </is>
      </c>
      <c r="P90" t="n">
        <v>24.0</v>
      </c>
      <c r="Q90"/>
      <c r="R90"/>
      <c r="S90"/>
      <c r="T90"/>
      <c r="U90" t="inlineStr">
        <is>
          <t>Hour(s)</t>
        </is>
      </c>
      <c r="V90" t="inlineStr">
        <is>
          <t>Static</t>
        </is>
      </c>
      <c r="W90" t="inlineStr">
        <is>
          <t>Fresh water</t>
        </is>
      </c>
      <c r="X90" t="inlineStr">
        <is>
          <t>Lab</t>
        </is>
      </c>
      <c r="Y90" t="n">
        <v>7.0</v>
      </c>
      <c r="Z90" t="inlineStr">
        <is>
          <t>Active ingredient</t>
        </is>
      </c>
      <c r="AA90"/>
      <c r="AB90"/>
      <c r="AC90"/>
      <c r="AD90" t="n">
        <v>3.0</v>
      </c>
      <c r="AE90"/>
      <c r="AF90" t="n">
        <v>7.5</v>
      </c>
      <c r="AG90" t="inlineStr">
        <is>
          <t>AI mg/L</t>
        </is>
      </c>
      <c r="AH90"/>
      <c r="AI90"/>
      <c r="AJ90"/>
      <c r="AK90"/>
      <c r="AL90"/>
      <c r="AM90"/>
      <c r="AN90"/>
      <c r="AO90"/>
      <c r="AP90"/>
      <c r="AQ90"/>
      <c r="AR90"/>
      <c r="AS90"/>
      <c r="AT90"/>
      <c r="AU90"/>
      <c r="AV90"/>
      <c r="AW90"/>
      <c r="AX90" t="inlineStr">
        <is>
          <t>Mortality</t>
        </is>
      </c>
      <c r="AY90" t="inlineStr">
        <is>
          <t>Mortality</t>
        </is>
      </c>
      <c r="AZ90" t="inlineStr">
        <is>
          <t>LC50</t>
        </is>
      </c>
      <c r="BA90"/>
      <c r="BB90"/>
      <c r="BC90" t="n">
        <v>2.0</v>
      </c>
      <c r="BD90"/>
      <c r="BE90"/>
      <c r="BF90"/>
      <c r="BG90"/>
      <c r="BH90" t="inlineStr">
        <is>
          <t>Day(s)</t>
        </is>
      </c>
      <c r="BI90"/>
      <c r="BJ90"/>
      <c r="BK90"/>
      <c r="BL90"/>
      <c r="BM90"/>
      <c r="BN90"/>
      <c r="BO90" t="inlineStr">
        <is>
          <t>--</t>
        </is>
      </c>
      <c r="BP90"/>
      <c r="BQ90"/>
      <c r="BR90"/>
      <c r="BS90"/>
      <c r="BT90"/>
      <c r="BU90"/>
      <c r="BV90"/>
      <c r="BW90"/>
      <c r="BX90"/>
      <c r="BY90"/>
      <c r="BZ90"/>
      <c r="CA90"/>
      <c r="CB90"/>
      <c r="CC90"/>
      <c r="CD90" t="inlineStr">
        <is>
          <t>McCarthy,J.F., and D.K. Whitmore</t>
        </is>
      </c>
      <c r="CE90" t="n">
        <v>10614.0</v>
      </c>
      <c r="CF90" t="inlineStr">
        <is>
          <t>Chronic Toxicity of Di-n-butyl and Di-n-octyl Phthalate to Daphnia magna and the Fathead Minnow</t>
        </is>
      </c>
      <c r="CG90" t="inlineStr">
        <is>
          <t>Environ. Toxicol. Chem.4(2): 167-179</t>
        </is>
      </c>
      <c r="CH90" t="n">
        <v>1985.0</v>
      </c>
    </row>
    <row r="91">
      <c r="A91" t="n">
        <v>84742.0</v>
      </c>
      <c r="B91" t="inlineStr">
        <is>
          <t>1,2-Benzenedicarboxylic acid, 1,2-Dibutyl ester</t>
        </is>
      </c>
      <c r="C91"/>
      <c r="D91" t="inlineStr">
        <is>
          <t>Measured</t>
        </is>
      </c>
      <c r="E91"/>
      <c r="F91"/>
      <c r="G91"/>
      <c r="H91"/>
      <c r="I91"/>
      <c r="J91"/>
      <c r="K91" t="inlineStr">
        <is>
          <t>Daphnia magna</t>
        </is>
      </c>
      <c r="L91" t="inlineStr">
        <is>
          <t>Water Flea</t>
        </is>
      </c>
      <c r="M91" t="inlineStr">
        <is>
          <t>Crustaceans; Standard Test Species</t>
        </is>
      </c>
      <c r="N91" t="inlineStr">
        <is>
          <t>Adult</t>
        </is>
      </c>
      <c r="O91"/>
      <c r="P91"/>
      <c r="Q91"/>
      <c r="R91"/>
      <c r="S91"/>
      <c r="T91"/>
      <c r="U91"/>
      <c r="V91" t="inlineStr">
        <is>
          <t>Static</t>
        </is>
      </c>
      <c r="W91" t="inlineStr">
        <is>
          <t>Fresh water</t>
        </is>
      </c>
      <c r="X91" t="inlineStr">
        <is>
          <t>Lab</t>
        </is>
      </c>
      <c r="Y91" t="n">
        <v>7.0</v>
      </c>
      <c r="Z91" t="inlineStr">
        <is>
          <t>Active ingredient</t>
        </is>
      </c>
      <c r="AA91"/>
      <c r="AB91" t="n">
        <v>4.92</v>
      </c>
      <c r="AC91"/>
      <c r="AD91" t="n">
        <v>4.22</v>
      </c>
      <c r="AE91"/>
      <c r="AF91" t="n">
        <v>6.32</v>
      </c>
      <c r="AG91" t="inlineStr">
        <is>
          <t>AI mg/L</t>
        </is>
      </c>
      <c r="AH91"/>
      <c r="AI91"/>
      <c r="AJ91"/>
      <c r="AK91"/>
      <c r="AL91"/>
      <c r="AM91"/>
      <c r="AN91"/>
      <c r="AO91"/>
      <c r="AP91"/>
      <c r="AQ91"/>
      <c r="AR91"/>
      <c r="AS91"/>
      <c r="AT91"/>
      <c r="AU91"/>
      <c r="AV91"/>
      <c r="AW91"/>
      <c r="AX91" t="inlineStr">
        <is>
          <t>Mortality</t>
        </is>
      </c>
      <c r="AY91" t="inlineStr">
        <is>
          <t>Mortality</t>
        </is>
      </c>
      <c r="AZ91" t="inlineStr">
        <is>
          <t>LC50</t>
        </is>
      </c>
      <c r="BA91"/>
      <c r="BB91"/>
      <c r="BC91" t="n">
        <v>1.0</v>
      </c>
      <c r="BD91"/>
      <c r="BE91"/>
      <c r="BF91"/>
      <c r="BG91"/>
      <c r="BH91" t="inlineStr">
        <is>
          <t>Day(s)</t>
        </is>
      </c>
      <c r="BI91"/>
      <c r="BJ91"/>
      <c r="BK91"/>
      <c r="BL91"/>
      <c r="BM91"/>
      <c r="BN91"/>
      <c r="BO91" t="inlineStr">
        <is>
          <t>--</t>
        </is>
      </c>
      <c r="BP91"/>
      <c r="BQ91"/>
      <c r="BR91"/>
      <c r="BS91"/>
      <c r="BT91"/>
      <c r="BU91"/>
      <c r="BV91"/>
      <c r="BW91"/>
      <c r="BX91"/>
      <c r="BY91"/>
      <c r="BZ91"/>
      <c r="CA91"/>
      <c r="CB91"/>
      <c r="CC91"/>
      <c r="CD91" t="inlineStr">
        <is>
          <t>Shen,C., J. Wei, T. Wang, and Y. Wang</t>
        </is>
      </c>
      <c r="CE91" t="n">
        <v>182490.0</v>
      </c>
      <c r="CF91" t="inlineStr">
        <is>
          <t>Acute Toxicity and Responses of Antioxidant Systems to Dibutyl Phthalate in Neonate and Adult Daphnia magna</t>
        </is>
      </c>
      <c r="CG91" t="inlineStr">
        <is>
          <t>PeerJ:19 p.</t>
        </is>
      </c>
      <c r="CH91" t="n">
        <v>2019.0</v>
      </c>
    </row>
    <row r="92">
      <c r="A92" t="n">
        <v>84742.0</v>
      </c>
      <c r="B92" t="inlineStr">
        <is>
          <t>1,2-Benzenedicarboxylic acid, 1,2-Dibutyl ester</t>
        </is>
      </c>
      <c r="C92"/>
      <c r="D92" t="inlineStr">
        <is>
          <t>Measured</t>
        </is>
      </c>
      <c r="E92"/>
      <c r="F92"/>
      <c r="G92"/>
      <c r="H92"/>
      <c r="I92"/>
      <c r="J92"/>
      <c r="K92" t="inlineStr">
        <is>
          <t>Daphnia magna</t>
        </is>
      </c>
      <c r="L92" t="inlineStr">
        <is>
          <t>Water Flea</t>
        </is>
      </c>
      <c r="M92" t="inlineStr">
        <is>
          <t>Crustaceans; Standard Test Species</t>
        </is>
      </c>
      <c r="N92" t="inlineStr">
        <is>
          <t>Adult</t>
        </is>
      </c>
      <c r="O92"/>
      <c r="P92"/>
      <c r="Q92"/>
      <c r="R92"/>
      <c r="S92"/>
      <c r="T92"/>
      <c r="U92"/>
      <c r="V92" t="inlineStr">
        <is>
          <t>Static</t>
        </is>
      </c>
      <c r="W92" t="inlineStr">
        <is>
          <t>Fresh water</t>
        </is>
      </c>
      <c r="X92" t="inlineStr">
        <is>
          <t>Lab</t>
        </is>
      </c>
      <c r="Y92" t="n">
        <v>7.0</v>
      </c>
      <c r="Z92" t="inlineStr">
        <is>
          <t>Active ingredient</t>
        </is>
      </c>
      <c r="AA92"/>
      <c r="AB92" t="n">
        <v>4.31</v>
      </c>
      <c r="AC92"/>
      <c r="AD92" t="n">
        <v>3.5</v>
      </c>
      <c r="AE92"/>
      <c r="AF92" t="n">
        <v>6.03</v>
      </c>
      <c r="AG92" t="inlineStr">
        <is>
          <t>AI mg/L</t>
        </is>
      </c>
      <c r="AH92"/>
      <c r="AI92"/>
      <c r="AJ92"/>
      <c r="AK92"/>
      <c r="AL92"/>
      <c r="AM92"/>
      <c r="AN92"/>
      <c r="AO92"/>
      <c r="AP92"/>
      <c r="AQ92"/>
      <c r="AR92"/>
      <c r="AS92"/>
      <c r="AT92"/>
      <c r="AU92"/>
      <c r="AV92"/>
      <c r="AW92"/>
      <c r="AX92" t="inlineStr">
        <is>
          <t>Mortality</t>
        </is>
      </c>
      <c r="AY92" t="inlineStr">
        <is>
          <t>Mortality</t>
        </is>
      </c>
      <c r="AZ92" t="inlineStr">
        <is>
          <t>LC50</t>
        </is>
      </c>
      <c r="BA92"/>
      <c r="BB92"/>
      <c r="BC92" t="n">
        <v>2.0</v>
      </c>
      <c r="BD92"/>
      <c r="BE92"/>
      <c r="BF92"/>
      <c r="BG92"/>
      <c r="BH92" t="inlineStr">
        <is>
          <t>Day(s)</t>
        </is>
      </c>
      <c r="BI92"/>
      <c r="BJ92"/>
      <c r="BK92"/>
      <c r="BL92"/>
      <c r="BM92"/>
      <c r="BN92"/>
      <c r="BO92" t="inlineStr">
        <is>
          <t>--</t>
        </is>
      </c>
      <c r="BP92"/>
      <c r="BQ92"/>
      <c r="BR92"/>
      <c r="BS92"/>
      <c r="BT92"/>
      <c r="BU92"/>
      <c r="BV92"/>
      <c r="BW92"/>
      <c r="BX92"/>
      <c r="BY92"/>
      <c r="BZ92"/>
      <c r="CA92"/>
      <c r="CB92"/>
      <c r="CC92"/>
      <c r="CD92" t="inlineStr">
        <is>
          <t>Shen,C., J. Wei, T. Wang, and Y. Wang</t>
        </is>
      </c>
      <c r="CE92" t="n">
        <v>182490.0</v>
      </c>
      <c r="CF92" t="inlineStr">
        <is>
          <t>Acute Toxicity and Responses of Antioxidant Systems to Dibutyl Phthalate in Neonate and Adult Daphnia magna</t>
        </is>
      </c>
      <c r="CG92" t="inlineStr">
        <is>
          <t>PeerJ:19 p.</t>
        </is>
      </c>
      <c r="CH92" t="n">
        <v>2019.0</v>
      </c>
    </row>
    <row r="93">
      <c r="A93" t="n">
        <v>84742.0</v>
      </c>
      <c r="B93" t="inlineStr">
        <is>
          <t>1,2-Benzenedicarboxylic acid, 1,2-Dibutyl ester</t>
        </is>
      </c>
      <c r="C93"/>
      <c r="D93" t="inlineStr">
        <is>
          <t>Measured</t>
        </is>
      </c>
      <c r="E93"/>
      <c r="F93"/>
      <c r="G93"/>
      <c r="H93"/>
      <c r="I93"/>
      <c r="J93"/>
      <c r="K93" t="inlineStr">
        <is>
          <t>Daphnia magna</t>
        </is>
      </c>
      <c r="L93" t="inlineStr">
        <is>
          <t>Water Flea</t>
        </is>
      </c>
      <c r="M93" t="inlineStr">
        <is>
          <t>Crustaceans; Standard Test Species</t>
        </is>
      </c>
      <c r="N93"/>
      <c r="O93" t="inlineStr">
        <is>
          <t>&lt;</t>
        </is>
      </c>
      <c r="P93" t="n">
        <v>24.0</v>
      </c>
      <c r="Q93"/>
      <c r="R93"/>
      <c r="S93"/>
      <c r="T93"/>
      <c r="U93" t="inlineStr">
        <is>
          <t>Hour(s)</t>
        </is>
      </c>
      <c r="V93" t="inlineStr">
        <is>
          <t>Static</t>
        </is>
      </c>
      <c r="W93" t="inlineStr">
        <is>
          <t>Fresh water</t>
        </is>
      </c>
      <c r="X93" t="inlineStr">
        <is>
          <t>Lab</t>
        </is>
      </c>
      <c r="Y93" t="n">
        <v>6.0</v>
      </c>
      <c r="Z93" t="inlineStr">
        <is>
          <t>Active ingredient</t>
        </is>
      </c>
      <c r="AA93"/>
      <c r="AB93" t="n">
        <v>4.2</v>
      </c>
      <c r="AC93"/>
      <c r="AD93" t="n">
        <v>3.9</v>
      </c>
      <c r="AE93"/>
      <c r="AF93" t="n">
        <v>4.5</v>
      </c>
      <c r="AG93" t="inlineStr">
        <is>
          <t>AI mg/L</t>
        </is>
      </c>
      <c r="AH93"/>
      <c r="AI93"/>
      <c r="AJ93"/>
      <c r="AK93"/>
      <c r="AL93"/>
      <c r="AM93"/>
      <c r="AN93"/>
      <c r="AO93"/>
      <c r="AP93"/>
      <c r="AQ93"/>
      <c r="AR93"/>
      <c r="AS93"/>
      <c r="AT93"/>
      <c r="AU93"/>
      <c r="AV93"/>
      <c r="AW93"/>
      <c r="AX93" t="inlineStr">
        <is>
          <t>Mortality</t>
        </is>
      </c>
      <c r="AY93" t="inlineStr">
        <is>
          <t>Mortality</t>
        </is>
      </c>
      <c r="AZ93" t="inlineStr">
        <is>
          <t>LC50</t>
        </is>
      </c>
      <c r="BA93"/>
      <c r="BB93"/>
      <c r="BC93" t="n">
        <v>1.0</v>
      </c>
      <c r="BD93"/>
      <c r="BE93"/>
      <c r="BF93"/>
      <c r="BG93"/>
      <c r="BH93" t="inlineStr">
        <is>
          <t>Day(s)</t>
        </is>
      </c>
      <c r="BI93"/>
      <c r="BJ93"/>
      <c r="BK93"/>
      <c r="BL93"/>
      <c r="BM93"/>
      <c r="BN93"/>
      <c r="BO93" t="inlineStr">
        <is>
          <t>--</t>
        </is>
      </c>
      <c r="BP93"/>
      <c r="BQ93"/>
      <c r="BR93"/>
      <c r="BS93"/>
      <c r="BT93"/>
      <c r="BU93"/>
      <c r="BV93"/>
      <c r="BW93"/>
      <c r="BX93"/>
      <c r="BY93"/>
      <c r="BZ93"/>
      <c r="CA93"/>
      <c r="CB93"/>
      <c r="CC93"/>
      <c r="CD93" t="inlineStr">
        <is>
          <t>Springborn Bionomics Inc.</t>
        </is>
      </c>
      <c r="CE93" t="n">
        <v>180338.0</v>
      </c>
      <c r="CF93" t="inlineStr">
        <is>
          <t>Acute Toxicity of Fourteen Phthalate Esters to Daphnia magna (Final Report) Report No BW-84-4-1567</t>
        </is>
      </c>
      <c r="CG93" t="inlineStr">
        <is>
          <t>EPA/OTS 40-8426150:54 p.</t>
        </is>
      </c>
      <c r="CH93" t="n">
        <v>1984.0</v>
      </c>
    </row>
    <row r="94">
      <c r="A94" t="n">
        <v>84742.0</v>
      </c>
      <c r="B94" t="inlineStr">
        <is>
          <t>1,2-Benzenedicarboxylic acid, 1,2-Dibutyl ester</t>
        </is>
      </c>
      <c r="C94"/>
      <c r="D94" t="inlineStr">
        <is>
          <t>Measured</t>
        </is>
      </c>
      <c r="E94"/>
      <c r="F94"/>
      <c r="G94"/>
      <c r="H94"/>
      <c r="I94"/>
      <c r="J94"/>
      <c r="K94" t="inlineStr">
        <is>
          <t>Daphnia magna</t>
        </is>
      </c>
      <c r="L94" t="inlineStr">
        <is>
          <t>Water Flea</t>
        </is>
      </c>
      <c r="M94" t="inlineStr">
        <is>
          <t>Crustaceans; Standard Test Species</t>
        </is>
      </c>
      <c r="N94"/>
      <c r="O94" t="inlineStr">
        <is>
          <t>&lt;</t>
        </is>
      </c>
      <c r="P94" t="n">
        <v>24.0</v>
      </c>
      <c r="Q94"/>
      <c r="R94"/>
      <c r="S94"/>
      <c r="T94"/>
      <c r="U94" t="inlineStr">
        <is>
          <t>Hour(s)</t>
        </is>
      </c>
      <c r="V94" t="inlineStr">
        <is>
          <t>Static</t>
        </is>
      </c>
      <c r="W94" t="inlineStr">
        <is>
          <t>Fresh water</t>
        </is>
      </c>
      <c r="X94" t="inlineStr">
        <is>
          <t>Lab</t>
        </is>
      </c>
      <c r="Y94" t="n">
        <v>6.0</v>
      </c>
      <c r="Z94" t="inlineStr">
        <is>
          <t>Active ingredient</t>
        </is>
      </c>
      <c r="AA94"/>
      <c r="AB94" t="n">
        <v>3.4</v>
      </c>
      <c r="AC94"/>
      <c r="AD94" t="n">
        <v>3.1</v>
      </c>
      <c r="AE94"/>
      <c r="AF94" t="n">
        <v>3.8</v>
      </c>
      <c r="AG94" t="inlineStr">
        <is>
          <t>AI mg/L</t>
        </is>
      </c>
      <c r="AH94"/>
      <c r="AI94"/>
      <c r="AJ94"/>
      <c r="AK94"/>
      <c r="AL94"/>
      <c r="AM94"/>
      <c r="AN94"/>
      <c r="AO94"/>
      <c r="AP94"/>
      <c r="AQ94"/>
      <c r="AR94"/>
      <c r="AS94"/>
      <c r="AT94"/>
      <c r="AU94"/>
      <c r="AV94"/>
      <c r="AW94"/>
      <c r="AX94" t="inlineStr">
        <is>
          <t>Mortality</t>
        </is>
      </c>
      <c r="AY94" t="inlineStr">
        <is>
          <t>Mortality</t>
        </is>
      </c>
      <c r="AZ94" t="inlineStr">
        <is>
          <t>LC50</t>
        </is>
      </c>
      <c r="BA94"/>
      <c r="BB94"/>
      <c r="BC94" t="n">
        <v>2.0</v>
      </c>
      <c r="BD94"/>
      <c r="BE94"/>
      <c r="BF94"/>
      <c r="BG94"/>
      <c r="BH94" t="inlineStr">
        <is>
          <t>Day(s)</t>
        </is>
      </c>
      <c r="BI94"/>
      <c r="BJ94"/>
      <c r="BK94"/>
      <c r="BL94"/>
      <c r="BM94"/>
      <c r="BN94"/>
      <c r="BO94" t="inlineStr">
        <is>
          <t>--</t>
        </is>
      </c>
      <c r="BP94"/>
      <c r="BQ94"/>
      <c r="BR94"/>
      <c r="BS94"/>
      <c r="BT94"/>
      <c r="BU94"/>
      <c r="BV94"/>
      <c r="BW94"/>
      <c r="BX94"/>
      <c r="BY94"/>
      <c r="BZ94"/>
      <c r="CA94"/>
      <c r="CB94"/>
      <c r="CC94"/>
      <c r="CD94" t="inlineStr">
        <is>
          <t>Springborn Bionomics Inc.</t>
        </is>
      </c>
      <c r="CE94" t="n">
        <v>180338.0</v>
      </c>
      <c r="CF94" t="inlineStr">
        <is>
          <t>Acute Toxicity of Fourteen Phthalate Esters to Daphnia magna (Final Report) Report No BW-84-4-1567</t>
        </is>
      </c>
      <c r="CG94" t="inlineStr">
        <is>
          <t>EPA/OTS 40-8426150:54 p.</t>
        </is>
      </c>
      <c r="CH94" t="n">
        <v>1984.0</v>
      </c>
    </row>
    <row r="95">
      <c r="A95" t="n">
        <v>84742.0</v>
      </c>
      <c r="B95" t="inlineStr">
        <is>
          <t>1,2-Benzenedicarboxylic acid, 1,2-Dibutyl ester</t>
        </is>
      </c>
      <c r="C95"/>
      <c r="D95" t="inlineStr">
        <is>
          <t>Measured</t>
        </is>
      </c>
      <c r="E95"/>
      <c r="F95"/>
      <c r="G95"/>
      <c r="H95"/>
      <c r="I95"/>
      <c r="J95"/>
      <c r="K95" t="inlineStr">
        <is>
          <t>Daphnia magna</t>
        </is>
      </c>
      <c r="L95" t="inlineStr">
        <is>
          <t>Water Flea</t>
        </is>
      </c>
      <c r="M95" t="inlineStr">
        <is>
          <t>Crustaceans; Standard Test Species</t>
        </is>
      </c>
      <c r="N95" t="inlineStr">
        <is>
          <t>Neonate</t>
        </is>
      </c>
      <c r="O95"/>
      <c r="P95"/>
      <c r="Q95"/>
      <c r="R95"/>
      <c r="S95"/>
      <c r="T95"/>
      <c r="U95"/>
      <c r="V95" t="inlineStr">
        <is>
          <t>Static</t>
        </is>
      </c>
      <c r="W95" t="inlineStr">
        <is>
          <t>Fresh water</t>
        </is>
      </c>
      <c r="X95" t="inlineStr">
        <is>
          <t>Lab</t>
        </is>
      </c>
      <c r="Y95" t="n">
        <v>7.0</v>
      </c>
      <c r="Z95" t="inlineStr">
        <is>
          <t>Active ingredient</t>
        </is>
      </c>
      <c r="AA95"/>
      <c r="AB95" t="n">
        <v>2.83</v>
      </c>
      <c r="AC95"/>
      <c r="AD95" t="n">
        <v>2.42</v>
      </c>
      <c r="AE95"/>
      <c r="AF95" t="n">
        <v>3.33</v>
      </c>
      <c r="AG95" t="inlineStr">
        <is>
          <t>AI mg/L</t>
        </is>
      </c>
      <c r="AH95"/>
      <c r="AI95"/>
      <c r="AJ95"/>
      <c r="AK95"/>
      <c r="AL95"/>
      <c r="AM95"/>
      <c r="AN95"/>
      <c r="AO95"/>
      <c r="AP95"/>
      <c r="AQ95"/>
      <c r="AR95"/>
      <c r="AS95"/>
      <c r="AT95"/>
      <c r="AU95"/>
      <c r="AV95"/>
      <c r="AW95"/>
      <c r="AX95" t="inlineStr">
        <is>
          <t>Mortality</t>
        </is>
      </c>
      <c r="AY95" t="inlineStr">
        <is>
          <t>Mortality</t>
        </is>
      </c>
      <c r="AZ95" t="inlineStr">
        <is>
          <t>LC50</t>
        </is>
      </c>
      <c r="BA95"/>
      <c r="BB95"/>
      <c r="BC95" t="n">
        <v>2.0</v>
      </c>
      <c r="BD95"/>
      <c r="BE95"/>
      <c r="BF95"/>
      <c r="BG95"/>
      <c r="BH95" t="inlineStr">
        <is>
          <t>Day(s)</t>
        </is>
      </c>
      <c r="BI95"/>
      <c r="BJ95"/>
      <c r="BK95"/>
      <c r="BL95"/>
      <c r="BM95"/>
      <c r="BN95"/>
      <c r="BO95" t="inlineStr">
        <is>
          <t>--</t>
        </is>
      </c>
      <c r="BP95"/>
      <c r="BQ95"/>
      <c r="BR95"/>
      <c r="BS95"/>
      <c r="BT95"/>
      <c r="BU95"/>
      <c r="BV95"/>
      <c r="BW95"/>
      <c r="BX95"/>
      <c r="BY95"/>
      <c r="BZ95"/>
      <c r="CA95"/>
      <c r="CB95"/>
      <c r="CC95"/>
      <c r="CD95" t="inlineStr">
        <is>
          <t>Shen,C., J. Wei, T. Wang, and Y. Wang</t>
        </is>
      </c>
      <c r="CE95" t="n">
        <v>182490.0</v>
      </c>
      <c r="CF95" t="inlineStr">
        <is>
          <t>Acute Toxicity and Responses of Antioxidant Systems to Dibutyl Phthalate in Neonate and Adult Daphnia magna</t>
        </is>
      </c>
      <c r="CG95" t="inlineStr">
        <is>
          <t>PeerJ:19 p.</t>
        </is>
      </c>
      <c r="CH95" t="n">
        <v>2019.0</v>
      </c>
    </row>
    <row r="96">
      <c r="A96" t="n">
        <v>84742.0</v>
      </c>
      <c r="B96" t="inlineStr">
        <is>
          <t>1,2-Benzenedicarboxylic acid, 1,2-Dibutyl ester</t>
        </is>
      </c>
      <c r="C96"/>
      <c r="D96" t="inlineStr">
        <is>
          <t>Measured</t>
        </is>
      </c>
      <c r="E96"/>
      <c r="F96"/>
      <c r="G96"/>
      <c r="H96"/>
      <c r="I96"/>
      <c r="J96"/>
      <c r="K96" t="inlineStr">
        <is>
          <t>Daphnia magna</t>
        </is>
      </c>
      <c r="L96" t="inlineStr">
        <is>
          <t>Water Flea</t>
        </is>
      </c>
      <c r="M96" t="inlineStr">
        <is>
          <t>Crustaceans; Standard Test Species</t>
        </is>
      </c>
      <c r="N96" t="inlineStr">
        <is>
          <t>Neonate</t>
        </is>
      </c>
      <c r="O96"/>
      <c r="P96"/>
      <c r="Q96"/>
      <c r="R96"/>
      <c r="S96"/>
      <c r="T96"/>
      <c r="U96"/>
      <c r="V96" t="inlineStr">
        <is>
          <t>Static</t>
        </is>
      </c>
      <c r="W96" t="inlineStr">
        <is>
          <t>Fresh water</t>
        </is>
      </c>
      <c r="X96" t="inlineStr">
        <is>
          <t>Lab</t>
        </is>
      </c>
      <c r="Y96" t="n">
        <v>7.0</v>
      </c>
      <c r="Z96" t="inlineStr">
        <is>
          <t>Active ingredient</t>
        </is>
      </c>
      <c r="AA96"/>
      <c r="AB96" t="n">
        <v>3.48</v>
      </c>
      <c r="AC96"/>
      <c r="AD96" t="n">
        <v>3.09</v>
      </c>
      <c r="AE96"/>
      <c r="AF96" t="n">
        <v>3.99</v>
      </c>
      <c r="AG96" t="inlineStr">
        <is>
          <t>AI mg/L</t>
        </is>
      </c>
      <c r="AH96"/>
      <c r="AI96"/>
      <c r="AJ96"/>
      <c r="AK96"/>
      <c r="AL96"/>
      <c r="AM96"/>
      <c r="AN96"/>
      <c r="AO96"/>
      <c r="AP96"/>
      <c r="AQ96"/>
      <c r="AR96"/>
      <c r="AS96"/>
      <c r="AT96"/>
      <c r="AU96"/>
      <c r="AV96"/>
      <c r="AW96"/>
      <c r="AX96" t="inlineStr">
        <is>
          <t>Mortality</t>
        </is>
      </c>
      <c r="AY96" t="inlineStr">
        <is>
          <t>Mortality</t>
        </is>
      </c>
      <c r="AZ96" t="inlineStr">
        <is>
          <t>LC50</t>
        </is>
      </c>
      <c r="BA96"/>
      <c r="BB96"/>
      <c r="BC96" t="n">
        <v>1.0</v>
      </c>
      <c r="BD96"/>
      <c r="BE96"/>
      <c r="BF96"/>
      <c r="BG96"/>
      <c r="BH96" t="inlineStr">
        <is>
          <t>Day(s)</t>
        </is>
      </c>
      <c r="BI96"/>
      <c r="BJ96"/>
      <c r="BK96"/>
      <c r="BL96"/>
      <c r="BM96"/>
      <c r="BN96"/>
      <c r="BO96" t="inlineStr">
        <is>
          <t>--</t>
        </is>
      </c>
      <c r="BP96"/>
      <c r="BQ96"/>
      <c r="BR96"/>
      <c r="BS96"/>
      <c r="BT96"/>
      <c r="BU96"/>
      <c r="BV96"/>
      <c r="BW96"/>
      <c r="BX96"/>
      <c r="BY96"/>
      <c r="BZ96"/>
      <c r="CA96"/>
      <c r="CB96"/>
      <c r="CC96"/>
      <c r="CD96" t="inlineStr">
        <is>
          <t>Shen,C., J. Wei, T. Wang, and Y. Wang</t>
        </is>
      </c>
      <c r="CE96" t="n">
        <v>182490.0</v>
      </c>
      <c r="CF96" t="inlineStr">
        <is>
          <t>Acute Toxicity and Responses of Antioxidant Systems to Dibutyl Phthalate in Neonate and Adult Daphnia magna</t>
        </is>
      </c>
      <c r="CG96" t="inlineStr">
        <is>
          <t>PeerJ:19 p.</t>
        </is>
      </c>
      <c r="CH96" t="n">
        <v>2019.0</v>
      </c>
    </row>
    <row r="97">
      <c r="A97" t="n">
        <v>84742.0</v>
      </c>
      <c r="B97" t="inlineStr">
        <is>
          <t>1,2-Benzenedicarboxylic acid, 1,2-Dibutyl ester</t>
        </is>
      </c>
      <c r="C97"/>
      <c r="D97" t="inlineStr">
        <is>
          <t>Measured</t>
        </is>
      </c>
      <c r="E97"/>
      <c r="F97"/>
      <c r="G97"/>
      <c r="H97"/>
      <c r="I97"/>
      <c r="J97"/>
      <c r="K97" t="inlineStr">
        <is>
          <t>Daphnia magna</t>
        </is>
      </c>
      <c r="L97" t="inlineStr">
        <is>
          <t>Water Flea</t>
        </is>
      </c>
      <c r="M97" t="inlineStr">
        <is>
          <t>Crustaceans; Standard Test Species</t>
        </is>
      </c>
      <c r="N97"/>
      <c r="O97" t="inlineStr">
        <is>
          <t>&lt;</t>
        </is>
      </c>
      <c r="P97" t="n">
        <v>24.0</v>
      </c>
      <c r="Q97"/>
      <c r="R97"/>
      <c r="S97"/>
      <c r="T97"/>
      <c r="U97" t="inlineStr">
        <is>
          <t>Hour(s)</t>
        </is>
      </c>
      <c r="V97" t="inlineStr">
        <is>
          <t>Static</t>
        </is>
      </c>
      <c r="W97" t="inlineStr">
        <is>
          <t>Fresh water</t>
        </is>
      </c>
      <c r="X97" t="inlineStr">
        <is>
          <t>Lab</t>
        </is>
      </c>
      <c r="Y97" t="n">
        <v>2.0</v>
      </c>
      <c r="Z97" t="inlineStr">
        <is>
          <t>Active ingredient</t>
        </is>
      </c>
      <c r="AA97" t="inlineStr">
        <is>
          <t>&gt;</t>
        </is>
      </c>
      <c r="AB97" t="n">
        <v>1.4</v>
      </c>
      <c r="AC97"/>
      <c r="AD97"/>
      <c r="AE97"/>
      <c r="AF97"/>
      <c r="AG97" t="inlineStr">
        <is>
          <t>AI mg/L</t>
        </is>
      </c>
      <c r="AH97"/>
      <c r="AI97"/>
      <c r="AJ97"/>
      <c r="AK97"/>
      <c r="AL97"/>
      <c r="AM97"/>
      <c r="AN97"/>
      <c r="AO97"/>
      <c r="AP97"/>
      <c r="AQ97"/>
      <c r="AR97"/>
      <c r="AS97"/>
      <c r="AT97"/>
      <c r="AU97"/>
      <c r="AV97"/>
      <c r="AW97"/>
      <c r="AX97" t="inlineStr">
        <is>
          <t>Mortality</t>
        </is>
      </c>
      <c r="AY97" t="inlineStr">
        <is>
          <t>Mortality</t>
        </is>
      </c>
      <c r="AZ97" t="inlineStr">
        <is>
          <t>LC50</t>
        </is>
      </c>
      <c r="BA97"/>
      <c r="BB97"/>
      <c r="BC97" t="n">
        <v>1.0</v>
      </c>
      <c r="BD97"/>
      <c r="BE97"/>
      <c r="BF97"/>
      <c r="BG97"/>
      <c r="BH97" t="inlineStr">
        <is>
          <t>Day(s)</t>
        </is>
      </c>
      <c r="BI97"/>
      <c r="BJ97"/>
      <c r="BK97"/>
      <c r="BL97"/>
      <c r="BM97"/>
      <c r="BN97"/>
      <c r="BO97" t="inlineStr">
        <is>
          <t>--</t>
        </is>
      </c>
      <c r="BP97"/>
      <c r="BQ97"/>
      <c r="BR97"/>
      <c r="BS97"/>
      <c r="BT97"/>
      <c r="BU97"/>
      <c r="BV97"/>
      <c r="BW97"/>
      <c r="BX97"/>
      <c r="BY97"/>
      <c r="BZ97"/>
      <c r="CA97"/>
      <c r="CB97"/>
      <c r="CC97"/>
      <c r="CD97" t="inlineStr">
        <is>
          <t>Springborn Bionomics Inc.</t>
        </is>
      </c>
      <c r="CE97" t="n">
        <v>180338.0</v>
      </c>
      <c r="CF97" t="inlineStr">
        <is>
          <t>Acute Toxicity of Fourteen Phthalate Esters to Daphnia magna (Final Report) Report No BW-84-4-1567</t>
        </is>
      </c>
      <c r="CG97" t="inlineStr">
        <is>
          <t>EPA/OTS 40-8426150:54 p.</t>
        </is>
      </c>
      <c r="CH97" t="n">
        <v>1984.0</v>
      </c>
    </row>
    <row r="98">
      <c r="A98" t="n">
        <v>84742.0</v>
      </c>
      <c r="B98" t="inlineStr">
        <is>
          <t>1,2-Benzenedicarboxylic acid, 1,2-Dibutyl ester</t>
        </is>
      </c>
      <c r="C98"/>
      <c r="D98" t="inlineStr">
        <is>
          <t>Measured</t>
        </is>
      </c>
      <c r="E98"/>
      <c r="F98"/>
      <c r="G98"/>
      <c r="H98"/>
      <c r="I98"/>
      <c r="J98"/>
      <c r="K98" t="inlineStr">
        <is>
          <t>Daphnia magna</t>
        </is>
      </c>
      <c r="L98" t="inlineStr">
        <is>
          <t>Water Flea</t>
        </is>
      </c>
      <c r="M98" t="inlineStr">
        <is>
          <t>Crustaceans; Standard Test Species</t>
        </is>
      </c>
      <c r="N98"/>
      <c r="O98" t="inlineStr">
        <is>
          <t>&lt;</t>
        </is>
      </c>
      <c r="P98" t="n">
        <v>24.0</v>
      </c>
      <c r="Q98"/>
      <c r="R98"/>
      <c r="S98"/>
      <c r="T98"/>
      <c r="U98" t="inlineStr">
        <is>
          <t>Hour(s)</t>
        </is>
      </c>
      <c r="V98" t="inlineStr">
        <is>
          <t>Static</t>
        </is>
      </c>
      <c r="W98" t="inlineStr">
        <is>
          <t>Fresh water</t>
        </is>
      </c>
      <c r="X98" t="inlineStr">
        <is>
          <t>Lab</t>
        </is>
      </c>
      <c r="Y98" t="n">
        <v>2.0</v>
      </c>
      <c r="Z98" t="inlineStr">
        <is>
          <t>Active ingredient</t>
        </is>
      </c>
      <c r="AA98" t="inlineStr">
        <is>
          <t>&gt;</t>
        </is>
      </c>
      <c r="AB98" t="n">
        <v>1.4</v>
      </c>
      <c r="AC98"/>
      <c r="AD98"/>
      <c r="AE98"/>
      <c r="AF98"/>
      <c r="AG98" t="inlineStr">
        <is>
          <t>AI mg/L</t>
        </is>
      </c>
      <c r="AH98"/>
      <c r="AI98"/>
      <c r="AJ98"/>
      <c r="AK98"/>
      <c r="AL98"/>
      <c r="AM98"/>
      <c r="AN98"/>
      <c r="AO98"/>
      <c r="AP98"/>
      <c r="AQ98"/>
      <c r="AR98"/>
      <c r="AS98"/>
      <c r="AT98"/>
      <c r="AU98"/>
      <c r="AV98"/>
      <c r="AW98"/>
      <c r="AX98" t="inlineStr">
        <is>
          <t>Mortality</t>
        </is>
      </c>
      <c r="AY98" t="inlineStr">
        <is>
          <t>Mortality</t>
        </is>
      </c>
      <c r="AZ98" t="inlineStr">
        <is>
          <t>LC50</t>
        </is>
      </c>
      <c r="BA98"/>
      <c r="BB98"/>
      <c r="BC98" t="n">
        <v>2.0</v>
      </c>
      <c r="BD98"/>
      <c r="BE98"/>
      <c r="BF98"/>
      <c r="BG98"/>
      <c r="BH98" t="inlineStr">
        <is>
          <t>Day(s)</t>
        </is>
      </c>
      <c r="BI98"/>
      <c r="BJ98"/>
      <c r="BK98"/>
      <c r="BL98"/>
      <c r="BM98"/>
      <c r="BN98"/>
      <c r="BO98" t="inlineStr">
        <is>
          <t>--</t>
        </is>
      </c>
      <c r="BP98"/>
      <c r="BQ98"/>
      <c r="BR98"/>
      <c r="BS98"/>
      <c r="BT98"/>
      <c r="BU98"/>
      <c r="BV98"/>
      <c r="BW98"/>
      <c r="BX98"/>
      <c r="BY98"/>
      <c r="BZ98"/>
      <c r="CA98"/>
      <c r="CB98"/>
      <c r="CC98"/>
      <c r="CD98" t="inlineStr">
        <is>
          <t>Springborn Bionomics Inc.</t>
        </is>
      </c>
      <c r="CE98" t="n">
        <v>180338.0</v>
      </c>
      <c r="CF98" t="inlineStr">
        <is>
          <t>Acute Toxicity of Fourteen Phthalate Esters to Daphnia magna (Final Report) Report No BW-84-4-1567</t>
        </is>
      </c>
      <c r="CG98" t="inlineStr">
        <is>
          <t>EPA/OTS 40-8426150:54 p.</t>
        </is>
      </c>
      <c r="CH98" t="n">
        <v>1984.0</v>
      </c>
    </row>
    <row r="99">
      <c r="A99" t="n">
        <v>84742.0</v>
      </c>
      <c r="B99" t="inlineStr">
        <is>
          <t>1,2-Benzenedicarboxylic acid, 1,2-Dibutyl ester</t>
        </is>
      </c>
      <c r="C99"/>
      <c r="D99" t="inlineStr">
        <is>
          <t>Measured</t>
        </is>
      </c>
      <c r="E99"/>
      <c r="F99" t="n">
        <v>99.8</v>
      </c>
      <c r="G99"/>
      <c r="H99"/>
      <c r="I99"/>
      <c r="J99"/>
      <c r="K99" t="inlineStr">
        <is>
          <t>Daphnia magna</t>
        </is>
      </c>
      <c r="L99" t="inlineStr">
        <is>
          <t>Water Flea</t>
        </is>
      </c>
      <c r="M99" t="inlineStr">
        <is>
          <t>Crustaceans; Standard Test Species</t>
        </is>
      </c>
      <c r="N99" t="inlineStr">
        <is>
          <t>Instar</t>
        </is>
      </c>
      <c r="O99" t="inlineStr">
        <is>
          <t>&lt;</t>
        </is>
      </c>
      <c r="P99" t="n">
        <v>24.0</v>
      </c>
      <c r="Q99"/>
      <c r="R99"/>
      <c r="S99"/>
      <c r="T99"/>
      <c r="U99" t="inlineStr">
        <is>
          <t>Hour(s)</t>
        </is>
      </c>
      <c r="V99" t="inlineStr">
        <is>
          <t>Renewal</t>
        </is>
      </c>
      <c r="W99" t="inlineStr">
        <is>
          <t>Fresh water</t>
        </is>
      </c>
      <c r="X99" t="inlineStr">
        <is>
          <t>Lab</t>
        </is>
      </c>
      <c r="Y99" t="n">
        <v>6.0</v>
      </c>
      <c r="Z99" t="inlineStr">
        <is>
          <t>Active ingredient</t>
        </is>
      </c>
      <c r="AA99"/>
      <c r="AB99" t="n">
        <v>3.7</v>
      </c>
      <c r="AC99"/>
      <c r="AD99"/>
      <c r="AE99"/>
      <c r="AF99"/>
      <c r="AG99" t="inlineStr">
        <is>
          <t>AI mg/L</t>
        </is>
      </c>
      <c r="AH99"/>
      <c r="AI99"/>
      <c r="AJ99"/>
      <c r="AK99"/>
      <c r="AL99"/>
      <c r="AM99"/>
      <c r="AN99"/>
      <c r="AO99"/>
      <c r="AP99"/>
      <c r="AQ99"/>
      <c r="AR99"/>
      <c r="AS99"/>
      <c r="AT99"/>
      <c r="AU99"/>
      <c r="AV99"/>
      <c r="AW99"/>
      <c r="AX99" t="inlineStr">
        <is>
          <t>Mortality</t>
        </is>
      </c>
      <c r="AY99" t="inlineStr">
        <is>
          <t>Mortality</t>
        </is>
      </c>
      <c r="AZ99" t="inlineStr">
        <is>
          <t>LC50</t>
        </is>
      </c>
      <c r="BA99"/>
      <c r="BB99"/>
      <c r="BC99" t="n">
        <v>2.0</v>
      </c>
      <c r="BD99"/>
      <c r="BE99"/>
      <c r="BF99"/>
      <c r="BG99"/>
      <c r="BH99" t="inlineStr">
        <is>
          <t>Day(s)</t>
        </is>
      </c>
      <c r="BI99"/>
      <c r="BJ99"/>
      <c r="BK99"/>
      <c r="BL99"/>
      <c r="BM99"/>
      <c r="BN99"/>
      <c r="BO99" t="inlineStr">
        <is>
          <t>--</t>
        </is>
      </c>
      <c r="BP99"/>
      <c r="BQ99"/>
      <c r="BR99"/>
      <c r="BS99"/>
      <c r="BT99"/>
      <c r="BU99"/>
      <c r="BV99"/>
      <c r="BW99"/>
      <c r="BX99"/>
      <c r="BY99"/>
      <c r="BZ99"/>
      <c r="CA99"/>
      <c r="CB99"/>
      <c r="CC99"/>
      <c r="CD99" t="inlineStr">
        <is>
          <t>Call,D.J., L.T. Brooke, N. Ahmad, and J.E. Richter</t>
        </is>
      </c>
      <c r="CE99" t="n">
        <v>10579.0</v>
      </c>
      <c r="CF99" t="inlineStr">
        <is>
          <t>Toxicity and Metabolism Studies with EPA (Environmental Protection Agency) Priority Pollutants and Related Chemicals in Freshwater Organisms</t>
        </is>
      </c>
      <c r="CG99" t="inlineStr">
        <is>
          <t>EPA 600/3-83-095, U.S.EPA, Duluth, MN:120 p.</t>
        </is>
      </c>
      <c r="CH99" t="n">
        <v>1983.0</v>
      </c>
    </row>
    <row r="100">
      <c r="A100" t="n">
        <v>84742.0</v>
      </c>
      <c r="B100" t="inlineStr">
        <is>
          <t>1,2-Benzenedicarboxylic acid, 1,2-Dibutyl ester</t>
        </is>
      </c>
      <c r="C100"/>
      <c r="D100" t="inlineStr">
        <is>
          <t>Unmeasured</t>
        </is>
      </c>
      <c r="E100"/>
      <c r="F100"/>
      <c r="G100"/>
      <c r="H100"/>
      <c r="I100"/>
      <c r="J100"/>
      <c r="K100" t="inlineStr">
        <is>
          <t>Daphnia magna</t>
        </is>
      </c>
      <c r="L100" t="inlineStr">
        <is>
          <t>Water Flea</t>
        </is>
      </c>
      <c r="M100" t="inlineStr">
        <is>
          <t>Crustaceans; Standard Test Species</t>
        </is>
      </c>
      <c r="N100" t="inlineStr">
        <is>
          <t>Instar</t>
        </is>
      </c>
      <c r="O100" t="inlineStr">
        <is>
          <t>&gt;</t>
        </is>
      </c>
      <c r="P100" t="n">
        <v>24.0</v>
      </c>
      <c r="Q100"/>
      <c r="R100"/>
      <c r="S100"/>
      <c r="T100"/>
      <c r="U100" t="inlineStr">
        <is>
          <t>Hour(s)</t>
        </is>
      </c>
      <c r="V100"/>
      <c r="W100" t="inlineStr">
        <is>
          <t>Fresh water</t>
        </is>
      </c>
      <c r="X100" t="inlineStr">
        <is>
          <t>Lab</t>
        </is>
      </c>
      <c r="Y100" t="n">
        <v>6.0</v>
      </c>
      <c r="Z100" t="inlineStr">
        <is>
          <t>Formulation</t>
        </is>
      </c>
      <c r="AA100"/>
      <c r="AB100" t="n">
        <v>4.3</v>
      </c>
      <c r="AC100"/>
      <c r="AD100"/>
      <c r="AE100"/>
      <c r="AF100"/>
      <c r="AG100" t="inlineStr">
        <is>
          <t>AI mg/L</t>
        </is>
      </c>
      <c r="AH100"/>
      <c r="AI100"/>
      <c r="AJ100"/>
      <c r="AK100"/>
      <c r="AL100"/>
      <c r="AM100"/>
      <c r="AN100"/>
      <c r="AO100"/>
      <c r="AP100"/>
      <c r="AQ100"/>
      <c r="AR100"/>
      <c r="AS100"/>
      <c r="AT100"/>
      <c r="AU100"/>
      <c r="AV100"/>
      <c r="AW100"/>
      <c r="AX100" t="inlineStr">
        <is>
          <t>Mortality</t>
        </is>
      </c>
      <c r="AY100" t="inlineStr">
        <is>
          <t>Mortality</t>
        </is>
      </c>
      <c r="AZ100" t="inlineStr">
        <is>
          <t>LC50</t>
        </is>
      </c>
      <c r="BA100"/>
      <c r="BB100"/>
      <c r="BC100" t="n">
        <v>1.0</v>
      </c>
      <c r="BD100"/>
      <c r="BE100"/>
      <c r="BF100"/>
      <c r="BG100"/>
      <c r="BH100" t="inlineStr">
        <is>
          <t>Day(s)</t>
        </is>
      </c>
      <c r="BI100"/>
      <c r="BJ100"/>
      <c r="BK100"/>
      <c r="BL100"/>
      <c r="BM100"/>
      <c r="BN100"/>
      <c r="BO100" t="inlineStr">
        <is>
          <t>--</t>
        </is>
      </c>
      <c r="BP100"/>
      <c r="BQ100"/>
      <c r="BR100"/>
      <c r="BS100"/>
      <c r="BT100"/>
      <c r="BU100"/>
      <c r="BV100"/>
      <c r="BW100"/>
      <c r="BX100"/>
      <c r="BY100"/>
      <c r="BZ100"/>
      <c r="CA100"/>
      <c r="CB100"/>
      <c r="CC100"/>
      <c r="CD100" t="inlineStr">
        <is>
          <t>Call,D.J., L.T. Brooke, and N. Ahmad</t>
        </is>
      </c>
      <c r="CE100" t="n">
        <v>16044.0</v>
      </c>
      <c r="CF100" t="inlineStr">
        <is>
          <t>Toxicity, Bioconcentration and Metabolism of Selected Chemicals in Aquatic Organisms</t>
        </is>
      </c>
      <c r="CG100" t="inlineStr">
        <is>
          <t>Third Quarterly Progress Report to EPA, U.S. EPA Cooperative Agreement No.CR 806864020:38 p.</t>
        </is>
      </c>
      <c r="CH100" t="n">
        <v>1979.0</v>
      </c>
    </row>
    <row r="101">
      <c r="A101" t="n">
        <v>84742.0</v>
      </c>
      <c r="B101" t="inlineStr">
        <is>
          <t>1,2-Benzenedicarboxylic acid, 1,2-Dibutyl ester</t>
        </is>
      </c>
      <c r="C101" t="inlineStr">
        <is>
          <t>Industrial grade</t>
        </is>
      </c>
      <c r="D101" t="inlineStr">
        <is>
          <t>Measured</t>
        </is>
      </c>
      <c r="E101"/>
      <c r="F101"/>
      <c r="G101"/>
      <c r="H101"/>
      <c r="I101"/>
      <c r="J101"/>
      <c r="K101" t="inlineStr">
        <is>
          <t>Daphnia magna</t>
        </is>
      </c>
      <c r="L101" t="inlineStr">
        <is>
          <t>Water Flea</t>
        </is>
      </c>
      <c r="M101" t="inlineStr">
        <is>
          <t>Crustaceans; Standard Test Species</t>
        </is>
      </c>
      <c r="N101"/>
      <c r="O101"/>
      <c r="P101" t="n">
        <v>1.0</v>
      </c>
      <c r="Q101"/>
      <c r="R101"/>
      <c r="S101"/>
      <c r="T101"/>
      <c r="U101" t="inlineStr">
        <is>
          <t>Instar</t>
        </is>
      </c>
      <c r="V101" t="inlineStr">
        <is>
          <t>Flow-through</t>
        </is>
      </c>
      <c r="W101" t="inlineStr">
        <is>
          <t>Fresh water</t>
        </is>
      </c>
      <c r="X101" t="inlineStr">
        <is>
          <t>Lab</t>
        </is>
      </c>
      <c r="Y101" t="n">
        <v>5.0</v>
      </c>
      <c r="Z101" t="inlineStr">
        <is>
          <t>Active ingredient</t>
        </is>
      </c>
      <c r="AA101"/>
      <c r="AB101" t="n">
        <v>0.2</v>
      </c>
      <c r="AC101"/>
      <c r="AD101" t="n">
        <v>0.02</v>
      </c>
      <c r="AE101"/>
      <c r="AF101" t="n">
        <v>1.64</v>
      </c>
      <c r="AG101" t="inlineStr">
        <is>
          <t>AI mg/L</t>
        </is>
      </c>
      <c r="AH101"/>
      <c r="AI101"/>
      <c r="AJ101"/>
      <c r="AK101"/>
      <c r="AL101"/>
      <c r="AM101"/>
      <c r="AN101"/>
      <c r="AO101"/>
      <c r="AP101"/>
      <c r="AQ101"/>
      <c r="AR101"/>
      <c r="AS101"/>
      <c r="AT101"/>
      <c r="AU101"/>
      <c r="AV101"/>
      <c r="AW101"/>
      <c r="AX101" t="inlineStr">
        <is>
          <t>Mortality</t>
        </is>
      </c>
      <c r="AY101" t="inlineStr">
        <is>
          <t>Mortality</t>
        </is>
      </c>
      <c r="AZ101" t="inlineStr">
        <is>
          <t>LC50</t>
        </is>
      </c>
      <c r="BA101"/>
      <c r="BB101"/>
      <c r="BC101" t="n">
        <v>14.0</v>
      </c>
      <c r="BD101"/>
      <c r="BE101"/>
      <c r="BF101"/>
      <c r="BG101"/>
      <c r="BH101" t="inlineStr">
        <is>
          <t>Day(s)</t>
        </is>
      </c>
      <c r="BI101"/>
      <c r="BJ101"/>
      <c r="BK101"/>
      <c r="BL101"/>
      <c r="BM101"/>
      <c r="BN101"/>
      <c r="BO101" t="inlineStr">
        <is>
          <t>--</t>
        </is>
      </c>
      <c r="BP101"/>
      <c r="BQ101"/>
      <c r="BR101"/>
      <c r="BS101"/>
      <c r="BT101"/>
      <c r="BU101"/>
      <c r="BV101"/>
      <c r="BW101"/>
      <c r="BX101"/>
      <c r="BY101"/>
      <c r="BZ101"/>
      <c r="CA101"/>
      <c r="CB101"/>
      <c r="CC101"/>
      <c r="CD101" t="inlineStr">
        <is>
          <t>Cary,G.A., G.F. Doebbler, A. Spacie, and A.G. Vilkas</t>
        </is>
      </c>
      <c r="CE101" t="n">
        <v>65666.0</v>
      </c>
      <c r="CF101" t="inlineStr">
        <is>
          <t>Acute and Chronic Toxicity of Di-2-Ethylhexyl Phthalate and Di-n-butyl Phthalate to Fish and Invertebrates</t>
        </is>
      </c>
      <c r="CG101" t="inlineStr">
        <is>
          <t>Contract No.68-01-0747, U.S.EPA, Washington, DC:86 p.</t>
        </is>
      </c>
      <c r="CH101" t="n">
        <v>1976.0</v>
      </c>
    </row>
    <row r="102">
      <c r="A102" t="n">
        <v>84742.0</v>
      </c>
      <c r="B102" t="inlineStr">
        <is>
          <t>1,2-Benzenedicarboxylic acid, 1,2-Dibutyl ester</t>
        </is>
      </c>
      <c r="C102" t="inlineStr">
        <is>
          <t>Industrial grade</t>
        </is>
      </c>
      <c r="D102" t="inlineStr">
        <is>
          <t>Measured</t>
        </is>
      </c>
      <c r="E102"/>
      <c r="F102"/>
      <c r="G102"/>
      <c r="H102"/>
      <c r="I102"/>
      <c r="J102"/>
      <c r="K102" t="inlineStr">
        <is>
          <t>Daphnia magna</t>
        </is>
      </c>
      <c r="L102" t="inlineStr">
        <is>
          <t>Water Flea</t>
        </is>
      </c>
      <c r="M102" t="inlineStr">
        <is>
          <t>Crustaceans; Standard Test Species</t>
        </is>
      </c>
      <c r="N102"/>
      <c r="O102"/>
      <c r="P102" t="n">
        <v>1.0</v>
      </c>
      <c r="Q102"/>
      <c r="R102"/>
      <c r="S102"/>
      <c r="T102"/>
      <c r="U102" t="inlineStr">
        <is>
          <t>Instar</t>
        </is>
      </c>
      <c r="V102" t="inlineStr">
        <is>
          <t>Flow-through</t>
        </is>
      </c>
      <c r="W102" t="inlineStr">
        <is>
          <t>Fresh water</t>
        </is>
      </c>
      <c r="X102" t="inlineStr">
        <is>
          <t>Lab</t>
        </is>
      </c>
      <c r="Y102" t="n">
        <v>5.0</v>
      </c>
      <c r="Z102" t="inlineStr">
        <is>
          <t>Active ingredient</t>
        </is>
      </c>
      <c r="AA102"/>
      <c r="AB102" t="n">
        <v>0.26</v>
      </c>
      <c r="AC102"/>
      <c r="AD102" t="n">
        <v>0.14</v>
      </c>
      <c r="AE102"/>
      <c r="AF102" t="n">
        <v>0.49</v>
      </c>
      <c r="AG102" t="inlineStr">
        <is>
          <t>AI mg/L</t>
        </is>
      </c>
      <c r="AH102"/>
      <c r="AI102"/>
      <c r="AJ102"/>
      <c r="AK102"/>
      <c r="AL102"/>
      <c r="AM102"/>
      <c r="AN102"/>
      <c r="AO102"/>
      <c r="AP102"/>
      <c r="AQ102"/>
      <c r="AR102"/>
      <c r="AS102"/>
      <c r="AT102"/>
      <c r="AU102"/>
      <c r="AV102"/>
      <c r="AW102"/>
      <c r="AX102" t="inlineStr">
        <is>
          <t>Mortality</t>
        </is>
      </c>
      <c r="AY102" t="inlineStr">
        <is>
          <t>Mortality</t>
        </is>
      </c>
      <c r="AZ102" t="inlineStr">
        <is>
          <t>LC50</t>
        </is>
      </c>
      <c r="BA102"/>
      <c r="BB102"/>
      <c r="BC102" t="n">
        <v>7.0</v>
      </c>
      <c r="BD102"/>
      <c r="BE102"/>
      <c r="BF102"/>
      <c r="BG102"/>
      <c r="BH102" t="inlineStr">
        <is>
          <t>Day(s)</t>
        </is>
      </c>
      <c r="BI102"/>
      <c r="BJ102"/>
      <c r="BK102"/>
      <c r="BL102"/>
      <c r="BM102"/>
      <c r="BN102"/>
      <c r="BO102" t="inlineStr">
        <is>
          <t>--</t>
        </is>
      </c>
      <c r="BP102"/>
      <c r="BQ102"/>
      <c r="BR102"/>
      <c r="BS102"/>
      <c r="BT102"/>
      <c r="BU102"/>
      <c r="BV102"/>
      <c r="BW102"/>
      <c r="BX102"/>
      <c r="BY102"/>
      <c r="BZ102"/>
      <c r="CA102"/>
      <c r="CB102"/>
      <c r="CC102"/>
      <c r="CD102" t="inlineStr">
        <is>
          <t>Cary,G.A., G.F. Doebbler, A. Spacie, and A.G. Vilkas</t>
        </is>
      </c>
      <c r="CE102" t="n">
        <v>65666.0</v>
      </c>
      <c r="CF102" t="inlineStr">
        <is>
          <t>Acute and Chronic Toxicity of Di-2-Ethylhexyl Phthalate and Di-n-butyl Phthalate to Fish and Invertebrates</t>
        </is>
      </c>
      <c r="CG102" t="inlineStr">
        <is>
          <t>Contract No.68-01-0747, U.S.EPA, Washington, DC:86 p.</t>
        </is>
      </c>
      <c r="CH102" t="n">
        <v>1976.0</v>
      </c>
    </row>
    <row r="103">
      <c r="A103" t="n">
        <v>84742.0</v>
      </c>
      <c r="B103" t="inlineStr">
        <is>
          <t>1,2-Benzenedicarboxylic acid, 1,2-Dibutyl ester</t>
        </is>
      </c>
      <c r="C103" t="inlineStr">
        <is>
          <t>Industrial grade</t>
        </is>
      </c>
      <c r="D103" t="inlineStr">
        <is>
          <t>Measured</t>
        </is>
      </c>
      <c r="E103"/>
      <c r="F103"/>
      <c r="G103"/>
      <c r="H103"/>
      <c r="I103"/>
      <c r="J103"/>
      <c r="K103" t="inlineStr">
        <is>
          <t>Daphnia magna</t>
        </is>
      </c>
      <c r="L103" t="inlineStr">
        <is>
          <t>Water Flea</t>
        </is>
      </c>
      <c r="M103" t="inlineStr">
        <is>
          <t>Crustaceans; Standard Test Species</t>
        </is>
      </c>
      <c r="N103"/>
      <c r="O103"/>
      <c r="P103" t="n">
        <v>1.0</v>
      </c>
      <c r="Q103"/>
      <c r="R103"/>
      <c r="S103"/>
      <c r="T103"/>
      <c r="U103" t="inlineStr">
        <is>
          <t>Instar</t>
        </is>
      </c>
      <c r="V103" t="inlineStr">
        <is>
          <t>Flow-through</t>
        </is>
      </c>
      <c r="W103" t="inlineStr">
        <is>
          <t>Fresh water</t>
        </is>
      </c>
      <c r="X103" t="inlineStr">
        <is>
          <t>Lab</t>
        </is>
      </c>
      <c r="Y103" t="n">
        <v>5.0</v>
      </c>
      <c r="Z103" t="inlineStr">
        <is>
          <t>Active ingredient</t>
        </is>
      </c>
      <c r="AA103"/>
      <c r="AB103" t="n">
        <v>0.14</v>
      </c>
      <c r="AC103"/>
      <c r="AD103"/>
      <c r="AE103"/>
      <c r="AF103"/>
      <c r="AG103" t="inlineStr">
        <is>
          <t>AI mg/L</t>
        </is>
      </c>
      <c r="AH103"/>
      <c r="AI103"/>
      <c r="AJ103"/>
      <c r="AK103"/>
      <c r="AL103"/>
      <c r="AM103"/>
      <c r="AN103"/>
      <c r="AO103"/>
      <c r="AP103"/>
      <c r="AQ103"/>
      <c r="AR103"/>
      <c r="AS103"/>
      <c r="AT103"/>
      <c r="AU103"/>
      <c r="AV103"/>
      <c r="AW103"/>
      <c r="AX103" t="inlineStr">
        <is>
          <t>Mortality</t>
        </is>
      </c>
      <c r="AY103" t="inlineStr">
        <is>
          <t>Mortality</t>
        </is>
      </c>
      <c r="AZ103" t="inlineStr">
        <is>
          <t>LC50</t>
        </is>
      </c>
      <c r="BA103"/>
      <c r="BB103"/>
      <c r="BC103" t="n">
        <v>21.0</v>
      </c>
      <c r="BD103"/>
      <c r="BE103"/>
      <c r="BF103"/>
      <c r="BG103"/>
      <c r="BH103" t="inlineStr">
        <is>
          <t>Day(s)</t>
        </is>
      </c>
      <c r="BI103"/>
      <c r="BJ103"/>
      <c r="BK103"/>
      <c r="BL103"/>
      <c r="BM103"/>
      <c r="BN103"/>
      <c r="BO103" t="inlineStr">
        <is>
          <t>--</t>
        </is>
      </c>
      <c r="BP103"/>
      <c r="BQ103"/>
      <c r="BR103"/>
      <c r="BS103"/>
      <c r="BT103"/>
      <c r="BU103"/>
      <c r="BV103"/>
      <c r="BW103"/>
      <c r="BX103"/>
      <c r="BY103"/>
      <c r="BZ103"/>
      <c r="CA103"/>
      <c r="CB103"/>
      <c r="CC103"/>
      <c r="CD103" t="inlineStr">
        <is>
          <t>Cary,G.A., G.F. Doebbler, A. Spacie, and A.G. Vilkas</t>
        </is>
      </c>
      <c r="CE103" t="n">
        <v>65666.0</v>
      </c>
      <c r="CF103" t="inlineStr">
        <is>
          <t>Acute and Chronic Toxicity of Di-2-Ethylhexyl Phthalate and Di-n-butyl Phthalate to Fish and Invertebrates</t>
        </is>
      </c>
      <c r="CG103" t="inlineStr">
        <is>
          <t>Contract No.68-01-0747, U.S.EPA, Washington, DC:86 p.</t>
        </is>
      </c>
      <c r="CH103" t="n">
        <v>1976.0</v>
      </c>
    </row>
    <row r="104">
      <c r="A104" t="n">
        <v>84742.0</v>
      </c>
      <c r="B104" t="inlineStr">
        <is>
          <t>1,2-Benzenedicarboxylic acid, 1,2-Dibutyl ester</t>
        </is>
      </c>
      <c r="C104" t="inlineStr">
        <is>
          <t>Industrial grade</t>
        </is>
      </c>
      <c r="D104" t="inlineStr">
        <is>
          <t>Measured</t>
        </is>
      </c>
      <c r="E104"/>
      <c r="F104"/>
      <c r="G104"/>
      <c r="H104"/>
      <c r="I104"/>
      <c r="J104"/>
      <c r="K104" t="inlineStr">
        <is>
          <t>Daphnia magna</t>
        </is>
      </c>
      <c r="L104" t="inlineStr">
        <is>
          <t>Water Flea</t>
        </is>
      </c>
      <c r="M104" t="inlineStr">
        <is>
          <t>Crustaceans; Standard Test Species</t>
        </is>
      </c>
      <c r="N104"/>
      <c r="O104"/>
      <c r="P104" t="n">
        <v>1.0</v>
      </c>
      <c r="Q104"/>
      <c r="R104"/>
      <c r="S104"/>
      <c r="T104"/>
      <c r="U104" t="inlineStr">
        <is>
          <t>Instar</t>
        </is>
      </c>
      <c r="V104" t="inlineStr">
        <is>
          <t>Flow-through</t>
        </is>
      </c>
      <c r="W104" t="inlineStr">
        <is>
          <t>Fresh water</t>
        </is>
      </c>
      <c r="X104" t="inlineStr">
        <is>
          <t>Lab</t>
        </is>
      </c>
      <c r="Y104" t="n">
        <v>6.0</v>
      </c>
      <c r="Z104" t="inlineStr">
        <is>
          <t>Active ingredient</t>
        </is>
      </c>
      <c r="AA104"/>
      <c r="AB104" t="n">
        <v>0.013</v>
      </c>
      <c r="AC104"/>
      <c r="AD104" t="n">
        <v>0.01</v>
      </c>
      <c r="AE104"/>
      <c r="AF104" t="n">
        <v>0.02</v>
      </c>
      <c r="AG104" t="inlineStr">
        <is>
          <t>AI mg/L</t>
        </is>
      </c>
      <c r="AH104"/>
      <c r="AI104"/>
      <c r="AJ104"/>
      <c r="AK104"/>
      <c r="AL104"/>
      <c r="AM104"/>
      <c r="AN104"/>
      <c r="AO104"/>
      <c r="AP104"/>
      <c r="AQ104"/>
      <c r="AR104"/>
      <c r="AS104"/>
      <c r="AT104"/>
      <c r="AU104"/>
      <c r="AV104"/>
      <c r="AW104"/>
      <c r="AX104" t="inlineStr">
        <is>
          <t>Mortality</t>
        </is>
      </c>
      <c r="AY104" t="inlineStr">
        <is>
          <t>Mortality</t>
        </is>
      </c>
      <c r="AZ104" t="inlineStr">
        <is>
          <t>LC50</t>
        </is>
      </c>
      <c r="BA104"/>
      <c r="BB104"/>
      <c r="BC104" t="n">
        <v>1.0</v>
      </c>
      <c r="BD104"/>
      <c r="BE104"/>
      <c r="BF104"/>
      <c r="BG104"/>
      <c r="BH104" t="inlineStr">
        <is>
          <t>Day(s)</t>
        </is>
      </c>
      <c r="BI104"/>
      <c r="BJ104"/>
      <c r="BK104"/>
      <c r="BL104"/>
      <c r="BM104"/>
      <c r="BN104"/>
      <c r="BO104" t="inlineStr">
        <is>
          <t>--</t>
        </is>
      </c>
      <c r="BP104"/>
      <c r="BQ104"/>
      <c r="BR104"/>
      <c r="BS104"/>
      <c r="BT104"/>
      <c r="BU104"/>
      <c r="BV104"/>
      <c r="BW104"/>
      <c r="BX104"/>
      <c r="BY104"/>
      <c r="BZ104"/>
      <c r="CA104"/>
      <c r="CB104"/>
      <c r="CC104"/>
      <c r="CD104" t="inlineStr">
        <is>
          <t>Cary,G.A., G.F. Doebbler, A. Spacie, and A.G. Vilkas</t>
        </is>
      </c>
      <c r="CE104" t="n">
        <v>65666.0</v>
      </c>
      <c r="CF104" t="inlineStr">
        <is>
          <t>Acute and Chronic Toxicity of Di-2-Ethylhexyl Phthalate and Di-n-butyl Phthalate to Fish and Invertebrates</t>
        </is>
      </c>
      <c r="CG104" t="inlineStr">
        <is>
          <t>Contract No.68-01-0747, U.S.EPA, Washington, DC:86 p.</t>
        </is>
      </c>
      <c r="CH104" t="n">
        <v>1976.0</v>
      </c>
    </row>
    <row r="105">
      <c r="A105" t="n">
        <v>84742.0</v>
      </c>
      <c r="B105" t="inlineStr">
        <is>
          <t>1,2-Benzenedicarboxylic acid, 1,2-Dibutyl ester</t>
        </is>
      </c>
      <c r="C105" t="inlineStr">
        <is>
          <t>Industrial grade</t>
        </is>
      </c>
      <c r="D105" t="inlineStr">
        <is>
          <t>Measured</t>
        </is>
      </c>
      <c r="E105"/>
      <c r="F105"/>
      <c r="G105"/>
      <c r="H105"/>
      <c r="I105"/>
      <c r="J105"/>
      <c r="K105" t="inlineStr">
        <is>
          <t>Daphnia magna</t>
        </is>
      </c>
      <c r="L105" t="inlineStr">
        <is>
          <t>Water Flea</t>
        </is>
      </c>
      <c r="M105" t="inlineStr">
        <is>
          <t>Crustaceans; Standard Test Species</t>
        </is>
      </c>
      <c r="N105"/>
      <c r="O105"/>
      <c r="P105" t="n">
        <v>1.0</v>
      </c>
      <c r="Q105"/>
      <c r="R105"/>
      <c r="S105"/>
      <c r="T105"/>
      <c r="U105" t="inlineStr">
        <is>
          <t>Instar</t>
        </is>
      </c>
      <c r="V105" t="inlineStr">
        <is>
          <t>Flow-through</t>
        </is>
      </c>
      <c r="W105" t="inlineStr">
        <is>
          <t>Fresh water</t>
        </is>
      </c>
      <c r="X105" t="inlineStr">
        <is>
          <t>Lab</t>
        </is>
      </c>
      <c r="Y105" t="n">
        <v>6.0</v>
      </c>
      <c r="Z105" t="inlineStr">
        <is>
          <t>Active ingredient</t>
        </is>
      </c>
      <c r="AA105"/>
      <c r="AB105" t="n">
        <v>0.6</v>
      </c>
      <c r="AC105"/>
      <c r="AD105" t="n">
        <v>0.15</v>
      </c>
      <c r="AE105"/>
      <c r="AF105" t="n">
        <v>2.4</v>
      </c>
      <c r="AG105" t="inlineStr">
        <is>
          <t>AI mg/L</t>
        </is>
      </c>
      <c r="AH105"/>
      <c r="AI105"/>
      <c r="AJ105"/>
      <c r="AK105"/>
      <c r="AL105"/>
      <c r="AM105"/>
      <c r="AN105"/>
      <c r="AO105"/>
      <c r="AP105"/>
      <c r="AQ105"/>
      <c r="AR105"/>
      <c r="AS105"/>
      <c r="AT105"/>
      <c r="AU105"/>
      <c r="AV105"/>
      <c r="AW105"/>
      <c r="AX105" t="inlineStr">
        <is>
          <t>Mortality</t>
        </is>
      </c>
      <c r="AY105" t="inlineStr">
        <is>
          <t>Mortality</t>
        </is>
      </c>
      <c r="AZ105" t="inlineStr">
        <is>
          <t>LC50</t>
        </is>
      </c>
      <c r="BA105"/>
      <c r="BB105"/>
      <c r="BC105" t="n">
        <v>1.0</v>
      </c>
      <c r="BD105"/>
      <c r="BE105"/>
      <c r="BF105"/>
      <c r="BG105"/>
      <c r="BH105" t="inlineStr">
        <is>
          <t>Day(s)</t>
        </is>
      </c>
      <c r="BI105"/>
      <c r="BJ105"/>
      <c r="BK105"/>
      <c r="BL105"/>
      <c r="BM105"/>
      <c r="BN105"/>
      <c r="BO105" t="inlineStr">
        <is>
          <t>--</t>
        </is>
      </c>
      <c r="BP105"/>
      <c r="BQ105"/>
      <c r="BR105"/>
      <c r="BS105"/>
      <c r="BT105"/>
      <c r="BU105"/>
      <c r="BV105"/>
      <c r="BW105"/>
      <c r="BX105"/>
      <c r="BY105"/>
      <c r="BZ105"/>
      <c r="CA105"/>
      <c r="CB105"/>
      <c r="CC105"/>
      <c r="CD105" t="inlineStr">
        <is>
          <t>Cary,G.A., G.F. Doebbler, A. Spacie, and A.G. Vilkas</t>
        </is>
      </c>
      <c r="CE105" t="n">
        <v>65666.0</v>
      </c>
      <c r="CF105" t="inlineStr">
        <is>
          <t>Acute and Chronic Toxicity of Di-2-Ethylhexyl Phthalate and Di-n-butyl Phthalate to Fish and Invertebrates</t>
        </is>
      </c>
      <c r="CG105" t="inlineStr">
        <is>
          <t>Contract No.68-01-0747, U.S.EPA, Washington, DC:86 p.</t>
        </is>
      </c>
      <c r="CH105" t="n">
        <v>1976.0</v>
      </c>
    </row>
    <row r="106">
      <c r="A106" t="n">
        <v>84742.0</v>
      </c>
      <c r="B106" t="inlineStr">
        <is>
          <t>1,2-Benzenedicarboxylic acid, 1,2-Dibutyl ester</t>
        </is>
      </c>
      <c r="C106" t="inlineStr">
        <is>
          <t>Industrial grade</t>
        </is>
      </c>
      <c r="D106" t="inlineStr">
        <is>
          <t>Measured</t>
        </is>
      </c>
      <c r="E106"/>
      <c r="F106"/>
      <c r="G106"/>
      <c r="H106"/>
      <c r="I106"/>
      <c r="J106"/>
      <c r="K106" t="inlineStr">
        <is>
          <t>Daphnia magna</t>
        </is>
      </c>
      <c r="L106" t="inlineStr">
        <is>
          <t>Water Flea</t>
        </is>
      </c>
      <c r="M106" t="inlineStr">
        <is>
          <t>Crustaceans; Standard Test Species</t>
        </is>
      </c>
      <c r="N106"/>
      <c r="O106"/>
      <c r="P106" t="n">
        <v>1.0</v>
      </c>
      <c r="Q106"/>
      <c r="R106"/>
      <c r="S106"/>
      <c r="T106"/>
      <c r="U106" t="inlineStr">
        <is>
          <t>Instar</t>
        </is>
      </c>
      <c r="V106" t="inlineStr">
        <is>
          <t>Flow-through</t>
        </is>
      </c>
      <c r="W106" t="inlineStr">
        <is>
          <t>Fresh water</t>
        </is>
      </c>
      <c r="X106" t="inlineStr">
        <is>
          <t>Lab</t>
        </is>
      </c>
      <c r="Y106" t="n">
        <v>6.0</v>
      </c>
      <c r="Z106" t="inlineStr">
        <is>
          <t>Active ingredient</t>
        </is>
      </c>
      <c r="AA106"/>
      <c r="AB106" t="n">
        <v>0.09</v>
      </c>
      <c r="AC106"/>
      <c r="AD106" t="n">
        <v>0.03</v>
      </c>
      <c r="AE106"/>
      <c r="AF106" t="n">
        <v>0.23</v>
      </c>
      <c r="AG106" t="inlineStr">
        <is>
          <t>AI mg/L</t>
        </is>
      </c>
      <c r="AH106"/>
      <c r="AI106"/>
      <c r="AJ106"/>
      <c r="AK106"/>
      <c r="AL106"/>
      <c r="AM106"/>
      <c r="AN106"/>
      <c r="AO106"/>
      <c r="AP106"/>
      <c r="AQ106"/>
      <c r="AR106"/>
      <c r="AS106"/>
      <c r="AT106"/>
      <c r="AU106"/>
      <c r="AV106"/>
      <c r="AW106"/>
      <c r="AX106" t="inlineStr">
        <is>
          <t>Mortality</t>
        </is>
      </c>
      <c r="AY106" t="inlineStr">
        <is>
          <t>Mortality</t>
        </is>
      </c>
      <c r="AZ106" t="inlineStr">
        <is>
          <t>LC50</t>
        </is>
      </c>
      <c r="BA106"/>
      <c r="BB106"/>
      <c r="BC106" t="n">
        <v>1.0</v>
      </c>
      <c r="BD106"/>
      <c r="BE106"/>
      <c r="BF106"/>
      <c r="BG106"/>
      <c r="BH106" t="inlineStr">
        <is>
          <t>Day(s)</t>
        </is>
      </c>
      <c r="BI106"/>
      <c r="BJ106"/>
      <c r="BK106"/>
      <c r="BL106"/>
      <c r="BM106"/>
      <c r="BN106"/>
      <c r="BO106" t="inlineStr">
        <is>
          <t>--</t>
        </is>
      </c>
      <c r="BP106"/>
      <c r="BQ106"/>
      <c r="BR106"/>
      <c r="BS106"/>
      <c r="BT106"/>
      <c r="BU106"/>
      <c r="BV106"/>
      <c r="BW106"/>
      <c r="BX106"/>
      <c r="BY106"/>
      <c r="BZ106"/>
      <c r="CA106"/>
      <c r="CB106"/>
      <c r="CC106"/>
      <c r="CD106" t="inlineStr">
        <is>
          <t>Cary,G.A., G.F. Doebbler, A. Spacie, and A.G. Vilkas</t>
        </is>
      </c>
      <c r="CE106" t="n">
        <v>65666.0</v>
      </c>
      <c r="CF106" t="inlineStr">
        <is>
          <t>Acute and Chronic Toxicity of Di-2-Ethylhexyl Phthalate and Di-n-butyl Phthalate to Fish and Invertebrates</t>
        </is>
      </c>
      <c r="CG106" t="inlineStr">
        <is>
          <t>Contract No.68-01-0747, U.S.EPA, Washington, DC:86 p.</t>
        </is>
      </c>
      <c r="CH106" t="n">
        <v>1976.0</v>
      </c>
    </row>
    <row r="107">
      <c r="A107" t="n">
        <v>84742.0</v>
      </c>
      <c r="B107" t="inlineStr">
        <is>
          <t>1,2-Benzenedicarboxylic acid, 1,2-Dibutyl ester</t>
        </is>
      </c>
      <c r="C107"/>
      <c r="D107" t="inlineStr">
        <is>
          <t>Unmeasured</t>
        </is>
      </c>
      <c r="E107"/>
      <c r="F107"/>
      <c r="G107"/>
      <c r="H107"/>
      <c r="I107"/>
      <c r="J107"/>
      <c r="K107" t="inlineStr">
        <is>
          <t>Daphnia magna</t>
        </is>
      </c>
      <c r="L107" t="inlineStr">
        <is>
          <t>Water Flea</t>
        </is>
      </c>
      <c r="M107" t="inlineStr">
        <is>
          <t>Crustaceans; Standard Test Species</t>
        </is>
      </c>
      <c r="N107" t="inlineStr">
        <is>
          <t>Larva</t>
        </is>
      </c>
      <c r="O107"/>
      <c r="P107"/>
      <c r="Q107"/>
      <c r="R107" t="n">
        <v>6.0</v>
      </c>
      <c r="S107"/>
      <c r="T107" t="n">
        <v>24.0</v>
      </c>
      <c r="U107" t="inlineStr">
        <is>
          <t>Hour(s)</t>
        </is>
      </c>
      <c r="V107"/>
      <c r="W107" t="inlineStr">
        <is>
          <t>Fresh water</t>
        </is>
      </c>
      <c r="X107" t="inlineStr">
        <is>
          <t>Lab</t>
        </is>
      </c>
      <c r="Y107" t="n">
        <v>5.0</v>
      </c>
      <c r="Z107" t="inlineStr">
        <is>
          <t>Formulation</t>
        </is>
      </c>
      <c r="AA107"/>
      <c r="AB107"/>
      <c r="AC107" t="inlineStr">
        <is>
          <t>&gt;</t>
        </is>
      </c>
      <c r="AD107" t="n">
        <v>10.0</v>
      </c>
      <c r="AE107" t="inlineStr">
        <is>
          <t>&lt;</t>
        </is>
      </c>
      <c r="AF107" t="n">
        <v>12.0</v>
      </c>
      <c r="AG107" t="inlineStr">
        <is>
          <t>AI mg/L</t>
        </is>
      </c>
      <c r="AH107"/>
      <c r="AI107"/>
      <c r="AJ107"/>
      <c r="AK107"/>
      <c r="AL107"/>
      <c r="AM107"/>
      <c r="AN107"/>
      <c r="AO107"/>
      <c r="AP107"/>
      <c r="AQ107"/>
      <c r="AR107"/>
      <c r="AS107"/>
      <c r="AT107"/>
      <c r="AU107"/>
      <c r="AV107"/>
      <c r="AW107"/>
      <c r="AX107" t="inlineStr">
        <is>
          <t>Mortality</t>
        </is>
      </c>
      <c r="AY107" t="inlineStr">
        <is>
          <t>Mortality</t>
        </is>
      </c>
      <c r="AZ107" t="inlineStr">
        <is>
          <t>LC50</t>
        </is>
      </c>
      <c r="BA107"/>
      <c r="BB107"/>
      <c r="BC107" t="n">
        <v>1.0</v>
      </c>
      <c r="BD107"/>
      <c r="BE107"/>
      <c r="BF107"/>
      <c r="BG107"/>
      <c r="BH107" t="inlineStr">
        <is>
          <t>Day(s)</t>
        </is>
      </c>
      <c r="BI107"/>
      <c r="BJ107"/>
      <c r="BK107"/>
      <c r="BL107"/>
      <c r="BM107"/>
      <c r="BN107"/>
      <c r="BO107" t="inlineStr">
        <is>
          <t>--</t>
        </is>
      </c>
      <c r="BP107"/>
      <c r="BQ107"/>
      <c r="BR107"/>
      <c r="BS107"/>
      <c r="BT107"/>
      <c r="BU107"/>
      <c r="BV107"/>
      <c r="BW107"/>
      <c r="BX107"/>
      <c r="BY107"/>
      <c r="BZ107"/>
      <c r="CA107"/>
      <c r="CB107"/>
      <c r="CC107"/>
      <c r="CD107" t="inlineStr">
        <is>
          <t>Huang,G.L., H.W. Sun, and Z.H. Song</t>
        </is>
      </c>
      <c r="CE107" t="n">
        <v>50362.0</v>
      </c>
      <c r="CF107" t="inlineStr">
        <is>
          <t>Interactions Between Dibutyl Phthalate and Aquatic Organisms</t>
        </is>
      </c>
      <c r="CG107" t="inlineStr">
        <is>
          <t>Bull. Environ. Contam. Toxicol.63(6): 759-765</t>
        </is>
      </c>
      <c r="CH107" t="n">
        <v>1999.0</v>
      </c>
    </row>
    <row r="108">
      <c r="A108" t="n">
        <v>84742.0</v>
      </c>
      <c r="B108" t="inlineStr">
        <is>
          <t>1,2-Benzenedicarboxylic acid, 1,2-Dibutyl ester</t>
        </is>
      </c>
      <c r="C108"/>
      <c r="D108" t="inlineStr">
        <is>
          <t>Unmeasured</t>
        </is>
      </c>
      <c r="E108"/>
      <c r="F108"/>
      <c r="G108"/>
      <c r="H108"/>
      <c r="I108"/>
      <c r="J108"/>
      <c r="K108" t="inlineStr">
        <is>
          <t>Daphnia magna</t>
        </is>
      </c>
      <c r="L108" t="inlineStr">
        <is>
          <t>Water Flea</t>
        </is>
      </c>
      <c r="M108" t="inlineStr">
        <is>
          <t>Crustaceans; Standard Test Species</t>
        </is>
      </c>
      <c r="N108" t="inlineStr">
        <is>
          <t>Larva</t>
        </is>
      </c>
      <c r="O108"/>
      <c r="P108"/>
      <c r="Q108"/>
      <c r="R108" t="n">
        <v>6.0</v>
      </c>
      <c r="S108"/>
      <c r="T108" t="n">
        <v>24.0</v>
      </c>
      <c r="U108" t="inlineStr">
        <is>
          <t>Hour(s)</t>
        </is>
      </c>
      <c r="V108"/>
      <c r="W108" t="inlineStr">
        <is>
          <t>Fresh water</t>
        </is>
      </c>
      <c r="X108" t="inlineStr">
        <is>
          <t>Lab</t>
        </is>
      </c>
      <c r="Y108" t="n">
        <v>5.0</v>
      </c>
      <c r="Z108" t="inlineStr">
        <is>
          <t>Formulation</t>
        </is>
      </c>
      <c r="AA108"/>
      <c r="AB108"/>
      <c r="AC108" t="inlineStr">
        <is>
          <t>&gt;</t>
        </is>
      </c>
      <c r="AD108" t="n">
        <v>8.0</v>
      </c>
      <c r="AE108" t="inlineStr">
        <is>
          <t>&lt;</t>
        </is>
      </c>
      <c r="AF108" t="n">
        <v>10.0</v>
      </c>
      <c r="AG108" t="inlineStr">
        <is>
          <t>AI mg/L</t>
        </is>
      </c>
      <c r="AH108"/>
      <c r="AI108"/>
      <c r="AJ108"/>
      <c r="AK108"/>
      <c r="AL108"/>
      <c r="AM108"/>
      <c r="AN108"/>
      <c r="AO108"/>
      <c r="AP108"/>
      <c r="AQ108"/>
      <c r="AR108"/>
      <c r="AS108"/>
      <c r="AT108"/>
      <c r="AU108"/>
      <c r="AV108"/>
      <c r="AW108"/>
      <c r="AX108" t="inlineStr">
        <is>
          <t>Mortality</t>
        </is>
      </c>
      <c r="AY108" t="inlineStr">
        <is>
          <t>Mortality</t>
        </is>
      </c>
      <c r="AZ108" t="inlineStr">
        <is>
          <t>LC50</t>
        </is>
      </c>
      <c r="BA108"/>
      <c r="BB108"/>
      <c r="BC108" t="n">
        <v>1.0</v>
      </c>
      <c r="BD108"/>
      <c r="BE108"/>
      <c r="BF108"/>
      <c r="BG108"/>
      <c r="BH108" t="inlineStr">
        <is>
          <t>Day(s)</t>
        </is>
      </c>
      <c r="BI108"/>
      <c r="BJ108"/>
      <c r="BK108"/>
      <c r="BL108"/>
      <c r="BM108"/>
      <c r="BN108"/>
      <c r="BO108" t="inlineStr">
        <is>
          <t>--</t>
        </is>
      </c>
      <c r="BP108"/>
      <c r="BQ108"/>
      <c r="BR108"/>
      <c r="BS108"/>
      <c r="BT108"/>
      <c r="BU108"/>
      <c r="BV108"/>
      <c r="BW108"/>
      <c r="BX108"/>
      <c r="BY108"/>
      <c r="BZ108"/>
      <c r="CA108"/>
      <c r="CB108"/>
      <c r="CC108"/>
      <c r="CD108" t="inlineStr">
        <is>
          <t>Huang,G.L., H.W. Sun, and Z.H. Song</t>
        </is>
      </c>
      <c r="CE108" t="n">
        <v>50362.0</v>
      </c>
      <c r="CF108" t="inlineStr">
        <is>
          <t>Interactions Between Dibutyl Phthalate and Aquatic Organisms</t>
        </is>
      </c>
      <c r="CG108" t="inlineStr">
        <is>
          <t>Bull. Environ. Contam. Toxicol.63(6): 759-765</t>
        </is>
      </c>
      <c r="CH108" t="n">
        <v>1999.0</v>
      </c>
    </row>
    <row r="109">
      <c r="A109" t="n">
        <v>84742.0</v>
      </c>
      <c r="B109" t="inlineStr">
        <is>
          <t>1,2-Benzenedicarboxylic acid, 1,2-Dibutyl ester</t>
        </is>
      </c>
      <c r="C109"/>
      <c r="D109" t="inlineStr">
        <is>
          <t>Unmeasured</t>
        </is>
      </c>
      <c r="E109"/>
      <c r="F109"/>
      <c r="G109"/>
      <c r="H109"/>
      <c r="I109"/>
      <c r="J109"/>
      <c r="K109" t="inlineStr">
        <is>
          <t>Daphnia magna</t>
        </is>
      </c>
      <c r="L109" t="inlineStr">
        <is>
          <t>Water Flea</t>
        </is>
      </c>
      <c r="M109" t="inlineStr">
        <is>
          <t>Crustaceans; Standard Test Species</t>
        </is>
      </c>
      <c r="N109" t="inlineStr">
        <is>
          <t>Larva</t>
        </is>
      </c>
      <c r="O109"/>
      <c r="P109"/>
      <c r="Q109"/>
      <c r="R109" t="n">
        <v>6.0</v>
      </c>
      <c r="S109"/>
      <c r="T109" t="n">
        <v>24.0</v>
      </c>
      <c r="U109" t="inlineStr">
        <is>
          <t>Hour(s)</t>
        </is>
      </c>
      <c r="V109"/>
      <c r="W109" t="inlineStr">
        <is>
          <t>Fresh water</t>
        </is>
      </c>
      <c r="X109" t="inlineStr">
        <is>
          <t>Lab</t>
        </is>
      </c>
      <c r="Y109" t="n">
        <v>5.0</v>
      </c>
      <c r="Z109" t="inlineStr">
        <is>
          <t>Formulation</t>
        </is>
      </c>
      <c r="AA109"/>
      <c r="AB109"/>
      <c r="AC109" t="inlineStr">
        <is>
          <t>&gt;</t>
        </is>
      </c>
      <c r="AD109" t="n">
        <v>11.0</v>
      </c>
      <c r="AE109" t="inlineStr">
        <is>
          <t>&lt;</t>
        </is>
      </c>
      <c r="AF109" t="n">
        <v>13.0</v>
      </c>
      <c r="AG109" t="inlineStr">
        <is>
          <t>AI mg/L</t>
        </is>
      </c>
      <c r="AH109"/>
      <c r="AI109"/>
      <c r="AJ109"/>
      <c r="AK109"/>
      <c r="AL109"/>
      <c r="AM109"/>
      <c r="AN109"/>
      <c r="AO109"/>
      <c r="AP109"/>
      <c r="AQ109"/>
      <c r="AR109"/>
      <c r="AS109"/>
      <c r="AT109"/>
      <c r="AU109"/>
      <c r="AV109"/>
      <c r="AW109"/>
      <c r="AX109" t="inlineStr">
        <is>
          <t>Mortality</t>
        </is>
      </c>
      <c r="AY109" t="inlineStr">
        <is>
          <t>Mortality</t>
        </is>
      </c>
      <c r="AZ109" t="inlineStr">
        <is>
          <t>LC50</t>
        </is>
      </c>
      <c r="BA109"/>
      <c r="BB109"/>
      <c r="BC109" t="n">
        <v>1.0</v>
      </c>
      <c r="BD109"/>
      <c r="BE109"/>
      <c r="BF109"/>
      <c r="BG109"/>
      <c r="BH109" t="inlineStr">
        <is>
          <t>Day(s)</t>
        </is>
      </c>
      <c r="BI109"/>
      <c r="BJ109"/>
      <c r="BK109"/>
      <c r="BL109"/>
      <c r="BM109"/>
      <c r="BN109"/>
      <c r="BO109" t="inlineStr">
        <is>
          <t>--</t>
        </is>
      </c>
      <c r="BP109"/>
      <c r="BQ109"/>
      <c r="BR109"/>
      <c r="BS109"/>
      <c r="BT109"/>
      <c r="BU109"/>
      <c r="BV109"/>
      <c r="BW109"/>
      <c r="BX109"/>
      <c r="BY109"/>
      <c r="BZ109"/>
      <c r="CA109"/>
      <c r="CB109"/>
      <c r="CC109"/>
      <c r="CD109" t="inlineStr">
        <is>
          <t>Huang,G.L., H.W. Sun, and Z.H. Song</t>
        </is>
      </c>
      <c r="CE109" t="n">
        <v>50362.0</v>
      </c>
      <c r="CF109" t="inlineStr">
        <is>
          <t>Interactions Between Dibutyl Phthalate and Aquatic Organisms</t>
        </is>
      </c>
      <c r="CG109" t="inlineStr">
        <is>
          <t>Bull. Environ. Contam. Toxicol.63(6): 759-765</t>
        </is>
      </c>
      <c r="CH109" t="n">
        <v>1999.0</v>
      </c>
    </row>
    <row r="110">
      <c r="A110" t="n">
        <v>84742.0</v>
      </c>
      <c r="B110" t="inlineStr">
        <is>
          <t>1,2-Benzenedicarboxylic acid, 1,2-Dibutyl ester</t>
        </is>
      </c>
      <c r="C110"/>
      <c r="D110" t="inlineStr">
        <is>
          <t>Unmeasured</t>
        </is>
      </c>
      <c r="E110"/>
      <c r="F110"/>
      <c r="G110"/>
      <c r="H110"/>
      <c r="I110"/>
      <c r="J110"/>
      <c r="K110" t="inlineStr">
        <is>
          <t>Daphnia magna</t>
        </is>
      </c>
      <c r="L110" t="inlineStr">
        <is>
          <t>Water Flea</t>
        </is>
      </c>
      <c r="M110" t="inlineStr">
        <is>
          <t>Crustaceans; Standard Test Species</t>
        </is>
      </c>
      <c r="N110" t="inlineStr">
        <is>
          <t>Larva</t>
        </is>
      </c>
      <c r="O110"/>
      <c r="P110"/>
      <c r="Q110"/>
      <c r="R110" t="n">
        <v>6.0</v>
      </c>
      <c r="S110"/>
      <c r="T110" t="n">
        <v>24.0</v>
      </c>
      <c r="U110" t="inlineStr">
        <is>
          <t>Hour(s)</t>
        </is>
      </c>
      <c r="V110"/>
      <c r="W110" t="inlineStr">
        <is>
          <t>Fresh water</t>
        </is>
      </c>
      <c r="X110" t="inlineStr">
        <is>
          <t>Lab</t>
        </is>
      </c>
      <c r="Y110" t="n">
        <v>5.0</v>
      </c>
      <c r="Z110" t="inlineStr">
        <is>
          <t>Formulation</t>
        </is>
      </c>
      <c r="AA110"/>
      <c r="AB110"/>
      <c r="AC110" t="inlineStr">
        <is>
          <t>&gt;</t>
        </is>
      </c>
      <c r="AD110" t="n">
        <v>12.0</v>
      </c>
      <c r="AE110" t="inlineStr">
        <is>
          <t>&lt;</t>
        </is>
      </c>
      <c r="AF110" t="n">
        <v>14.0</v>
      </c>
      <c r="AG110" t="inlineStr">
        <is>
          <t>AI mg/L</t>
        </is>
      </c>
      <c r="AH110"/>
      <c r="AI110"/>
      <c r="AJ110"/>
      <c r="AK110"/>
      <c r="AL110"/>
      <c r="AM110"/>
      <c r="AN110"/>
      <c r="AO110"/>
      <c r="AP110"/>
      <c r="AQ110"/>
      <c r="AR110"/>
      <c r="AS110"/>
      <c r="AT110"/>
      <c r="AU110"/>
      <c r="AV110"/>
      <c r="AW110"/>
      <c r="AX110" t="inlineStr">
        <is>
          <t>Mortality</t>
        </is>
      </c>
      <c r="AY110" t="inlineStr">
        <is>
          <t>Mortality</t>
        </is>
      </c>
      <c r="AZ110" t="inlineStr">
        <is>
          <t>LC50</t>
        </is>
      </c>
      <c r="BA110"/>
      <c r="BB110"/>
      <c r="BC110" t="n">
        <v>1.0</v>
      </c>
      <c r="BD110"/>
      <c r="BE110"/>
      <c r="BF110"/>
      <c r="BG110"/>
      <c r="BH110" t="inlineStr">
        <is>
          <t>Day(s)</t>
        </is>
      </c>
      <c r="BI110"/>
      <c r="BJ110"/>
      <c r="BK110"/>
      <c r="BL110"/>
      <c r="BM110"/>
      <c r="BN110"/>
      <c r="BO110" t="inlineStr">
        <is>
          <t>--</t>
        </is>
      </c>
      <c r="BP110"/>
      <c r="BQ110"/>
      <c r="BR110"/>
      <c r="BS110"/>
      <c r="BT110"/>
      <c r="BU110"/>
      <c r="BV110"/>
      <c r="BW110"/>
      <c r="BX110"/>
      <c r="BY110"/>
      <c r="BZ110"/>
      <c r="CA110"/>
      <c r="CB110"/>
      <c r="CC110"/>
      <c r="CD110" t="inlineStr">
        <is>
          <t>Huang,G.L., H.W. Sun, and Z.H. Song</t>
        </is>
      </c>
      <c r="CE110" t="n">
        <v>50362.0</v>
      </c>
      <c r="CF110" t="inlineStr">
        <is>
          <t>Interactions Between Dibutyl Phthalate and Aquatic Organisms</t>
        </is>
      </c>
      <c r="CG110" t="inlineStr">
        <is>
          <t>Bull. Environ. Contam. Toxicol.63(6): 759-765</t>
        </is>
      </c>
      <c r="CH110" t="n">
        <v>1999.0</v>
      </c>
    </row>
    <row r="111">
      <c r="A111" t="n">
        <v>84742.0</v>
      </c>
      <c r="B111" t="inlineStr">
        <is>
          <t>1,2-Benzenedicarboxylic acid, 1,2-Dibutyl ester</t>
        </is>
      </c>
      <c r="C111"/>
      <c r="D111" t="inlineStr">
        <is>
          <t>Unmeasured</t>
        </is>
      </c>
      <c r="E111"/>
      <c r="F111"/>
      <c r="G111"/>
      <c r="H111"/>
      <c r="I111"/>
      <c r="J111"/>
      <c r="K111" t="inlineStr">
        <is>
          <t>Daphnia magna</t>
        </is>
      </c>
      <c r="L111" t="inlineStr">
        <is>
          <t>Water Flea</t>
        </is>
      </c>
      <c r="M111" t="inlineStr">
        <is>
          <t>Crustaceans; Standard Test Species</t>
        </is>
      </c>
      <c r="N111" t="inlineStr">
        <is>
          <t>Larva</t>
        </is>
      </c>
      <c r="O111"/>
      <c r="P111"/>
      <c r="Q111"/>
      <c r="R111" t="n">
        <v>6.0</v>
      </c>
      <c r="S111"/>
      <c r="T111" t="n">
        <v>24.0</v>
      </c>
      <c r="U111" t="inlineStr">
        <is>
          <t>Hour(s)</t>
        </is>
      </c>
      <c r="V111"/>
      <c r="W111" t="inlineStr">
        <is>
          <t>Fresh water</t>
        </is>
      </c>
      <c r="X111" t="inlineStr">
        <is>
          <t>Lab</t>
        </is>
      </c>
      <c r="Y111" t="n">
        <v>5.0</v>
      </c>
      <c r="Z111" t="inlineStr">
        <is>
          <t>Formulation</t>
        </is>
      </c>
      <c r="AA111"/>
      <c r="AB111"/>
      <c r="AC111" t="inlineStr">
        <is>
          <t>&gt;</t>
        </is>
      </c>
      <c r="AD111" t="n">
        <v>10.0</v>
      </c>
      <c r="AE111" t="inlineStr">
        <is>
          <t>&lt;</t>
        </is>
      </c>
      <c r="AF111" t="n">
        <v>12.0</v>
      </c>
      <c r="AG111" t="inlineStr">
        <is>
          <t>AI mg/L</t>
        </is>
      </c>
      <c r="AH111"/>
      <c r="AI111"/>
      <c r="AJ111"/>
      <c r="AK111"/>
      <c r="AL111"/>
      <c r="AM111"/>
      <c r="AN111"/>
      <c r="AO111"/>
      <c r="AP111"/>
      <c r="AQ111"/>
      <c r="AR111"/>
      <c r="AS111"/>
      <c r="AT111"/>
      <c r="AU111"/>
      <c r="AV111"/>
      <c r="AW111"/>
      <c r="AX111" t="inlineStr">
        <is>
          <t>Mortality</t>
        </is>
      </c>
      <c r="AY111" t="inlineStr">
        <is>
          <t>Mortality</t>
        </is>
      </c>
      <c r="AZ111" t="inlineStr">
        <is>
          <t>LC50</t>
        </is>
      </c>
      <c r="BA111"/>
      <c r="BB111"/>
      <c r="BC111" t="n">
        <v>1.0</v>
      </c>
      <c r="BD111"/>
      <c r="BE111"/>
      <c r="BF111"/>
      <c r="BG111"/>
      <c r="BH111" t="inlineStr">
        <is>
          <t>Day(s)</t>
        </is>
      </c>
      <c r="BI111"/>
      <c r="BJ111"/>
      <c r="BK111"/>
      <c r="BL111"/>
      <c r="BM111"/>
      <c r="BN111"/>
      <c r="BO111" t="inlineStr">
        <is>
          <t>--</t>
        </is>
      </c>
      <c r="BP111"/>
      <c r="BQ111"/>
      <c r="BR111"/>
      <c r="BS111"/>
      <c r="BT111"/>
      <c r="BU111"/>
      <c r="BV111"/>
      <c r="BW111"/>
      <c r="BX111"/>
      <c r="BY111"/>
      <c r="BZ111"/>
      <c r="CA111"/>
      <c r="CB111"/>
      <c r="CC111"/>
      <c r="CD111" t="inlineStr">
        <is>
          <t>Huang,G.L., H.W. Sun, and Z.H. Song</t>
        </is>
      </c>
      <c r="CE111" t="n">
        <v>50362.0</v>
      </c>
      <c r="CF111" t="inlineStr">
        <is>
          <t>Interactions Between Dibutyl Phthalate and Aquatic Organisms</t>
        </is>
      </c>
      <c r="CG111" t="inlineStr">
        <is>
          <t>Bull. Environ. Contam. Toxicol.63(6): 759-765</t>
        </is>
      </c>
      <c r="CH111" t="n">
        <v>1999.0</v>
      </c>
    </row>
    <row r="112">
      <c r="A112" t="n">
        <v>84742.0</v>
      </c>
      <c r="B112" t="inlineStr">
        <is>
          <t>1,2-Benzenedicarboxylic acid, 1,2-Dibutyl ester</t>
        </is>
      </c>
      <c r="C112"/>
      <c r="D112" t="inlineStr">
        <is>
          <t>Unmeasured</t>
        </is>
      </c>
      <c r="E112"/>
      <c r="F112"/>
      <c r="G112"/>
      <c r="H112"/>
      <c r="I112"/>
      <c r="J112"/>
      <c r="K112" t="inlineStr">
        <is>
          <t>Daphnia magna</t>
        </is>
      </c>
      <c r="L112" t="inlineStr">
        <is>
          <t>Water Flea</t>
        </is>
      </c>
      <c r="M112" t="inlineStr">
        <is>
          <t>Crustaceans; Standard Test Species</t>
        </is>
      </c>
      <c r="N112" t="inlineStr">
        <is>
          <t>Larva</t>
        </is>
      </c>
      <c r="O112"/>
      <c r="P112"/>
      <c r="Q112"/>
      <c r="R112" t="n">
        <v>6.0</v>
      </c>
      <c r="S112"/>
      <c r="T112" t="n">
        <v>24.0</v>
      </c>
      <c r="U112" t="inlineStr">
        <is>
          <t>Hour(s)</t>
        </is>
      </c>
      <c r="V112"/>
      <c r="W112" t="inlineStr">
        <is>
          <t>Fresh water</t>
        </is>
      </c>
      <c r="X112" t="inlineStr">
        <is>
          <t>Lab</t>
        </is>
      </c>
      <c r="Y112" t="n">
        <v>5.0</v>
      </c>
      <c r="Z112" t="inlineStr">
        <is>
          <t>Formulation</t>
        </is>
      </c>
      <c r="AA112"/>
      <c r="AB112"/>
      <c r="AC112" t="inlineStr">
        <is>
          <t>&gt;</t>
        </is>
      </c>
      <c r="AD112" t="n">
        <v>10.0</v>
      </c>
      <c r="AE112" t="inlineStr">
        <is>
          <t>&lt;</t>
        </is>
      </c>
      <c r="AF112" t="n">
        <v>12.0</v>
      </c>
      <c r="AG112" t="inlineStr">
        <is>
          <t>AI mg/L</t>
        </is>
      </c>
      <c r="AH112"/>
      <c r="AI112"/>
      <c r="AJ112"/>
      <c r="AK112"/>
      <c r="AL112"/>
      <c r="AM112"/>
      <c r="AN112"/>
      <c r="AO112"/>
      <c r="AP112"/>
      <c r="AQ112"/>
      <c r="AR112"/>
      <c r="AS112"/>
      <c r="AT112"/>
      <c r="AU112"/>
      <c r="AV112"/>
      <c r="AW112"/>
      <c r="AX112" t="inlineStr">
        <is>
          <t>Mortality</t>
        </is>
      </c>
      <c r="AY112" t="inlineStr">
        <is>
          <t>Mortality</t>
        </is>
      </c>
      <c r="AZ112" t="inlineStr">
        <is>
          <t>LC50</t>
        </is>
      </c>
      <c r="BA112"/>
      <c r="BB112"/>
      <c r="BC112" t="n">
        <v>1.0</v>
      </c>
      <c r="BD112"/>
      <c r="BE112"/>
      <c r="BF112"/>
      <c r="BG112"/>
      <c r="BH112" t="inlineStr">
        <is>
          <t>Day(s)</t>
        </is>
      </c>
      <c r="BI112"/>
      <c r="BJ112"/>
      <c r="BK112"/>
      <c r="BL112"/>
      <c r="BM112"/>
      <c r="BN112"/>
      <c r="BO112" t="inlineStr">
        <is>
          <t>--</t>
        </is>
      </c>
      <c r="BP112"/>
      <c r="BQ112"/>
      <c r="BR112"/>
      <c r="BS112"/>
      <c r="BT112"/>
      <c r="BU112"/>
      <c r="BV112"/>
      <c r="BW112"/>
      <c r="BX112"/>
      <c r="BY112"/>
      <c r="BZ112"/>
      <c r="CA112"/>
      <c r="CB112"/>
      <c r="CC112"/>
      <c r="CD112" t="inlineStr">
        <is>
          <t>Huang,G.L., H.W. Sun, and Z.H. Song</t>
        </is>
      </c>
      <c r="CE112" t="n">
        <v>50362.0</v>
      </c>
      <c r="CF112" t="inlineStr">
        <is>
          <t>Interactions Between Dibutyl Phthalate and Aquatic Organisms</t>
        </is>
      </c>
      <c r="CG112" t="inlineStr">
        <is>
          <t>Bull. Environ. Contam. Toxicol.63(6): 759-765</t>
        </is>
      </c>
      <c r="CH112" t="n">
        <v>1999.0</v>
      </c>
    </row>
    <row r="113">
      <c r="A113" t="n">
        <v>84742.0</v>
      </c>
      <c r="B113" t="inlineStr">
        <is>
          <t>1,2-Benzenedicarboxylic acid, 1,2-Dibutyl ester</t>
        </is>
      </c>
      <c r="C113"/>
      <c r="D113" t="inlineStr">
        <is>
          <t>Unmeasured</t>
        </is>
      </c>
      <c r="E113"/>
      <c r="F113"/>
      <c r="G113"/>
      <c r="H113"/>
      <c r="I113"/>
      <c r="J113"/>
      <c r="K113" t="inlineStr">
        <is>
          <t>Daphnia magna</t>
        </is>
      </c>
      <c r="L113" t="inlineStr">
        <is>
          <t>Water Flea</t>
        </is>
      </c>
      <c r="M113" t="inlineStr">
        <is>
          <t>Crustaceans; Standard Test Species</t>
        </is>
      </c>
      <c r="N113" t="inlineStr">
        <is>
          <t>Larva</t>
        </is>
      </c>
      <c r="O113"/>
      <c r="P113"/>
      <c r="Q113"/>
      <c r="R113" t="n">
        <v>6.0</v>
      </c>
      <c r="S113"/>
      <c r="T113" t="n">
        <v>24.0</v>
      </c>
      <c r="U113" t="inlineStr">
        <is>
          <t>Hour(s)</t>
        </is>
      </c>
      <c r="V113"/>
      <c r="W113" t="inlineStr">
        <is>
          <t>Fresh water</t>
        </is>
      </c>
      <c r="X113" t="inlineStr">
        <is>
          <t>Lab</t>
        </is>
      </c>
      <c r="Y113" t="n">
        <v>5.0</v>
      </c>
      <c r="Z113" t="inlineStr">
        <is>
          <t>Formulation</t>
        </is>
      </c>
      <c r="AA113"/>
      <c r="AB113"/>
      <c r="AC113" t="inlineStr">
        <is>
          <t>&gt;</t>
        </is>
      </c>
      <c r="AD113" t="n">
        <v>12.0</v>
      </c>
      <c r="AE113" t="inlineStr">
        <is>
          <t>&lt;</t>
        </is>
      </c>
      <c r="AF113" t="n">
        <v>14.0</v>
      </c>
      <c r="AG113" t="inlineStr">
        <is>
          <t>AI mg/L</t>
        </is>
      </c>
      <c r="AH113"/>
      <c r="AI113"/>
      <c r="AJ113"/>
      <c r="AK113"/>
      <c r="AL113"/>
      <c r="AM113"/>
      <c r="AN113"/>
      <c r="AO113"/>
      <c r="AP113"/>
      <c r="AQ113"/>
      <c r="AR113"/>
      <c r="AS113"/>
      <c r="AT113"/>
      <c r="AU113"/>
      <c r="AV113"/>
      <c r="AW113"/>
      <c r="AX113" t="inlineStr">
        <is>
          <t>Mortality</t>
        </is>
      </c>
      <c r="AY113" t="inlineStr">
        <is>
          <t>Mortality</t>
        </is>
      </c>
      <c r="AZ113" t="inlineStr">
        <is>
          <t>LC50</t>
        </is>
      </c>
      <c r="BA113"/>
      <c r="BB113"/>
      <c r="BC113" t="n">
        <v>1.0</v>
      </c>
      <c r="BD113"/>
      <c r="BE113"/>
      <c r="BF113"/>
      <c r="BG113"/>
      <c r="BH113" t="inlineStr">
        <is>
          <t>Day(s)</t>
        </is>
      </c>
      <c r="BI113"/>
      <c r="BJ113"/>
      <c r="BK113"/>
      <c r="BL113"/>
      <c r="BM113"/>
      <c r="BN113"/>
      <c r="BO113" t="inlineStr">
        <is>
          <t>--</t>
        </is>
      </c>
      <c r="BP113"/>
      <c r="BQ113"/>
      <c r="BR113"/>
      <c r="BS113"/>
      <c r="BT113"/>
      <c r="BU113"/>
      <c r="BV113"/>
      <c r="BW113"/>
      <c r="BX113"/>
      <c r="BY113"/>
      <c r="BZ113"/>
      <c r="CA113"/>
      <c r="CB113"/>
      <c r="CC113"/>
      <c r="CD113" t="inlineStr">
        <is>
          <t>Huang,G.L., H.W. Sun, and Z.H. Song</t>
        </is>
      </c>
      <c r="CE113" t="n">
        <v>50362.0</v>
      </c>
      <c r="CF113" t="inlineStr">
        <is>
          <t>Interactions Between Dibutyl Phthalate and Aquatic Organisms</t>
        </is>
      </c>
      <c r="CG113" t="inlineStr">
        <is>
          <t>Bull. Environ. Contam. Toxicol.63(6): 759-765</t>
        </is>
      </c>
      <c r="CH113" t="n">
        <v>1999.0</v>
      </c>
    </row>
    <row r="114">
      <c r="A114" t="n">
        <v>84742.0</v>
      </c>
      <c r="B114" t="inlineStr">
        <is>
          <t>1,2-Benzenedicarboxylic acid, 1,2-Dibutyl ester</t>
        </is>
      </c>
      <c r="C114"/>
      <c r="D114" t="inlineStr">
        <is>
          <t>Unmeasured</t>
        </is>
      </c>
      <c r="E114"/>
      <c r="F114"/>
      <c r="G114"/>
      <c r="H114"/>
      <c r="I114"/>
      <c r="J114"/>
      <c r="K114" t="inlineStr">
        <is>
          <t>Daphnia magna</t>
        </is>
      </c>
      <c r="L114" t="inlineStr">
        <is>
          <t>Water Flea</t>
        </is>
      </c>
      <c r="M114" t="inlineStr">
        <is>
          <t>Crustaceans; Standard Test Species</t>
        </is>
      </c>
      <c r="N114" t="inlineStr">
        <is>
          <t>Larva</t>
        </is>
      </c>
      <c r="O114"/>
      <c r="P114"/>
      <c r="Q114"/>
      <c r="R114" t="n">
        <v>6.0</v>
      </c>
      <c r="S114"/>
      <c r="T114" t="n">
        <v>24.0</v>
      </c>
      <c r="U114" t="inlineStr">
        <is>
          <t>Hour(s)</t>
        </is>
      </c>
      <c r="V114"/>
      <c r="W114" t="inlineStr">
        <is>
          <t>Fresh water</t>
        </is>
      </c>
      <c r="X114" t="inlineStr">
        <is>
          <t>Lab</t>
        </is>
      </c>
      <c r="Y114" t="n">
        <v>5.0</v>
      </c>
      <c r="Z114" t="inlineStr">
        <is>
          <t>Formulation</t>
        </is>
      </c>
      <c r="AA114"/>
      <c r="AB114"/>
      <c r="AC114" t="inlineStr">
        <is>
          <t>&gt;</t>
        </is>
      </c>
      <c r="AD114" t="n">
        <v>11.0</v>
      </c>
      <c r="AE114" t="inlineStr">
        <is>
          <t>&lt;</t>
        </is>
      </c>
      <c r="AF114" t="n">
        <v>13.0</v>
      </c>
      <c r="AG114" t="inlineStr">
        <is>
          <t>AI mg/L</t>
        </is>
      </c>
      <c r="AH114"/>
      <c r="AI114"/>
      <c r="AJ114"/>
      <c r="AK114"/>
      <c r="AL114"/>
      <c r="AM114"/>
      <c r="AN114"/>
      <c r="AO114"/>
      <c r="AP114"/>
      <c r="AQ114"/>
      <c r="AR114"/>
      <c r="AS114"/>
      <c r="AT114"/>
      <c r="AU114"/>
      <c r="AV114"/>
      <c r="AW114"/>
      <c r="AX114" t="inlineStr">
        <is>
          <t>Mortality</t>
        </is>
      </c>
      <c r="AY114" t="inlineStr">
        <is>
          <t>Mortality</t>
        </is>
      </c>
      <c r="AZ114" t="inlineStr">
        <is>
          <t>LC50</t>
        </is>
      </c>
      <c r="BA114"/>
      <c r="BB114"/>
      <c r="BC114" t="n">
        <v>1.0</v>
      </c>
      <c r="BD114"/>
      <c r="BE114"/>
      <c r="BF114"/>
      <c r="BG114"/>
      <c r="BH114" t="inlineStr">
        <is>
          <t>Day(s)</t>
        </is>
      </c>
      <c r="BI114"/>
      <c r="BJ114"/>
      <c r="BK114"/>
      <c r="BL114"/>
      <c r="BM114"/>
      <c r="BN114"/>
      <c r="BO114" t="inlineStr">
        <is>
          <t>--</t>
        </is>
      </c>
      <c r="BP114"/>
      <c r="BQ114"/>
      <c r="BR114"/>
      <c r="BS114"/>
      <c r="BT114"/>
      <c r="BU114"/>
      <c r="BV114"/>
      <c r="BW114"/>
      <c r="BX114"/>
      <c r="BY114"/>
      <c r="BZ114"/>
      <c r="CA114"/>
      <c r="CB114"/>
      <c r="CC114"/>
      <c r="CD114" t="inlineStr">
        <is>
          <t>Huang,G.L., H.W. Sun, and Z.H. Song</t>
        </is>
      </c>
      <c r="CE114" t="n">
        <v>50362.0</v>
      </c>
      <c r="CF114" t="inlineStr">
        <is>
          <t>Interactions Between Dibutyl Phthalate and Aquatic Organisms</t>
        </is>
      </c>
      <c r="CG114" t="inlineStr">
        <is>
          <t>Bull. Environ. Contam. Toxicol.63(6): 759-765</t>
        </is>
      </c>
      <c r="CH114" t="n">
        <v>1999.0</v>
      </c>
    </row>
    <row r="115">
      <c r="A115" t="n">
        <v>84742.0</v>
      </c>
      <c r="B115" t="inlineStr">
        <is>
          <t>1,2-Benzenedicarboxylic acid, 1,2-Dibutyl ester</t>
        </is>
      </c>
      <c r="C115"/>
      <c r="D115" t="inlineStr">
        <is>
          <t>Unmeasured</t>
        </is>
      </c>
      <c r="E115"/>
      <c r="F115"/>
      <c r="G115"/>
      <c r="H115"/>
      <c r="I115"/>
      <c r="J115"/>
      <c r="K115" t="inlineStr">
        <is>
          <t>Daphnia magna</t>
        </is>
      </c>
      <c r="L115" t="inlineStr">
        <is>
          <t>Water Flea</t>
        </is>
      </c>
      <c r="M115" t="inlineStr">
        <is>
          <t>Crustaceans; Standard Test Species</t>
        </is>
      </c>
      <c r="N115" t="inlineStr">
        <is>
          <t>Larva</t>
        </is>
      </c>
      <c r="O115"/>
      <c r="P115"/>
      <c r="Q115"/>
      <c r="R115" t="n">
        <v>6.0</v>
      </c>
      <c r="S115"/>
      <c r="T115" t="n">
        <v>24.0</v>
      </c>
      <c r="U115" t="inlineStr">
        <is>
          <t>Hour(s)</t>
        </is>
      </c>
      <c r="V115"/>
      <c r="W115" t="inlineStr">
        <is>
          <t>Fresh water</t>
        </is>
      </c>
      <c r="X115" t="inlineStr">
        <is>
          <t>Lab</t>
        </is>
      </c>
      <c r="Y115" t="n">
        <v>5.0</v>
      </c>
      <c r="Z115" t="inlineStr">
        <is>
          <t>Formulation</t>
        </is>
      </c>
      <c r="AA115"/>
      <c r="AB115"/>
      <c r="AC115" t="inlineStr">
        <is>
          <t>&gt;</t>
        </is>
      </c>
      <c r="AD115" t="n">
        <v>9.0</v>
      </c>
      <c r="AE115" t="inlineStr">
        <is>
          <t>&lt;</t>
        </is>
      </c>
      <c r="AF115" t="n">
        <v>11.0</v>
      </c>
      <c r="AG115" t="inlineStr">
        <is>
          <t>AI mg/L</t>
        </is>
      </c>
      <c r="AH115"/>
      <c r="AI115"/>
      <c r="AJ115"/>
      <c r="AK115"/>
      <c r="AL115"/>
      <c r="AM115"/>
      <c r="AN115"/>
      <c r="AO115"/>
      <c r="AP115"/>
      <c r="AQ115"/>
      <c r="AR115"/>
      <c r="AS115"/>
      <c r="AT115"/>
      <c r="AU115"/>
      <c r="AV115"/>
      <c r="AW115"/>
      <c r="AX115" t="inlineStr">
        <is>
          <t>Mortality</t>
        </is>
      </c>
      <c r="AY115" t="inlineStr">
        <is>
          <t>Mortality</t>
        </is>
      </c>
      <c r="AZ115" t="inlineStr">
        <is>
          <t>LC50</t>
        </is>
      </c>
      <c r="BA115"/>
      <c r="BB115"/>
      <c r="BC115" t="n">
        <v>1.0</v>
      </c>
      <c r="BD115"/>
      <c r="BE115"/>
      <c r="BF115"/>
      <c r="BG115"/>
      <c r="BH115" t="inlineStr">
        <is>
          <t>Day(s)</t>
        </is>
      </c>
      <c r="BI115"/>
      <c r="BJ115"/>
      <c r="BK115"/>
      <c r="BL115"/>
      <c r="BM115"/>
      <c r="BN115"/>
      <c r="BO115" t="inlineStr">
        <is>
          <t>--</t>
        </is>
      </c>
      <c r="BP115"/>
      <c r="BQ115"/>
      <c r="BR115"/>
      <c r="BS115"/>
      <c r="BT115"/>
      <c r="BU115"/>
      <c r="BV115"/>
      <c r="BW115"/>
      <c r="BX115"/>
      <c r="BY115"/>
      <c r="BZ115"/>
      <c r="CA115"/>
      <c r="CB115"/>
      <c r="CC115"/>
      <c r="CD115" t="inlineStr">
        <is>
          <t>Huang,G.L., H.W. Sun, and Z.H. Song</t>
        </is>
      </c>
      <c r="CE115" t="n">
        <v>50362.0</v>
      </c>
      <c r="CF115" t="inlineStr">
        <is>
          <t>Interactions Between Dibutyl Phthalate and Aquatic Organisms</t>
        </is>
      </c>
      <c r="CG115" t="inlineStr">
        <is>
          <t>Bull. Environ. Contam. Toxicol.63(6): 759-765</t>
        </is>
      </c>
      <c r="CH115" t="n">
        <v>1999.0</v>
      </c>
    </row>
    <row r="116">
      <c r="A116" t="n">
        <v>84742.0</v>
      </c>
      <c r="B116" t="inlineStr">
        <is>
          <t>1,2-Benzenedicarboxylic acid, 1,2-Dibutyl ester</t>
        </is>
      </c>
      <c r="C116"/>
      <c r="D116" t="inlineStr">
        <is>
          <t>Unmeasured</t>
        </is>
      </c>
      <c r="E116"/>
      <c r="F116"/>
      <c r="G116"/>
      <c r="H116"/>
      <c r="I116"/>
      <c r="J116"/>
      <c r="K116" t="inlineStr">
        <is>
          <t>Daphnia magna</t>
        </is>
      </c>
      <c r="L116" t="inlineStr">
        <is>
          <t>Water Flea</t>
        </is>
      </c>
      <c r="M116" t="inlineStr">
        <is>
          <t>Crustaceans; Standard Test Species</t>
        </is>
      </c>
      <c r="N116" t="inlineStr">
        <is>
          <t>Larva</t>
        </is>
      </c>
      <c r="O116"/>
      <c r="P116"/>
      <c r="Q116"/>
      <c r="R116" t="n">
        <v>6.0</v>
      </c>
      <c r="S116"/>
      <c r="T116" t="n">
        <v>24.0</v>
      </c>
      <c r="U116" t="inlineStr">
        <is>
          <t>Hour(s)</t>
        </is>
      </c>
      <c r="V116"/>
      <c r="W116" t="inlineStr">
        <is>
          <t>Fresh water</t>
        </is>
      </c>
      <c r="X116" t="inlineStr">
        <is>
          <t>Lab</t>
        </is>
      </c>
      <c r="Y116" t="n">
        <v>5.0</v>
      </c>
      <c r="Z116" t="inlineStr">
        <is>
          <t>Formulation</t>
        </is>
      </c>
      <c r="AA116" t="inlineStr">
        <is>
          <t>~</t>
        </is>
      </c>
      <c r="AB116" t="n">
        <v>12.0</v>
      </c>
      <c r="AC116"/>
      <c r="AD116"/>
      <c r="AE116"/>
      <c r="AF116"/>
      <c r="AG116" t="inlineStr">
        <is>
          <t>AI mg/L</t>
        </is>
      </c>
      <c r="AH116"/>
      <c r="AI116"/>
      <c r="AJ116"/>
      <c r="AK116"/>
      <c r="AL116"/>
      <c r="AM116"/>
      <c r="AN116"/>
      <c r="AO116"/>
      <c r="AP116"/>
      <c r="AQ116"/>
      <c r="AR116"/>
      <c r="AS116"/>
      <c r="AT116"/>
      <c r="AU116"/>
      <c r="AV116"/>
      <c r="AW116"/>
      <c r="AX116" t="inlineStr">
        <is>
          <t>Mortality</t>
        </is>
      </c>
      <c r="AY116" t="inlineStr">
        <is>
          <t>Mortality</t>
        </is>
      </c>
      <c r="AZ116" t="inlineStr">
        <is>
          <t>LC50</t>
        </is>
      </c>
      <c r="BA116"/>
      <c r="BB116"/>
      <c r="BC116" t="n">
        <v>1.0</v>
      </c>
      <c r="BD116"/>
      <c r="BE116"/>
      <c r="BF116"/>
      <c r="BG116"/>
      <c r="BH116" t="inlineStr">
        <is>
          <t>Day(s)</t>
        </is>
      </c>
      <c r="BI116"/>
      <c r="BJ116"/>
      <c r="BK116"/>
      <c r="BL116"/>
      <c r="BM116"/>
      <c r="BN116"/>
      <c r="BO116" t="inlineStr">
        <is>
          <t>--</t>
        </is>
      </c>
      <c r="BP116"/>
      <c r="BQ116"/>
      <c r="BR116"/>
      <c r="BS116"/>
      <c r="BT116"/>
      <c r="BU116"/>
      <c r="BV116"/>
      <c r="BW116"/>
      <c r="BX116"/>
      <c r="BY116"/>
      <c r="BZ116"/>
      <c r="CA116"/>
      <c r="CB116"/>
      <c r="CC116"/>
      <c r="CD116" t="inlineStr">
        <is>
          <t>Huang,G.L., H.W. Sun, and Z.H. Song</t>
        </is>
      </c>
      <c r="CE116" t="n">
        <v>50362.0</v>
      </c>
      <c r="CF116" t="inlineStr">
        <is>
          <t>Interactions Between Dibutyl Phthalate and Aquatic Organisms</t>
        </is>
      </c>
      <c r="CG116" t="inlineStr">
        <is>
          <t>Bull. Environ. Contam. Toxicol.63(6): 759-765</t>
        </is>
      </c>
      <c r="CH116" t="n">
        <v>1999.0</v>
      </c>
    </row>
    <row r="117">
      <c r="A117" t="n">
        <v>84742.0</v>
      </c>
      <c r="B117" t="inlineStr">
        <is>
          <t>1,2-Benzenedicarboxylic acid, 1,2-Dibutyl ester</t>
        </is>
      </c>
      <c r="C117"/>
      <c r="D117" t="inlineStr">
        <is>
          <t>Unmeasured</t>
        </is>
      </c>
      <c r="E117"/>
      <c r="F117"/>
      <c r="G117"/>
      <c r="H117"/>
      <c r="I117"/>
      <c r="J117"/>
      <c r="K117" t="inlineStr">
        <is>
          <t>Daphnia magna</t>
        </is>
      </c>
      <c r="L117" t="inlineStr">
        <is>
          <t>Water Flea</t>
        </is>
      </c>
      <c r="M117" t="inlineStr">
        <is>
          <t>Crustaceans; Standard Test Species</t>
        </is>
      </c>
      <c r="N117" t="inlineStr">
        <is>
          <t>Larva</t>
        </is>
      </c>
      <c r="O117"/>
      <c r="P117"/>
      <c r="Q117"/>
      <c r="R117" t="n">
        <v>6.0</v>
      </c>
      <c r="S117"/>
      <c r="T117" t="n">
        <v>24.0</v>
      </c>
      <c r="U117" t="inlineStr">
        <is>
          <t>Hour(s)</t>
        </is>
      </c>
      <c r="V117"/>
      <c r="W117" t="inlineStr">
        <is>
          <t>Fresh water</t>
        </is>
      </c>
      <c r="X117" t="inlineStr">
        <is>
          <t>Lab</t>
        </is>
      </c>
      <c r="Y117" t="n">
        <v>5.0</v>
      </c>
      <c r="Z117" t="inlineStr">
        <is>
          <t>Formulation</t>
        </is>
      </c>
      <c r="AA117"/>
      <c r="AB117" t="n">
        <v>10.35</v>
      </c>
      <c r="AC117"/>
      <c r="AD117"/>
      <c r="AE117"/>
      <c r="AF117"/>
      <c r="AG117" t="inlineStr">
        <is>
          <t>AI mg/L</t>
        </is>
      </c>
      <c r="AH117"/>
      <c r="AI117"/>
      <c r="AJ117"/>
      <c r="AK117"/>
      <c r="AL117"/>
      <c r="AM117"/>
      <c r="AN117"/>
      <c r="AO117"/>
      <c r="AP117"/>
      <c r="AQ117"/>
      <c r="AR117"/>
      <c r="AS117"/>
      <c r="AT117"/>
      <c r="AU117"/>
      <c r="AV117"/>
      <c r="AW117"/>
      <c r="AX117" t="inlineStr">
        <is>
          <t>Mortality</t>
        </is>
      </c>
      <c r="AY117" t="inlineStr">
        <is>
          <t>Mortality</t>
        </is>
      </c>
      <c r="AZ117" t="inlineStr">
        <is>
          <t>LC50</t>
        </is>
      </c>
      <c r="BA117"/>
      <c r="BB117"/>
      <c r="BC117" t="n">
        <v>1.0</v>
      </c>
      <c r="BD117"/>
      <c r="BE117"/>
      <c r="BF117"/>
      <c r="BG117"/>
      <c r="BH117" t="inlineStr">
        <is>
          <t>Day(s)</t>
        </is>
      </c>
      <c r="BI117"/>
      <c r="BJ117"/>
      <c r="BK117"/>
      <c r="BL117"/>
      <c r="BM117"/>
      <c r="BN117"/>
      <c r="BO117" t="inlineStr">
        <is>
          <t>--</t>
        </is>
      </c>
      <c r="BP117"/>
      <c r="BQ117"/>
      <c r="BR117"/>
      <c r="BS117"/>
      <c r="BT117"/>
      <c r="BU117"/>
      <c r="BV117"/>
      <c r="BW117"/>
      <c r="BX117"/>
      <c r="BY117"/>
      <c r="BZ117"/>
      <c r="CA117"/>
      <c r="CB117"/>
      <c r="CC117"/>
      <c r="CD117" t="inlineStr">
        <is>
          <t>Huang,G.L., H.W. Sun, and Z.H. Song</t>
        </is>
      </c>
      <c r="CE117" t="n">
        <v>50362.0</v>
      </c>
      <c r="CF117" t="inlineStr">
        <is>
          <t>Interactions Between Dibutyl Phthalate and Aquatic Organisms</t>
        </is>
      </c>
      <c r="CG117" t="inlineStr">
        <is>
          <t>Bull. Environ. Contam. Toxicol.63(6): 759-765</t>
        </is>
      </c>
      <c r="CH117" t="n">
        <v>1999.0</v>
      </c>
    </row>
    <row r="118">
      <c r="A118" t="n">
        <v>84742.0</v>
      </c>
      <c r="B118" t="inlineStr">
        <is>
          <t>1,2-Benzenedicarboxylic acid, 1,2-Dibutyl ester</t>
        </is>
      </c>
      <c r="C118"/>
      <c r="D118" t="inlineStr">
        <is>
          <t>Unmeasured</t>
        </is>
      </c>
      <c r="E118"/>
      <c r="F118"/>
      <c r="G118"/>
      <c r="H118"/>
      <c r="I118"/>
      <c r="J118"/>
      <c r="K118" t="inlineStr">
        <is>
          <t>Daphnia magna</t>
        </is>
      </c>
      <c r="L118" t="inlineStr">
        <is>
          <t>Water Flea</t>
        </is>
      </c>
      <c r="M118" t="inlineStr">
        <is>
          <t>Crustaceans; Standard Test Species</t>
        </is>
      </c>
      <c r="N118" t="inlineStr">
        <is>
          <t>Larva</t>
        </is>
      </c>
      <c r="O118"/>
      <c r="P118"/>
      <c r="Q118"/>
      <c r="R118" t="n">
        <v>6.0</v>
      </c>
      <c r="S118"/>
      <c r="T118" t="n">
        <v>24.0</v>
      </c>
      <c r="U118" t="inlineStr">
        <is>
          <t>Hour(s)</t>
        </is>
      </c>
      <c r="V118"/>
      <c r="W118" t="inlineStr">
        <is>
          <t>Fresh water</t>
        </is>
      </c>
      <c r="X118" t="inlineStr">
        <is>
          <t>Lab</t>
        </is>
      </c>
      <c r="Y118" t="n">
        <v>5.0</v>
      </c>
      <c r="Z118" t="inlineStr">
        <is>
          <t>Formulation</t>
        </is>
      </c>
      <c r="AA118"/>
      <c r="AB118"/>
      <c r="AC118" t="inlineStr">
        <is>
          <t>&gt;</t>
        </is>
      </c>
      <c r="AD118" t="n">
        <v>10.0</v>
      </c>
      <c r="AE118" t="inlineStr">
        <is>
          <t>&lt;</t>
        </is>
      </c>
      <c r="AF118" t="n">
        <v>12.0</v>
      </c>
      <c r="AG118" t="inlineStr">
        <is>
          <t>AI mg/L</t>
        </is>
      </c>
      <c r="AH118"/>
      <c r="AI118"/>
      <c r="AJ118"/>
      <c r="AK118"/>
      <c r="AL118"/>
      <c r="AM118"/>
      <c r="AN118"/>
      <c r="AO118"/>
      <c r="AP118"/>
      <c r="AQ118"/>
      <c r="AR118"/>
      <c r="AS118"/>
      <c r="AT118"/>
      <c r="AU118"/>
      <c r="AV118"/>
      <c r="AW118"/>
      <c r="AX118" t="inlineStr">
        <is>
          <t>Mortality</t>
        </is>
      </c>
      <c r="AY118" t="inlineStr">
        <is>
          <t>Mortality</t>
        </is>
      </c>
      <c r="AZ118" t="inlineStr">
        <is>
          <t>LC50</t>
        </is>
      </c>
      <c r="BA118"/>
      <c r="BB118"/>
      <c r="BC118" t="n">
        <v>1.0</v>
      </c>
      <c r="BD118"/>
      <c r="BE118"/>
      <c r="BF118"/>
      <c r="BG118"/>
      <c r="BH118" t="inlineStr">
        <is>
          <t>Day(s)</t>
        </is>
      </c>
      <c r="BI118"/>
      <c r="BJ118"/>
      <c r="BK118"/>
      <c r="BL118"/>
      <c r="BM118"/>
      <c r="BN118"/>
      <c r="BO118" t="inlineStr">
        <is>
          <t>--</t>
        </is>
      </c>
      <c r="BP118"/>
      <c r="BQ118"/>
      <c r="BR118"/>
      <c r="BS118"/>
      <c r="BT118"/>
      <c r="BU118"/>
      <c r="BV118"/>
      <c r="BW118"/>
      <c r="BX118"/>
      <c r="BY118"/>
      <c r="BZ118"/>
      <c r="CA118"/>
      <c r="CB118"/>
      <c r="CC118"/>
      <c r="CD118" t="inlineStr">
        <is>
          <t>Huang,G.L., H.W. Sun, and Z.H. Song</t>
        </is>
      </c>
      <c r="CE118" t="n">
        <v>50362.0</v>
      </c>
      <c r="CF118" t="inlineStr">
        <is>
          <t>Interactions Between Dibutyl Phthalate and Aquatic Organisms</t>
        </is>
      </c>
      <c r="CG118" t="inlineStr">
        <is>
          <t>Bull. Environ. Contam. Toxicol.63(6): 759-765</t>
        </is>
      </c>
      <c r="CH118" t="n">
        <v>1999.0</v>
      </c>
    </row>
    <row r="119">
      <c r="A119" t="n">
        <v>84742.0</v>
      </c>
      <c r="B119" t="inlineStr">
        <is>
          <t>1,2-Benzenedicarboxylic acid, 1,2-Dibutyl ester</t>
        </is>
      </c>
      <c r="C119"/>
      <c r="D119" t="inlineStr">
        <is>
          <t>Measured</t>
        </is>
      </c>
      <c r="E119" t="inlineStr">
        <is>
          <t>&gt;</t>
        </is>
      </c>
      <c r="F119" t="n">
        <v>99.0</v>
      </c>
      <c r="G119"/>
      <c r="H119"/>
      <c r="I119"/>
      <c r="J119"/>
      <c r="K119" t="inlineStr">
        <is>
          <t>Daphnia magna</t>
        </is>
      </c>
      <c r="L119" t="inlineStr">
        <is>
          <t>Water Flea</t>
        </is>
      </c>
      <c r="M119" t="inlineStr">
        <is>
          <t>Crustaceans; Standard Test Species</t>
        </is>
      </c>
      <c r="N119"/>
      <c r="O119" t="inlineStr">
        <is>
          <t>&lt;</t>
        </is>
      </c>
      <c r="P119" t="n">
        <v>24.0</v>
      </c>
      <c r="Q119"/>
      <c r="R119"/>
      <c r="S119"/>
      <c r="T119"/>
      <c r="U119" t="inlineStr">
        <is>
          <t>Hour(s)</t>
        </is>
      </c>
      <c r="V119" t="inlineStr">
        <is>
          <t>Static</t>
        </is>
      </c>
      <c r="W119" t="inlineStr">
        <is>
          <t>Fresh water</t>
        </is>
      </c>
      <c r="X119" t="inlineStr">
        <is>
          <t>Lab</t>
        </is>
      </c>
      <c r="Y119" t="n">
        <v>7.0</v>
      </c>
      <c r="Z119" t="inlineStr">
        <is>
          <t>Active ingredient</t>
        </is>
      </c>
      <c r="AA119"/>
      <c r="AB119" t="n">
        <v>2.55</v>
      </c>
      <c r="AC119"/>
      <c r="AD119" t="n">
        <v>1.87</v>
      </c>
      <c r="AE119"/>
      <c r="AF119" t="n">
        <v>3.47</v>
      </c>
      <c r="AG119" t="inlineStr">
        <is>
          <t>AI mg/L</t>
        </is>
      </c>
      <c r="AH119"/>
      <c r="AI119"/>
      <c r="AJ119"/>
      <c r="AK119"/>
      <c r="AL119"/>
      <c r="AM119"/>
      <c r="AN119"/>
      <c r="AO119"/>
      <c r="AP119"/>
      <c r="AQ119"/>
      <c r="AR119"/>
      <c r="AS119"/>
      <c r="AT119"/>
      <c r="AU119"/>
      <c r="AV119"/>
      <c r="AW119"/>
      <c r="AX119" t="inlineStr">
        <is>
          <t>Mortality</t>
        </is>
      </c>
      <c r="AY119" t="inlineStr">
        <is>
          <t>Mortality</t>
        </is>
      </c>
      <c r="AZ119" t="inlineStr">
        <is>
          <t>LC50</t>
        </is>
      </c>
      <c r="BA119"/>
      <c r="BB119"/>
      <c r="BC119" t="n">
        <v>2.0</v>
      </c>
      <c r="BD119"/>
      <c r="BE119"/>
      <c r="BF119"/>
      <c r="BG119"/>
      <c r="BH119" t="inlineStr">
        <is>
          <t>Day(s)</t>
        </is>
      </c>
      <c r="BI119"/>
      <c r="BJ119"/>
      <c r="BK119"/>
      <c r="BL119"/>
      <c r="BM119"/>
      <c r="BN119"/>
      <c r="BO119" t="inlineStr">
        <is>
          <t>--</t>
        </is>
      </c>
      <c r="BP119"/>
      <c r="BQ119"/>
      <c r="BR119"/>
      <c r="BS119"/>
      <c r="BT119"/>
      <c r="BU119"/>
      <c r="BV119"/>
      <c r="BW119"/>
      <c r="BX119"/>
      <c r="BY119"/>
      <c r="BZ119"/>
      <c r="CA119"/>
      <c r="CB119"/>
      <c r="CC119"/>
      <c r="CD119" t="inlineStr">
        <is>
          <t>Wei,J., Q. Shen, Y. Ban, Y. Wang, C. Shen, T. Wang, W. Zhao, and X. Xie</t>
        </is>
      </c>
      <c r="CE119" t="n">
        <v>180572.0</v>
      </c>
      <c r="CF119" t="inlineStr">
        <is>
          <t>Characterization of Acute and Chronic Toxicity of DBP to Daphnia magna</t>
        </is>
      </c>
      <c r="CG119" t="inlineStr">
        <is>
          <t>Bull. Environ. Contam. Toxicol.101(2): 214-221</t>
        </is>
      </c>
      <c r="CH119" t="n">
        <v>2018.0</v>
      </c>
    </row>
    <row r="120">
      <c r="A120" t="n">
        <v>84742.0</v>
      </c>
      <c r="B120" t="inlineStr">
        <is>
          <t>1,2-Benzenedicarboxylic acid, 1,2-Dibutyl ester</t>
        </is>
      </c>
      <c r="C120"/>
      <c r="D120" t="inlineStr">
        <is>
          <t>Measured</t>
        </is>
      </c>
      <c r="E120" t="inlineStr">
        <is>
          <t>&gt;</t>
        </is>
      </c>
      <c r="F120" t="n">
        <v>99.0</v>
      </c>
      <c r="G120"/>
      <c r="H120"/>
      <c r="I120"/>
      <c r="J120"/>
      <c r="K120" t="inlineStr">
        <is>
          <t>Daphnia magna</t>
        </is>
      </c>
      <c r="L120" t="inlineStr">
        <is>
          <t>Water Flea</t>
        </is>
      </c>
      <c r="M120" t="inlineStr">
        <is>
          <t>Crustaceans; Standard Test Species</t>
        </is>
      </c>
      <c r="N120"/>
      <c r="O120" t="inlineStr">
        <is>
          <t>&lt;</t>
        </is>
      </c>
      <c r="P120" t="n">
        <v>24.0</v>
      </c>
      <c r="Q120"/>
      <c r="R120"/>
      <c r="S120"/>
      <c r="T120"/>
      <c r="U120" t="inlineStr">
        <is>
          <t>Hour(s)</t>
        </is>
      </c>
      <c r="V120" t="inlineStr">
        <is>
          <t>Static</t>
        </is>
      </c>
      <c r="W120" t="inlineStr">
        <is>
          <t>Fresh water</t>
        </is>
      </c>
      <c r="X120" t="inlineStr">
        <is>
          <t>Lab</t>
        </is>
      </c>
      <c r="Y120" t="n">
        <v>7.0</v>
      </c>
      <c r="Z120" t="inlineStr">
        <is>
          <t>Active ingredient</t>
        </is>
      </c>
      <c r="AA120"/>
      <c r="AB120" t="n">
        <v>3.04</v>
      </c>
      <c r="AC120"/>
      <c r="AD120" t="n">
        <v>2.37</v>
      </c>
      <c r="AE120"/>
      <c r="AF120" t="n">
        <v>3.9</v>
      </c>
      <c r="AG120" t="inlineStr">
        <is>
          <t>AI mg/L</t>
        </is>
      </c>
      <c r="AH120"/>
      <c r="AI120"/>
      <c r="AJ120"/>
      <c r="AK120"/>
      <c r="AL120"/>
      <c r="AM120"/>
      <c r="AN120"/>
      <c r="AO120"/>
      <c r="AP120"/>
      <c r="AQ120"/>
      <c r="AR120"/>
      <c r="AS120"/>
      <c r="AT120"/>
      <c r="AU120"/>
      <c r="AV120"/>
      <c r="AW120"/>
      <c r="AX120" t="inlineStr">
        <is>
          <t>Mortality</t>
        </is>
      </c>
      <c r="AY120" t="inlineStr">
        <is>
          <t>Mortality</t>
        </is>
      </c>
      <c r="AZ120" t="inlineStr">
        <is>
          <t>LC50</t>
        </is>
      </c>
      <c r="BA120"/>
      <c r="BB120"/>
      <c r="BC120" t="n">
        <v>1.0</v>
      </c>
      <c r="BD120"/>
      <c r="BE120"/>
      <c r="BF120"/>
      <c r="BG120"/>
      <c r="BH120" t="inlineStr">
        <is>
          <t>Day(s)</t>
        </is>
      </c>
      <c r="BI120"/>
      <c r="BJ120"/>
      <c r="BK120"/>
      <c r="BL120"/>
      <c r="BM120"/>
      <c r="BN120"/>
      <c r="BO120" t="inlineStr">
        <is>
          <t>--</t>
        </is>
      </c>
      <c r="BP120"/>
      <c r="BQ120"/>
      <c r="BR120"/>
      <c r="BS120"/>
      <c r="BT120"/>
      <c r="BU120"/>
      <c r="BV120"/>
      <c r="BW120"/>
      <c r="BX120"/>
      <c r="BY120"/>
      <c r="BZ120"/>
      <c r="CA120"/>
      <c r="CB120"/>
      <c r="CC120"/>
      <c r="CD120" t="inlineStr">
        <is>
          <t>Wei,J., Q. Shen, Y. Ban, Y. Wang, C. Shen, T. Wang, W. Zhao, and X. Xie</t>
        </is>
      </c>
      <c r="CE120" t="n">
        <v>180572.0</v>
      </c>
      <c r="CF120" t="inlineStr">
        <is>
          <t>Characterization of Acute and Chronic Toxicity of DBP to Daphnia magna</t>
        </is>
      </c>
      <c r="CG120" t="inlineStr">
        <is>
          <t>Bull. Environ. Contam. Toxicol.101(2): 214-221</t>
        </is>
      </c>
      <c r="CH120" t="n">
        <v>2018.0</v>
      </c>
    </row>
    <row r="121">
      <c r="A121" t="n">
        <v>84742.0</v>
      </c>
      <c r="B121" t="inlineStr">
        <is>
          <t>1,2-Benzenedicarboxylic acid, 1,2-Dibutyl ester</t>
        </is>
      </c>
      <c r="C121"/>
      <c r="D121" t="inlineStr">
        <is>
          <t>Measured</t>
        </is>
      </c>
      <c r="E121"/>
      <c r="F121"/>
      <c r="G121"/>
      <c r="H121"/>
      <c r="I121"/>
      <c r="J121"/>
      <c r="K121" t="inlineStr">
        <is>
          <t>Daphnia magna</t>
        </is>
      </c>
      <c r="L121" t="inlineStr">
        <is>
          <t>Water Flea</t>
        </is>
      </c>
      <c r="M121" t="inlineStr">
        <is>
          <t>Crustaceans; Standard Test Species</t>
        </is>
      </c>
      <c r="N121"/>
      <c r="O121"/>
      <c r="P121"/>
      <c r="Q121"/>
      <c r="R121"/>
      <c r="S121"/>
      <c r="T121"/>
      <c r="U121"/>
      <c r="V121" t="inlineStr">
        <is>
          <t>Renewal</t>
        </is>
      </c>
      <c r="W121" t="inlineStr">
        <is>
          <t>Fresh water</t>
        </is>
      </c>
      <c r="X121" t="inlineStr">
        <is>
          <t>Lab</t>
        </is>
      </c>
      <c r="Y121"/>
      <c r="Z121" t="inlineStr">
        <is>
          <t>Active ingredient</t>
        </is>
      </c>
      <c r="AA121"/>
      <c r="AB121" t="n">
        <v>1.92</v>
      </c>
      <c r="AC121"/>
      <c r="AD121" t="n">
        <v>1.58</v>
      </c>
      <c r="AE121"/>
      <c r="AF121" t="n">
        <v>2.33</v>
      </c>
      <c r="AG121" t="inlineStr">
        <is>
          <t>AI mg/L</t>
        </is>
      </c>
      <c r="AH121"/>
      <c r="AI121"/>
      <c r="AJ121"/>
      <c r="AK121"/>
      <c r="AL121"/>
      <c r="AM121"/>
      <c r="AN121"/>
      <c r="AO121"/>
      <c r="AP121"/>
      <c r="AQ121"/>
      <c r="AR121"/>
      <c r="AS121"/>
      <c r="AT121"/>
      <c r="AU121"/>
      <c r="AV121"/>
      <c r="AW121"/>
      <c r="AX121" t="inlineStr">
        <is>
          <t>Mortality</t>
        </is>
      </c>
      <c r="AY121" t="inlineStr">
        <is>
          <t>Mortality</t>
        </is>
      </c>
      <c r="AZ121" t="inlineStr">
        <is>
          <t>LC50</t>
        </is>
      </c>
      <c r="BA121"/>
      <c r="BB121"/>
      <c r="BC121" t="n">
        <v>21.0</v>
      </c>
      <c r="BD121"/>
      <c r="BE121"/>
      <c r="BF121"/>
      <c r="BG121"/>
      <c r="BH121" t="inlineStr">
        <is>
          <t>Day(s)</t>
        </is>
      </c>
      <c r="BI121"/>
      <c r="BJ121"/>
      <c r="BK121"/>
      <c r="BL121"/>
      <c r="BM121"/>
      <c r="BN121"/>
      <c r="BO121" t="inlineStr">
        <is>
          <t>--</t>
        </is>
      </c>
      <c r="BP121"/>
      <c r="BQ121"/>
      <c r="BR121"/>
      <c r="BS121"/>
      <c r="BT121"/>
      <c r="BU121"/>
      <c r="BV121"/>
      <c r="BW121"/>
      <c r="BX121"/>
      <c r="BY121"/>
      <c r="BZ121"/>
      <c r="CA121"/>
      <c r="CB121"/>
      <c r="CC121"/>
      <c r="CD121" t="inlineStr">
        <is>
          <t>DeFoe,D.L., G.W. Holcombe, D.E. Hammermeister, and K.E. Biesinger</t>
        </is>
      </c>
      <c r="CE121" t="n">
        <v>180793.0</v>
      </c>
      <c r="CF121" t="inlineStr">
        <is>
          <t>Solubility and Toxicity of Eight Phthalate Esters to Four Aquatic Organisms</t>
        </is>
      </c>
      <c r="CG121" t="inlineStr">
        <is>
          <t>Environ. Toxicol. Chem.9(5): 623-636</t>
        </is>
      </c>
      <c r="CH121" t="n">
        <v>1990.0</v>
      </c>
    </row>
    <row r="122">
      <c r="A122" t="n">
        <v>84753.0</v>
      </c>
      <c r="B122" t="inlineStr">
        <is>
          <t>1,2-Benzenedicarboxylic acid, 1,2-Dihexyl ester</t>
        </is>
      </c>
      <c r="C122"/>
      <c r="D122" t="inlineStr">
        <is>
          <t>Measured</t>
        </is>
      </c>
      <c r="E122"/>
      <c r="F122"/>
      <c r="G122"/>
      <c r="H122"/>
      <c r="I122"/>
      <c r="J122"/>
      <c r="K122" t="inlineStr">
        <is>
          <t>Daphnia magna</t>
        </is>
      </c>
      <c r="L122" t="inlineStr">
        <is>
          <t>Water Flea</t>
        </is>
      </c>
      <c r="M122" t="inlineStr">
        <is>
          <t>Crustaceans; Standard Test Species</t>
        </is>
      </c>
      <c r="N122"/>
      <c r="O122" t="inlineStr">
        <is>
          <t>&lt;</t>
        </is>
      </c>
      <c r="P122" t="n">
        <v>24.0</v>
      </c>
      <c r="Q122"/>
      <c r="R122"/>
      <c r="S122"/>
      <c r="T122"/>
      <c r="U122" t="inlineStr">
        <is>
          <t>Hour(s)</t>
        </is>
      </c>
      <c r="V122" t="inlineStr">
        <is>
          <t>Static</t>
        </is>
      </c>
      <c r="W122" t="inlineStr">
        <is>
          <t>Fresh water</t>
        </is>
      </c>
      <c r="X122" t="inlineStr">
        <is>
          <t>Lab</t>
        </is>
      </c>
      <c r="Y122" t="n">
        <v>6.0</v>
      </c>
      <c r="Z122" t="inlineStr">
        <is>
          <t>Active ingredient</t>
        </is>
      </c>
      <c r="AA122" t="inlineStr">
        <is>
          <t>&gt;</t>
        </is>
      </c>
      <c r="AB122" t="n">
        <v>0.35</v>
      </c>
      <c r="AC122"/>
      <c r="AD122"/>
      <c r="AE122"/>
      <c r="AF122"/>
      <c r="AG122" t="inlineStr">
        <is>
          <t>AI mg/L</t>
        </is>
      </c>
      <c r="AH122"/>
      <c r="AI122"/>
      <c r="AJ122"/>
      <c r="AK122"/>
      <c r="AL122"/>
      <c r="AM122"/>
      <c r="AN122"/>
      <c r="AO122"/>
      <c r="AP122"/>
      <c r="AQ122"/>
      <c r="AR122"/>
      <c r="AS122"/>
      <c r="AT122"/>
      <c r="AU122"/>
      <c r="AV122"/>
      <c r="AW122"/>
      <c r="AX122" t="inlineStr">
        <is>
          <t>Mortality</t>
        </is>
      </c>
      <c r="AY122" t="inlineStr">
        <is>
          <t>Mortality</t>
        </is>
      </c>
      <c r="AZ122" t="inlineStr">
        <is>
          <t>LC50</t>
        </is>
      </c>
      <c r="BA122"/>
      <c r="BB122"/>
      <c r="BC122" t="n">
        <v>2.0</v>
      </c>
      <c r="BD122"/>
      <c r="BE122"/>
      <c r="BF122"/>
      <c r="BG122"/>
      <c r="BH122" t="inlineStr">
        <is>
          <t>Day(s)</t>
        </is>
      </c>
      <c r="BI122"/>
      <c r="BJ122"/>
      <c r="BK122"/>
      <c r="BL122"/>
      <c r="BM122"/>
      <c r="BN122"/>
      <c r="BO122" t="inlineStr">
        <is>
          <t>--</t>
        </is>
      </c>
      <c r="BP122"/>
      <c r="BQ122"/>
      <c r="BR122"/>
      <c r="BS122"/>
      <c r="BT122"/>
      <c r="BU122"/>
      <c r="BV122"/>
      <c r="BW122"/>
      <c r="BX122"/>
      <c r="BY122"/>
      <c r="BZ122"/>
      <c r="CA122"/>
      <c r="CB122"/>
      <c r="CC122"/>
      <c r="CD122" t="inlineStr">
        <is>
          <t>Springborn Bionomics Inc.</t>
        </is>
      </c>
      <c r="CE122" t="n">
        <v>180338.0</v>
      </c>
      <c r="CF122" t="inlineStr">
        <is>
          <t>Acute Toxicity of Fourteen Phthalate Esters to Daphnia magna (Final Report) Report No BW-84-4-1567</t>
        </is>
      </c>
      <c r="CG122" t="inlineStr">
        <is>
          <t>EPA/OTS 40-8426150:54 p.</t>
        </is>
      </c>
      <c r="CH122" t="n">
        <v>1984.0</v>
      </c>
    </row>
    <row r="123">
      <c r="A123" t="n">
        <v>84753.0</v>
      </c>
      <c r="B123" t="inlineStr">
        <is>
          <t>1,2-Benzenedicarboxylic acid, 1,2-Dihexyl ester</t>
        </is>
      </c>
      <c r="C123"/>
      <c r="D123" t="inlineStr">
        <is>
          <t>Measured</t>
        </is>
      </c>
      <c r="E123"/>
      <c r="F123"/>
      <c r="G123"/>
      <c r="H123"/>
      <c r="I123"/>
      <c r="J123"/>
      <c r="K123" t="inlineStr">
        <is>
          <t>Daphnia magna</t>
        </is>
      </c>
      <c r="L123" t="inlineStr">
        <is>
          <t>Water Flea</t>
        </is>
      </c>
      <c r="M123" t="inlineStr">
        <is>
          <t>Crustaceans; Standard Test Species</t>
        </is>
      </c>
      <c r="N123"/>
      <c r="O123" t="inlineStr">
        <is>
          <t>&lt;</t>
        </is>
      </c>
      <c r="P123" t="n">
        <v>24.0</v>
      </c>
      <c r="Q123"/>
      <c r="R123"/>
      <c r="S123"/>
      <c r="T123"/>
      <c r="U123" t="inlineStr">
        <is>
          <t>Hour(s)</t>
        </is>
      </c>
      <c r="V123" t="inlineStr">
        <is>
          <t>Static</t>
        </is>
      </c>
      <c r="W123" t="inlineStr">
        <is>
          <t>Fresh water</t>
        </is>
      </c>
      <c r="X123" t="inlineStr">
        <is>
          <t>Lab</t>
        </is>
      </c>
      <c r="Y123" t="n">
        <v>6.0</v>
      </c>
      <c r="Z123" t="inlineStr">
        <is>
          <t>Active ingredient</t>
        </is>
      </c>
      <c r="AA123" t="inlineStr">
        <is>
          <t>&gt;</t>
        </is>
      </c>
      <c r="AB123" t="n">
        <v>0.35</v>
      </c>
      <c r="AC123"/>
      <c r="AD123"/>
      <c r="AE123"/>
      <c r="AF123"/>
      <c r="AG123" t="inlineStr">
        <is>
          <t>AI mg/L</t>
        </is>
      </c>
      <c r="AH123"/>
      <c r="AI123"/>
      <c r="AJ123"/>
      <c r="AK123"/>
      <c r="AL123"/>
      <c r="AM123"/>
      <c r="AN123"/>
      <c r="AO123"/>
      <c r="AP123"/>
      <c r="AQ123"/>
      <c r="AR123"/>
      <c r="AS123"/>
      <c r="AT123"/>
      <c r="AU123"/>
      <c r="AV123"/>
      <c r="AW123"/>
      <c r="AX123" t="inlineStr">
        <is>
          <t>Mortality</t>
        </is>
      </c>
      <c r="AY123" t="inlineStr">
        <is>
          <t>Mortality</t>
        </is>
      </c>
      <c r="AZ123" t="inlineStr">
        <is>
          <t>LC50</t>
        </is>
      </c>
      <c r="BA123"/>
      <c r="BB123"/>
      <c r="BC123" t="n">
        <v>1.0</v>
      </c>
      <c r="BD123"/>
      <c r="BE123"/>
      <c r="BF123"/>
      <c r="BG123"/>
      <c r="BH123" t="inlineStr">
        <is>
          <t>Day(s)</t>
        </is>
      </c>
      <c r="BI123"/>
      <c r="BJ123"/>
      <c r="BK123"/>
      <c r="BL123"/>
      <c r="BM123"/>
      <c r="BN123"/>
      <c r="BO123" t="inlineStr">
        <is>
          <t>--</t>
        </is>
      </c>
      <c r="BP123"/>
      <c r="BQ123"/>
      <c r="BR123"/>
      <c r="BS123"/>
      <c r="BT123"/>
      <c r="BU123"/>
      <c r="BV123"/>
      <c r="BW123"/>
      <c r="BX123"/>
      <c r="BY123"/>
      <c r="BZ123"/>
      <c r="CA123"/>
      <c r="CB123"/>
      <c r="CC123"/>
      <c r="CD123" t="inlineStr">
        <is>
          <t>Springborn Bionomics Inc.</t>
        </is>
      </c>
      <c r="CE123" t="n">
        <v>180338.0</v>
      </c>
      <c r="CF123" t="inlineStr">
        <is>
          <t>Acute Toxicity of Fourteen Phthalate Esters to Daphnia magna (Final Report) Report No BW-84-4-1567</t>
        </is>
      </c>
      <c r="CG123" t="inlineStr">
        <is>
          <t>EPA/OTS 40-8426150:54 p.</t>
        </is>
      </c>
      <c r="CH123" t="n">
        <v>1984.0</v>
      </c>
    </row>
    <row r="124">
      <c r="A124" t="n">
        <v>85018.0</v>
      </c>
      <c r="B124" t="inlineStr">
        <is>
          <t>Phenanthrene</t>
        </is>
      </c>
      <c r="C124"/>
      <c r="D124" t="inlineStr">
        <is>
          <t>Unmeasured</t>
        </is>
      </c>
      <c r="E124" t="inlineStr">
        <is>
          <t>&gt;=</t>
        </is>
      </c>
      <c r="F124" t="n">
        <v>97.0</v>
      </c>
      <c r="G124"/>
      <c r="H124"/>
      <c r="I124"/>
      <c r="J124"/>
      <c r="K124" t="inlineStr">
        <is>
          <t>Daphnia magna</t>
        </is>
      </c>
      <c r="L124" t="inlineStr">
        <is>
          <t>Water Flea</t>
        </is>
      </c>
      <c r="M124" t="inlineStr">
        <is>
          <t>Crustaceans; Standard Test Species</t>
        </is>
      </c>
      <c r="N124" t="inlineStr">
        <is>
          <t>Neonate</t>
        </is>
      </c>
      <c r="O124"/>
      <c r="P124"/>
      <c r="Q124"/>
      <c r="R124" t="n">
        <v>4.0</v>
      </c>
      <c r="S124"/>
      <c r="T124" t="n">
        <v>6.0</v>
      </c>
      <c r="U124" t="inlineStr">
        <is>
          <t>Day(s)</t>
        </is>
      </c>
      <c r="V124" t="inlineStr">
        <is>
          <t>Static</t>
        </is>
      </c>
      <c r="W124" t="inlineStr">
        <is>
          <t>Fresh water</t>
        </is>
      </c>
      <c r="X124" t="inlineStr">
        <is>
          <t>Lab</t>
        </is>
      </c>
      <c r="Y124" t="inlineStr">
        <is>
          <t>&gt;=6</t>
        </is>
      </c>
      <c r="Z124" t="inlineStr">
        <is>
          <t>Active ingredient</t>
        </is>
      </c>
      <c r="AA124"/>
      <c r="AB124" t="n">
        <v>0.206750744</v>
      </c>
      <c r="AC124"/>
      <c r="AD124"/>
      <c r="AE124"/>
      <c r="AF124"/>
      <c r="AG124" t="inlineStr">
        <is>
          <t>AI mg/L</t>
        </is>
      </c>
      <c r="AH124"/>
      <c r="AI124"/>
      <c r="AJ124"/>
      <c r="AK124"/>
      <c r="AL124"/>
      <c r="AM124"/>
      <c r="AN124"/>
      <c r="AO124"/>
      <c r="AP124"/>
      <c r="AQ124"/>
      <c r="AR124"/>
      <c r="AS124"/>
      <c r="AT124"/>
      <c r="AU124"/>
      <c r="AV124"/>
      <c r="AW124"/>
      <c r="AX124" t="inlineStr">
        <is>
          <t>Mortality</t>
        </is>
      </c>
      <c r="AY124" t="inlineStr">
        <is>
          <t>Mortality</t>
        </is>
      </c>
      <c r="AZ124" t="inlineStr">
        <is>
          <t>LC50</t>
        </is>
      </c>
      <c r="BA124"/>
      <c r="BB124"/>
      <c r="BC124" t="n">
        <v>2.0</v>
      </c>
      <c r="BD124"/>
      <c r="BE124"/>
      <c r="BF124"/>
      <c r="BG124"/>
      <c r="BH124" t="inlineStr">
        <is>
          <t>Day(s)</t>
        </is>
      </c>
      <c r="BI124"/>
      <c r="BJ124"/>
      <c r="BK124"/>
      <c r="BL124"/>
      <c r="BM124"/>
      <c r="BN124"/>
      <c r="BO124" t="inlineStr">
        <is>
          <t>--</t>
        </is>
      </c>
      <c r="BP124"/>
      <c r="BQ124"/>
      <c r="BR124"/>
      <c r="BS124"/>
      <c r="BT124"/>
      <c r="BU124"/>
      <c r="BV124"/>
      <c r="BW124"/>
      <c r="BX124"/>
      <c r="BY124"/>
      <c r="BZ124"/>
      <c r="CA124"/>
      <c r="CB124"/>
      <c r="CC124"/>
      <c r="CD124" t="inlineStr">
        <is>
          <t>Abernethy,S., A.M. Bobra, W.Y. Shiu, P.G. Wells, and D. Mackay</t>
        </is>
      </c>
      <c r="CE124" t="n">
        <v>11926.0</v>
      </c>
      <c r="CF124" t="inlineStr">
        <is>
          <t>Acute Lethal Toxicity of Hydrocarbons and Chlorinated Hydrocarbons to Two Planktonic Crustaceans: The Key Role of Organism-Water Partitioning</t>
        </is>
      </c>
      <c r="CG124" t="inlineStr">
        <is>
          <t>Aquat. Toxicol.8(3): 163-174</t>
        </is>
      </c>
      <c r="CH124" t="n">
        <v>1986.0</v>
      </c>
    </row>
    <row r="125">
      <c r="A125" t="n">
        <v>85018.0</v>
      </c>
      <c r="B125" t="inlineStr">
        <is>
          <t>Phenanthrene</t>
        </is>
      </c>
      <c r="C125"/>
      <c r="D125" t="inlineStr">
        <is>
          <t>Unmeasured</t>
        </is>
      </c>
      <c r="E125" t="inlineStr">
        <is>
          <t>&gt;=</t>
        </is>
      </c>
      <c r="F125" t="n">
        <v>97.0</v>
      </c>
      <c r="G125"/>
      <c r="H125"/>
      <c r="I125"/>
      <c r="J125"/>
      <c r="K125" t="inlineStr">
        <is>
          <t>Daphnia magna</t>
        </is>
      </c>
      <c r="L125" t="inlineStr">
        <is>
          <t>Water Flea</t>
        </is>
      </c>
      <c r="M125" t="inlineStr">
        <is>
          <t>Crustaceans; Standard Test Species</t>
        </is>
      </c>
      <c r="N125" t="inlineStr">
        <is>
          <t>Neonate</t>
        </is>
      </c>
      <c r="O125"/>
      <c r="P125"/>
      <c r="Q125"/>
      <c r="R125" t="n">
        <v>4.0</v>
      </c>
      <c r="S125"/>
      <c r="T125" t="n">
        <v>6.0</v>
      </c>
      <c r="U125" t="inlineStr">
        <is>
          <t>Day(s)</t>
        </is>
      </c>
      <c r="V125" t="inlineStr">
        <is>
          <t>Static</t>
        </is>
      </c>
      <c r="W125" t="inlineStr">
        <is>
          <t>Fresh water</t>
        </is>
      </c>
      <c r="X125" t="inlineStr">
        <is>
          <t>Lab</t>
        </is>
      </c>
      <c r="Y125" t="inlineStr">
        <is>
          <t>&gt;=6</t>
        </is>
      </c>
      <c r="Z125" t="inlineStr">
        <is>
          <t>Active ingredient</t>
        </is>
      </c>
      <c r="AA125"/>
      <c r="AB125" t="n">
        <v>0.206750744</v>
      </c>
      <c r="AC125"/>
      <c r="AD125"/>
      <c r="AE125"/>
      <c r="AF125"/>
      <c r="AG125" t="inlineStr">
        <is>
          <t>AI mg/L</t>
        </is>
      </c>
      <c r="AH125"/>
      <c r="AI125"/>
      <c r="AJ125"/>
      <c r="AK125"/>
      <c r="AL125"/>
      <c r="AM125"/>
      <c r="AN125"/>
      <c r="AO125"/>
      <c r="AP125"/>
      <c r="AQ125"/>
      <c r="AR125"/>
      <c r="AS125"/>
      <c r="AT125"/>
      <c r="AU125"/>
      <c r="AV125"/>
      <c r="AW125"/>
      <c r="AX125" t="inlineStr">
        <is>
          <t>Mortality</t>
        </is>
      </c>
      <c r="AY125" t="inlineStr">
        <is>
          <t>Mortality</t>
        </is>
      </c>
      <c r="AZ125" t="inlineStr">
        <is>
          <t>LC50</t>
        </is>
      </c>
      <c r="BA125"/>
      <c r="BB125"/>
      <c r="BC125" t="n">
        <v>2.0</v>
      </c>
      <c r="BD125"/>
      <c r="BE125"/>
      <c r="BF125"/>
      <c r="BG125"/>
      <c r="BH125" t="inlineStr">
        <is>
          <t>Day(s)</t>
        </is>
      </c>
      <c r="BI125"/>
      <c r="BJ125"/>
      <c r="BK125"/>
      <c r="BL125"/>
      <c r="BM125"/>
      <c r="BN125"/>
      <c r="BO125" t="inlineStr">
        <is>
          <t>--</t>
        </is>
      </c>
      <c r="BP125"/>
      <c r="BQ125"/>
      <c r="BR125"/>
      <c r="BS125"/>
      <c r="BT125"/>
      <c r="BU125"/>
      <c r="BV125"/>
      <c r="BW125"/>
      <c r="BX125"/>
      <c r="BY125"/>
      <c r="BZ125"/>
      <c r="CA125"/>
      <c r="CB125"/>
      <c r="CC125"/>
      <c r="CD125" t="inlineStr">
        <is>
          <t>Abernethy,S., A.M. Bobra, W.Y. Shiu, P.G. Wells, and D. Mackay</t>
        </is>
      </c>
      <c r="CE125" t="n">
        <v>11926.0</v>
      </c>
      <c r="CF125" t="inlineStr">
        <is>
          <t>Acute Lethal Toxicity of Hydrocarbons and Chlorinated Hydrocarbons to Two Planktonic Crustaceans: The Key Role of Organism-Water Partitioning</t>
        </is>
      </c>
      <c r="CG125" t="inlineStr">
        <is>
          <t>Aquat. Toxicol.8(3): 163-174</t>
        </is>
      </c>
      <c r="CH125" t="n">
        <v>1986.0</v>
      </c>
    </row>
    <row r="126">
      <c r="A126" t="n">
        <v>85018.0</v>
      </c>
      <c r="B126" t="inlineStr">
        <is>
          <t>Phenanthrene</t>
        </is>
      </c>
      <c r="C126"/>
      <c r="D126" t="inlineStr">
        <is>
          <t>Unmeasured</t>
        </is>
      </c>
      <c r="E126"/>
      <c r="F126"/>
      <c r="G126"/>
      <c r="H126"/>
      <c r="I126"/>
      <c r="J126"/>
      <c r="K126" t="inlineStr">
        <is>
          <t>Daphnia magna</t>
        </is>
      </c>
      <c r="L126" t="inlineStr">
        <is>
          <t>Water Flea</t>
        </is>
      </c>
      <c r="M126" t="inlineStr">
        <is>
          <t>Crustaceans; Standard Test Species</t>
        </is>
      </c>
      <c r="N126"/>
      <c r="O126"/>
      <c r="P126" t="n">
        <v>5.0</v>
      </c>
      <c r="Q126"/>
      <c r="R126"/>
      <c r="S126"/>
      <c r="T126"/>
      <c r="U126" t="inlineStr">
        <is>
          <t>Day(s)</t>
        </is>
      </c>
      <c r="V126" t="inlineStr">
        <is>
          <t>Static</t>
        </is>
      </c>
      <c r="W126" t="inlineStr">
        <is>
          <t>Fresh water</t>
        </is>
      </c>
      <c r="X126" t="inlineStr">
        <is>
          <t>Lab</t>
        </is>
      </c>
      <c r="Y126" t="n">
        <v>6.0</v>
      </c>
      <c r="Z126" t="inlineStr">
        <is>
          <t>Formulation</t>
        </is>
      </c>
      <c r="AA126"/>
      <c r="AB126" t="n">
        <v>0.2454273918</v>
      </c>
      <c r="AC126"/>
      <c r="AD126"/>
      <c r="AE126"/>
      <c r="AF126"/>
      <c r="AG126" t="inlineStr">
        <is>
          <t>AI mg/L</t>
        </is>
      </c>
      <c r="AH126"/>
      <c r="AI126"/>
      <c r="AJ126"/>
      <c r="AK126"/>
      <c r="AL126"/>
      <c r="AM126"/>
      <c r="AN126"/>
      <c r="AO126"/>
      <c r="AP126"/>
      <c r="AQ126"/>
      <c r="AR126"/>
      <c r="AS126"/>
      <c r="AT126"/>
      <c r="AU126"/>
      <c r="AV126"/>
      <c r="AW126"/>
      <c r="AX126" t="inlineStr">
        <is>
          <t>Mortality</t>
        </is>
      </c>
      <c r="AY126" t="inlineStr">
        <is>
          <t>Mortality</t>
        </is>
      </c>
      <c r="AZ126" t="inlineStr">
        <is>
          <t>LC50</t>
        </is>
      </c>
      <c r="BA126"/>
      <c r="BB126"/>
      <c r="BC126" t="n">
        <v>1.0</v>
      </c>
      <c r="BD126"/>
      <c r="BE126"/>
      <c r="BF126"/>
      <c r="BG126"/>
      <c r="BH126" t="inlineStr">
        <is>
          <t>Day(s)</t>
        </is>
      </c>
      <c r="BI126"/>
      <c r="BJ126"/>
      <c r="BK126"/>
      <c r="BL126"/>
      <c r="BM126"/>
      <c r="BN126"/>
      <c r="BO126" t="inlineStr">
        <is>
          <t>--</t>
        </is>
      </c>
      <c r="BP126"/>
      <c r="BQ126"/>
      <c r="BR126"/>
      <c r="BS126"/>
      <c r="BT126"/>
      <c r="BU126"/>
      <c r="BV126"/>
      <c r="BW126"/>
      <c r="BX126"/>
      <c r="BY126"/>
      <c r="BZ126"/>
      <c r="CA126"/>
      <c r="CB126"/>
      <c r="CC126"/>
      <c r="CD126" t="inlineStr">
        <is>
          <t>Traczewska,T.M.</t>
        </is>
      </c>
      <c r="CE126" t="n">
        <v>94819.0</v>
      </c>
      <c r="CF126" t="inlineStr">
        <is>
          <t>Changes of Toxicological Properties of Biodegradation Products of Anthracene and Phenanthrene</t>
        </is>
      </c>
      <c r="CG126" t="inlineStr">
        <is>
          <t>Water Sci. Technol.41(12): 31-38</t>
        </is>
      </c>
      <c r="CH126" t="n">
        <v>2000.0</v>
      </c>
    </row>
    <row r="127">
      <c r="A127" t="n">
        <v>85018.0</v>
      </c>
      <c r="B127" t="inlineStr">
        <is>
          <t>Phenanthrene</t>
        </is>
      </c>
      <c r="C127"/>
      <c r="D127" t="inlineStr">
        <is>
          <t>Unmeasured</t>
        </is>
      </c>
      <c r="E127"/>
      <c r="F127"/>
      <c r="G127"/>
      <c r="H127"/>
      <c r="I127"/>
      <c r="J127"/>
      <c r="K127" t="inlineStr">
        <is>
          <t>Daphnia magna</t>
        </is>
      </c>
      <c r="L127" t="inlineStr">
        <is>
          <t>Water Flea</t>
        </is>
      </c>
      <c r="M127" t="inlineStr">
        <is>
          <t>Crustaceans; Standard Test Species</t>
        </is>
      </c>
      <c r="N127"/>
      <c r="O127"/>
      <c r="P127"/>
      <c r="Q127"/>
      <c r="R127"/>
      <c r="S127"/>
      <c r="T127"/>
      <c r="U127"/>
      <c r="V127" t="inlineStr">
        <is>
          <t>Static</t>
        </is>
      </c>
      <c r="W127" t="inlineStr">
        <is>
          <t>Fresh water</t>
        </is>
      </c>
      <c r="X127" t="inlineStr">
        <is>
          <t>Lab</t>
        </is>
      </c>
      <c r="Y127"/>
      <c r="Z127" t="inlineStr">
        <is>
          <t>Formulation</t>
        </is>
      </c>
      <c r="AA127"/>
      <c r="AB127" t="n">
        <v>0.843</v>
      </c>
      <c r="AC127"/>
      <c r="AD127" t="n">
        <v>0.723</v>
      </c>
      <c r="AE127"/>
      <c r="AF127" t="n">
        <v>0.952</v>
      </c>
      <c r="AG127" t="inlineStr">
        <is>
          <t>AI mg/L</t>
        </is>
      </c>
      <c r="AH127"/>
      <c r="AI127"/>
      <c r="AJ127"/>
      <c r="AK127"/>
      <c r="AL127"/>
      <c r="AM127"/>
      <c r="AN127"/>
      <c r="AO127"/>
      <c r="AP127"/>
      <c r="AQ127"/>
      <c r="AR127"/>
      <c r="AS127"/>
      <c r="AT127"/>
      <c r="AU127"/>
      <c r="AV127"/>
      <c r="AW127"/>
      <c r="AX127" t="inlineStr">
        <is>
          <t>Mortality</t>
        </is>
      </c>
      <c r="AY127" t="inlineStr">
        <is>
          <t>Mortality</t>
        </is>
      </c>
      <c r="AZ127" t="inlineStr">
        <is>
          <t>LC50</t>
        </is>
      </c>
      <c r="BA127"/>
      <c r="BB127"/>
      <c r="BC127" t="n">
        <v>2.0</v>
      </c>
      <c r="BD127"/>
      <c r="BE127"/>
      <c r="BF127"/>
      <c r="BG127"/>
      <c r="BH127" t="inlineStr">
        <is>
          <t>Day(s)</t>
        </is>
      </c>
      <c r="BI127"/>
      <c r="BJ127"/>
      <c r="BK127"/>
      <c r="BL127"/>
      <c r="BM127"/>
      <c r="BN127"/>
      <c r="BO127" t="inlineStr">
        <is>
          <t>--</t>
        </is>
      </c>
      <c r="BP127"/>
      <c r="BQ127"/>
      <c r="BR127"/>
      <c r="BS127"/>
      <c r="BT127"/>
      <c r="BU127"/>
      <c r="BV127"/>
      <c r="BW127"/>
      <c r="BX127"/>
      <c r="BY127"/>
      <c r="BZ127"/>
      <c r="CA127"/>
      <c r="CB127"/>
      <c r="CC127"/>
      <c r="CD127" t="inlineStr">
        <is>
          <t>Eastmond,D.A., G.M. Booth, and M.L. Lee</t>
        </is>
      </c>
      <c r="CE127" t="n">
        <v>10060.0</v>
      </c>
      <c r="CF127" t="inlineStr">
        <is>
          <t>Toxicity, Accumulation, and Elimination of Polycyclic Aromatic Sulfur Heterocycles in Daphnia magna</t>
        </is>
      </c>
      <c r="CG127" t="inlineStr">
        <is>
          <t>Arch. Environ. Contam. Toxicol.13(1): 105-111</t>
        </is>
      </c>
      <c r="CH127" t="n">
        <v>1984.0</v>
      </c>
    </row>
    <row r="128">
      <c r="A128" t="n">
        <v>85018.0</v>
      </c>
      <c r="B128" t="inlineStr">
        <is>
          <t>Phenanthrene</t>
        </is>
      </c>
      <c r="C128"/>
      <c r="D128" t="inlineStr">
        <is>
          <t>Unmeasured</t>
        </is>
      </c>
      <c r="E128"/>
      <c r="F128"/>
      <c r="G128"/>
      <c r="H128"/>
      <c r="I128"/>
      <c r="J128"/>
      <c r="K128" t="inlineStr">
        <is>
          <t>Daphnia magna</t>
        </is>
      </c>
      <c r="L128" t="inlineStr">
        <is>
          <t>Water Flea</t>
        </is>
      </c>
      <c r="M128" t="inlineStr">
        <is>
          <t>Crustaceans; Standard Test Species</t>
        </is>
      </c>
      <c r="N128" t="inlineStr">
        <is>
          <t>Mature</t>
        </is>
      </c>
      <c r="O128"/>
      <c r="P128"/>
      <c r="Q128"/>
      <c r="R128"/>
      <c r="S128"/>
      <c r="T128"/>
      <c r="U128"/>
      <c r="V128" t="inlineStr">
        <is>
          <t>Static</t>
        </is>
      </c>
      <c r="W128" t="inlineStr">
        <is>
          <t>Fresh water</t>
        </is>
      </c>
      <c r="X128" t="inlineStr">
        <is>
          <t>Lab</t>
        </is>
      </c>
      <c r="Y128"/>
      <c r="Z128" t="inlineStr">
        <is>
          <t>Formulation</t>
        </is>
      </c>
      <c r="AA128"/>
      <c r="AB128" t="n">
        <v>0.45</v>
      </c>
      <c r="AC128"/>
      <c r="AD128"/>
      <c r="AE128"/>
      <c r="AF128"/>
      <c r="AG128" t="inlineStr">
        <is>
          <t>AI mg/L</t>
        </is>
      </c>
      <c r="AH128"/>
      <c r="AI128"/>
      <c r="AJ128"/>
      <c r="AK128"/>
      <c r="AL128"/>
      <c r="AM128"/>
      <c r="AN128"/>
      <c r="AO128"/>
      <c r="AP128"/>
      <c r="AQ128"/>
      <c r="AR128"/>
      <c r="AS128"/>
      <c r="AT128"/>
      <c r="AU128"/>
      <c r="AV128"/>
      <c r="AW128"/>
      <c r="AX128" t="inlineStr">
        <is>
          <t>Mortality</t>
        </is>
      </c>
      <c r="AY128" t="inlineStr">
        <is>
          <t>Survival</t>
        </is>
      </c>
      <c r="AZ128" t="inlineStr">
        <is>
          <t>LC50</t>
        </is>
      </c>
      <c r="BA128"/>
      <c r="BB128"/>
      <c r="BC128" t="n">
        <v>0.0833</v>
      </c>
      <c r="BD128"/>
      <c r="BE128"/>
      <c r="BF128"/>
      <c r="BG128"/>
      <c r="BH128" t="inlineStr">
        <is>
          <t>Day(s)</t>
        </is>
      </c>
      <c r="BI128"/>
      <c r="BJ128"/>
      <c r="BK128"/>
      <c r="BL128"/>
      <c r="BM128"/>
      <c r="BN128"/>
      <c r="BO128" t="inlineStr">
        <is>
          <t>--</t>
        </is>
      </c>
      <c r="BP128"/>
      <c r="BQ128"/>
      <c r="BR128"/>
      <c r="BS128"/>
      <c r="BT128"/>
      <c r="BU128"/>
      <c r="BV128"/>
      <c r="BW128"/>
      <c r="BX128"/>
      <c r="BY128"/>
      <c r="BZ128"/>
      <c r="CA128"/>
      <c r="CB128"/>
      <c r="CC128"/>
      <c r="CD128" t="inlineStr">
        <is>
          <t>Kagan,J., E.D. Kagan, I.A. Kagan, and P.A. Kagan</t>
        </is>
      </c>
      <c r="CE128" t="n">
        <v>63236.0</v>
      </c>
      <c r="CF128" t="inlineStr">
        <is>
          <t>Do Polycyclic Aromatic Hydrocarbons, Acting as Photosensitizers, Participate in the Toxic Effects of Acid Rain?</t>
        </is>
      </c>
      <c r="CG128" t="inlineStr">
        <is>
          <t>ACS Symp. Ser.327:191-204</t>
        </is>
      </c>
      <c r="CH128" t="n">
        <v>1987.0</v>
      </c>
    </row>
    <row r="129">
      <c r="A129" t="n">
        <v>85018.0</v>
      </c>
      <c r="B129" t="inlineStr">
        <is>
          <t>Phenanthrene</t>
        </is>
      </c>
      <c r="C129"/>
      <c r="D129" t="inlineStr">
        <is>
          <t>Unmeasured</t>
        </is>
      </c>
      <c r="E129"/>
      <c r="F129"/>
      <c r="G129"/>
      <c r="H129"/>
      <c r="I129"/>
      <c r="J129"/>
      <c r="K129" t="inlineStr">
        <is>
          <t>Daphnia magna</t>
        </is>
      </c>
      <c r="L129" t="inlineStr">
        <is>
          <t>Water Flea</t>
        </is>
      </c>
      <c r="M129" t="inlineStr">
        <is>
          <t>Crustaceans; Standard Test Species</t>
        </is>
      </c>
      <c r="N129" t="inlineStr">
        <is>
          <t>Mature</t>
        </is>
      </c>
      <c r="O129"/>
      <c r="P129"/>
      <c r="Q129"/>
      <c r="R129"/>
      <c r="S129"/>
      <c r="T129"/>
      <c r="U129"/>
      <c r="V129" t="inlineStr">
        <is>
          <t>Static</t>
        </is>
      </c>
      <c r="W129" t="inlineStr">
        <is>
          <t>Fresh water</t>
        </is>
      </c>
      <c r="X129" t="inlineStr">
        <is>
          <t>Lab</t>
        </is>
      </c>
      <c r="Y129"/>
      <c r="Z129" t="inlineStr">
        <is>
          <t>Formulation</t>
        </is>
      </c>
      <c r="AA129"/>
      <c r="AB129" t="n">
        <v>1.0</v>
      </c>
      <c r="AC129"/>
      <c r="AD129"/>
      <c r="AE129"/>
      <c r="AF129"/>
      <c r="AG129" t="inlineStr">
        <is>
          <t>AI mg/L</t>
        </is>
      </c>
      <c r="AH129"/>
      <c r="AI129"/>
      <c r="AJ129"/>
      <c r="AK129"/>
      <c r="AL129"/>
      <c r="AM129"/>
      <c r="AN129"/>
      <c r="AO129"/>
      <c r="AP129"/>
      <c r="AQ129"/>
      <c r="AR129"/>
      <c r="AS129"/>
      <c r="AT129"/>
      <c r="AU129"/>
      <c r="AV129"/>
      <c r="AW129"/>
      <c r="AX129" t="inlineStr">
        <is>
          <t>Mortality</t>
        </is>
      </c>
      <c r="AY129" t="inlineStr">
        <is>
          <t>Survival</t>
        </is>
      </c>
      <c r="AZ129" t="inlineStr">
        <is>
          <t>LC50</t>
        </is>
      </c>
      <c r="BA129"/>
      <c r="BB129"/>
      <c r="BC129" t="n">
        <v>0.0625</v>
      </c>
      <c r="BD129"/>
      <c r="BE129"/>
      <c r="BF129"/>
      <c r="BG129"/>
      <c r="BH129" t="inlineStr">
        <is>
          <t>Day(s)</t>
        </is>
      </c>
      <c r="BI129"/>
      <c r="BJ129"/>
      <c r="BK129"/>
      <c r="BL129"/>
      <c r="BM129"/>
      <c r="BN129"/>
      <c r="BO129" t="inlineStr">
        <is>
          <t>--</t>
        </is>
      </c>
      <c r="BP129"/>
      <c r="BQ129"/>
      <c r="BR129"/>
      <c r="BS129"/>
      <c r="BT129"/>
      <c r="BU129"/>
      <c r="BV129"/>
      <c r="BW129"/>
      <c r="BX129"/>
      <c r="BY129"/>
      <c r="BZ129"/>
      <c r="CA129"/>
      <c r="CB129"/>
      <c r="CC129"/>
      <c r="CD129" t="inlineStr">
        <is>
          <t>Kagan,J., E.D. Kagan, I.A. Kagan, and P.A. Kagan</t>
        </is>
      </c>
      <c r="CE129" t="n">
        <v>63236.0</v>
      </c>
      <c r="CF129" t="inlineStr">
        <is>
          <t>Do Polycyclic Aromatic Hydrocarbons, Acting as Photosensitizers, Participate in the Toxic Effects of Acid Rain?</t>
        </is>
      </c>
      <c r="CG129" t="inlineStr">
        <is>
          <t>ACS Symp. Ser.327:191-204</t>
        </is>
      </c>
      <c r="CH129" t="n">
        <v>1987.0</v>
      </c>
    </row>
    <row r="130">
      <c r="A130" t="n">
        <v>85018.0</v>
      </c>
      <c r="B130" t="inlineStr">
        <is>
          <t>Phenanthrene</t>
        </is>
      </c>
      <c r="C130"/>
      <c r="D130" t="inlineStr">
        <is>
          <t>Measured</t>
        </is>
      </c>
      <c r="E130"/>
      <c r="F130"/>
      <c r="G130"/>
      <c r="H130"/>
      <c r="I130"/>
      <c r="J130"/>
      <c r="K130" t="inlineStr">
        <is>
          <t>Daphnia magna</t>
        </is>
      </c>
      <c r="L130" t="inlineStr">
        <is>
          <t>Water Flea</t>
        </is>
      </c>
      <c r="M130" t="inlineStr">
        <is>
          <t>Crustaceans; Standard Test Species</t>
        </is>
      </c>
      <c r="N130" t="inlineStr">
        <is>
          <t>Juvenile</t>
        </is>
      </c>
      <c r="O130"/>
      <c r="P130" t="n">
        <v>24.0</v>
      </c>
      <c r="Q130"/>
      <c r="R130"/>
      <c r="S130"/>
      <c r="T130"/>
      <c r="U130" t="inlineStr">
        <is>
          <t>Hour(s)</t>
        </is>
      </c>
      <c r="V130" t="inlineStr">
        <is>
          <t>Static</t>
        </is>
      </c>
      <c r="W130" t="inlineStr">
        <is>
          <t>Fresh water</t>
        </is>
      </c>
      <c r="X130" t="inlineStr">
        <is>
          <t>Lab</t>
        </is>
      </c>
      <c r="Y130"/>
      <c r="Z130" t="inlineStr">
        <is>
          <t>Active ingredient</t>
        </is>
      </c>
      <c r="AA130"/>
      <c r="AB130" t="n">
        <v>0.7</v>
      </c>
      <c r="AC130"/>
      <c r="AD130" t="n">
        <v>0.59</v>
      </c>
      <c r="AE130"/>
      <c r="AF130" t="n">
        <v>0.84</v>
      </c>
      <c r="AG130" t="inlineStr">
        <is>
          <t>AI mg/L</t>
        </is>
      </c>
      <c r="AH130"/>
      <c r="AI130"/>
      <c r="AJ130"/>
      <c r="AK130"/>
      <c r="AL130"/>
      <c r="AM130"/>
      <c r="AN130"/>
      <c r="AO130"/>
      <c r="AP130"/>
      <c r="AQ130"/>
      <c r="AR130"/>
      <c r="AS130"/>
      <c r="AT130"/>
      <c r="AU130"/>
      <c r="AV130"/>
      <c r="AW130"/>
      <c r="AX130" t="inlineStr">
        <is>
          <t>Mortality</t>
        </is>
      </c>
      <c r="AY130" t="inlineStr">
        <is>
          <t>Mortality</t>
        </is>
      </c>
      <c r="AZ130" t="inlineStr">
        <is>
          <t>LC50</t>
        </is>
      </c>
      <c r="BA130"/>
      <c r="BB130"/>
      <c r="BC130" t="n">
        <v>2.0</v>
      </c>
      <c r="BD130"/>
      <c r="BE130"/>
      <c r="BF130"/>
      <c r="BG130"/>
      <c r="BH130" t="inlineStr">
        <is>
          <t>Day(s)</t>
        </is>
      </c>
      <c r="BI130"/>
      <c r="BJ130"/>
      <c r="BK130"/>
      <c r="BL130"/>
      <c r="BM130"/>
      <c r="BN130"/>
      <c r="BO130" t="inlineStr">
        <is>
          <t>--</t>
        </is>
      </c>
      <c r="BP130"/>
      <c r="BQ130"/>
      <c r="BR130"/>
      <c r="BS130"/>
      <c r="BT130"/>
      <c r="BU130"/>
      <c r="BV130"/>
      <c r="BW130"/>
      <c r="BX130"/>
      <c r="BY130"/>
      <c r="BZ130"/>
      <c r="CA130"/>
      <c r="CB130"/>
      <c r="CC130"/>
      <c r="CD130" t="inlineStr">
        <is>
          <t>Millemann,R.E., W.J. Birge, J.A. Black, R.M. Cushman, K.L. Daniels, P.J. Franco, J.M. Giddings, J.F. McCarthy, and A.J.</t>
        </is>
      </c>
      <c r="CE130" t="n">
        <v>11725.0</v>
      </c>
      <c r="CF130" t="inlineStr">
        <is>
          <t>Comparative Acute Toxicity to Aquatic Organisms of Components of Coal-Derived Synthetic Fuels</t>
        </is>
      </c>
      <c r="CG130" t="inlineStr">
        <is>
          <t>Trans. Am. Fish. Soc.113(1): 74-85</t>
        </is>
      </c>
      <c r="CH130" t="n">
        <v>1984.0</v>
      </c>
    </row>
    <row r="131">
      <c r="A131" t="n">
        <v>85687.0</v>
      </c>
      <c r="B131" t="inlineStr">
        <is>
          <t>1,2-Benzenedicarboxylic acid, 1-Butyl 2-(phenylmethyl) ester</t>
        </is>
      </c>
      <c r="C131"/>
      <c r="D131" t="inlineStr">
        <is>
          <t>Unmeasured</t>
        </is>
      </c>
      <c r="E131" t="inlineStr">
        <is>
          <t>&gt;=</t>
        </is>
      </c>
      <c r="F131" t="n">
        <v>80.0</v>
      </c>
      <c r="G131"/>
      <c r="H131"/>
      <c r="I131"/>
      <c r="J131"/>
      <c r="K131" t="inlineStr">
        <is>
          <t>Daphnia magna</t>
        </is>
      </c>
      <c r="L131" t="inlineStr">
        <is>
          <t>Water Flea</t>
        </is>
      </c>
      <c r="M131" t="inlineStr">
        <is>
          <t>Crustaceans; Standard Test Species</t>
        </is>
      </c>
      <c r="N131"/>
      <c r="O131" t="inlineStr">
        <is>
          <t>&lt;=</t>
        </is>
      </c>
      <c r="P131" t="n">
        <v>24.0</v>
      </c>
      <c r="Q131"/>
      <c r="R131"/>
      <c r="S131"/>
      <c r="T131"/>
      <c r="U131" t="inlineStr">
        <is>
          <t>Hour(s)</t>
        </is>
      </c>
      <c r="V131" t="inlineStr">
        <is>
          <t>Static</t>
        </is>
      </c>
      <c r="W131" t="inlineStr">
        <is>
          <t>Fresh water</t>
        </is>
      </c>
      <c r="X131" t="inlineStr">
        <is>
          <t>Lab</t>
        </is>
      </c>
      <c r="Y131" t="inlineStr">
        <is>
          <t>6-10</t>
        </is>
      </c>
      <c r="Z131" t="inlineStr">
        <is>
          <t>Formulation</t>
        </is>
      </c>
      <c r="AA131" t="inlineStr">
        <is>
          <t>&gt;</t>
        </is>
      </c>
      <c r="AB131" t="n">
        <v>460.0</v>
      </c>
      <c r="AC131"/>
      <c r="AD131"/>
      <c r="AE131"/>
      <c r="AF131"/>
      <c r="AG131" t="inlineStr">
        <is>
          <t>AI mg/L</t>
        </is>
      </c>
      <c r="AH131"/>
      <c r="AI131"/>
      <c r="AJ131"/>
      <c r="AK131"/>
      <c r="AL131"/>
      <c r="AM131"/>
      <c r="AN131"/>
      <c r="AO131"/>
      <c r="AP131"/>
      <c r="AQ131"/>
      <c r="AR131"/>
      <c r="AS131"/>
      <c r="AT131"/>
      <c r="AU131"/>
      <c r="AV131"/>
      <c r="AW131"/>
      <c r="AX131" t="inlineStr">
        <is>
          <t>Mortality</t>
        </is>
      </c>
      <c r="AY131" t="inlineStr">
        <is>
          <t>Mortality</t>
        </is>
      </c>
      <c r="AZ131" t="inlineStr">
        <is>
          <t>LC50</t>
        </is>
      </c>
      <c r="BA131"/>
      <c r="BB131"/>
      <c r="BC131" t="n">
        <v>1.0</v>
      </c>
      <c r="BD131"/>
      <c r="BE131"/>
      <c r="BF131"/>
      <c r="BG131"/>
      <c r="BH131" t="inlineStr">
        <is>
          <t>Day(s)</t>
        </is>
      </c>
      <c r="BI131"/>
      <c r="BJ131"/>
      <c r="BK131"/>
      <c r="BL131"/>
      <c r="BM131"/>
      <c r="BN131"/>
      <c r="BO131" t="inlineStr">
        <is>
          <t>--</t>
        </is>
      </c>
      <c r="BP131"/>
      <c r="BQ131"/>
      <c r="BR131"/>
      <c r="BS131"/>
      <c r="BT131"/>
      <c r="BU131"/>
      <c r="BV131"/>
      <c r="BW131"/>
      <c r="BX131"/>
      <c r="BY131"/>
      <c r="BZ131"/>
      <c r="CA131"/>
      <c r="CB131"/>
      <c r="CC131"/>
      <c r="CD131" t="inlineStr">
        <is>
          <t>LeBlanc,G.A.</t>
        </is>
      </c>
      <c r="CE131" t="n">
        <v>5184.0</v>
      </c>
      <c r="CF131" t="inlineStr">
        <is>
          <t>Acute Toxicity of Priority Pollutants to Water Flea (Daphnia magna)</t>
        </is>
      </c>
      <c r="CG131" t="inlineStr">
        <is>
          <t>Bull. Environ. Contam. Toxicol.24(5): 684-691</t>
        </is>
      </c>
      <c r="CH131" t="n">
        <v>1980.0</v>
      </c>
    </row>
    <row r="132">
      <c r="A132" t="n">
        <v>85687.0</v>
      </c>
      <c r="B132" t="inlineStr">
        <is>
          <t>1,2-Benzenedicarboxylic acid, 1-Butyl 2-(phenylmethyl) ester</t>
        </is>
      </c>
      <c r="C132"/>
      <c r="D132" t="inlineStr">
        <is>
          <t>Unmeasured</t>
        </is>
      </c>
      <c r="E132" t="inlineStr">
        <is>
          <t>&gt;=</t>
        </is>
      </c>
      <c r="F132" t="n">
        <v>80.0</v>
      </c>
      <c r="G132"/>
      <c r="H132"/>
      <c r="I132"/>
      <c r="J132"/>
      <c r="K132" t="inlineStr">
        <is>
          <t>Daphnia magna</t>
        </is>
      </c>
      <c r="L132" t="inlineStr">
        <is>
          <t>Water Flea</t>
        </is>
      </c>
      <c r="M132" t="inlineStr">
        <is>
          <t>Crustaceans; Standard Test Species</t>
        </is>
      </c>
      <c r="N132"/>
      <c r="O132" t="inlineStr">
        <is>
          <t>&lt;=</t>
        </is>
      </c>
      <c r="P132" t="n">
        <v>24.0</v>
      </c>
      <c r="Q132"/>
      <c r="R132"/>
      <c r="S132"/>
      <c r="T132"/>
      <c r="U132" t="inlineStr">
        <is>
          <t>Hour(s)</t>
        </is>
      </c>
      <c r="V132" t="inlineStr">
        <is>
          <t>Static</t>
        </is>
      </c>
      <c r="W132" t="inlineStr">
        <is>
          <t>Fresh water</t>
        </is>
      </c>
      <c r="X132" t="inlineStr">
        <is>
          <t>Lab</t>
        </is>
      </c>
      <c r="Y132" t="inlineStr">
        <is>
          <t>6-10</t>
        </is>
      </c>
      <c r="Z132" t="inlineStr">
        <is>
          <t>Formulation</t>
        </is>
      </c>
      <c r="AA132"/>
      <c r="AB132" t="n">
        <v>92.0</v>
      </c>
      <c r="AC132"/>
      <c r="AD132" t="n">
        <v>74.0</v>
      </c>
      <c r="AE132"/>
      <c r="AF132" t="n">
        <v>120.0</v>
      </c>
      <c r="AG132" t="inlineStr">
        <is>
          <t>AI mg/L</t>
        </is>
      </c>
      <c r="AH132"/>
      <c r="AI132"/>
      <c r="AJ132"/>
      <c r="AK132"/>
      <c r="AL132"/>
      <c r="AM132"/>
      <c r="AN132"/>
      <c r="AO132"/>
      <c r="AP132"/>
      <c r="AQ132"/>
      <c r="AR132"/>
      <c r="AS132"/>
      <c r="AT132"/>
      <c r="AU132"/>
      <c r="AV132"/>
      <c r="AW132"/>
      <c r="AX132" t="inlineStr">
        <is>
          <t>Mortality</t>
        </is>
      </c>
      <c r="AY132" t="inlineStr">
        <is>
          <t>Mortality</t>
        </is>
      </c>
      <c r="AZ132" t="inlineStr">
        <is>
          <t>LC50</t>
        </is>
      </c>
      <c r="BA132"/>
      <c r="BB132"/>
      <c r="BC132" t="n">
        <v>2.0</v>
      </c>
      <c r="BD132"/>
      <c r="BE132"/>
      <c r="BF132"/>
      <c r="BG132"/>
      <c r="BH132" t="inlineStr">
        <is>
          <t>Day(s)</t>
        </is>
      </c>
      <c r="BI132"/>
      <c r="BJ132"/>
      <c r="BK132"/>
      <c r="BL132"/>
      <c r="BM132"/>
      <c r="BN132"/>
      <c r="BO132" t="inlineStr">
        <is>
          <t>--</t>
        </is>
      </c>
      <c r="BP132"/>
      <c r="BQ132"/>
      <c r="BR132"/>
      <c r="BS132"/>
      <c r="BT132"/>
      <c r="BU132"/>
      <c r="BV132"/>
      <c r="BW132"/>
      <c r="BX132"/>
      <c r="BY132"/>
      <c r="BZ132"/>
      <c r="CA132"/>
      <c r="CB132"/>
      <c r="CC132"/>
      <c r="CD132" t="inlineStr">
        <is>
          <t>LeBlanc,G.A.</t>
        </is>
      </c>
      <c r="CE132" t="n">
        <v>5184.0</v>
      </c>
      <c r="CF132" t="inlineStr">
        <is>
          <t>Acute Toxicity of Priority Pollutants to Water Flea (Daphnia magna)</t>
        </is>
      </c>
      <c r="CG132" t="inlineStr">
        <is>
          <t>Bull. Environ. Contam. Toxicol.24(5): 684-691</t>
        </is>
      </c>
      <c r="CH132" t="n">
        <v>1980.0</v>
      </c>
    </row>
    <row r="133">
      <c r="A133" t="n">
        <v>85687.0</v>
      </c>
      <c r="B133" t="inlineStr">
        <is>
          <t>1,2-Benzenedicarboxylic acid, 1-Butyl 2-(phenylmethyl) ester</t>
        </is>
      </c>
      <c r="C133"/>
      <c r="D133" t="inlineStr">
        <is>
          <t>Unmeasured</t>
        </is>
      </c>
      <c r="E133"/>
      <c r="F133"/>
      <c r="G133"/>
      <c r="H133"/>
      <c r="I133"/>
      <c r="J133"/>
      <c r="K133" t="inlineStr">
        <is>
          <t>Daphnia magna</t>
        </is>
      </c>
      <c r="L133" t="inlineStr">
        <is>
          <t>Water Flea</t>
        </is>
      </c>
      <c r="M133" t="inlineStr">
        <is>
          <t>Crustaceans; Standard Test Species</t>
        </is>
      </c>
      <c r="N133"/>
      <c r="O133" t="inlineStr">
        <is>
          <t>&lt;</t>
        </is>
      </c>
      <c r="P133" t="n">
        <v>24.0</v>
      </c>
      <c r="Q133"/>
      <c r="R133"/>
      <c r="S133"/>
      <c r="T133"/>
      <c r="U133" t="inlineStr">
        <is>
          <t>Hour(s)</t>
        </is>
      </c>
      <c r="V133" t="inlineStr">
        <is>
          <t>Static</t>
        </is>
      </c>
      <c r="W133" t="inlineStr">
        <is>
          <t>Fresh water</t>
        </is>
      </c>
      <c r="X133" t="inlineStr">
        <is>
          <t>Lab</t>
        </is>
      </c>
      <c r="Y133"/>
      <c r="Z133" t="inlineStr">
        <is>
          <t>Formulation</t>
        </is>
      </c>
      <c r="AA133"/>
      <c r="AB133" t="n">
        <v>1.8</v>
      </c>
      <c r="AC133"/>
      <c r="AD133"/>
      <c r="AE133"/>
      <c r="AF133"/>
      <c r="AG133" t="inlineStr">
        <is>
          <t>AI mg/L</t>
        </is>
      </c>
      <c r="AH133"/>
      <c r="AI133"/>
      <c r="AJ133"/>
      <c r="AK133"/>
      <c r="AL133"/>
      <c r="AM133"/>
      <c r="AN133"/>
      <c r="AO133"/>
      <c r="AP133"/>
      <c r="AQ133"/>
      <c r="AR133"/>
      <c r="AS133"/>
      <c r="AT133"/>
      <c r="AU133"/>
      <c r="AV133"/>
      <c r="AW133"/>
      <c r="AX133" t="inlineStr">
        <is>
          <t>Mortality</t>
        </is>
      </c>
      <c r="AY133" t="inlineStr">
        <is>
          <t>Mortality</t>
        </is>
      </c>
      <c r="AZ133" t="inlineStr">
        <is>
          <t>LC50</t>
        </is>
      </c>
      <c r="BA133"/>
      <c r="BB133"/>
      <c r="BC133" t="n">
        <v>2.0</v>
      </c>
      <c r="BD133"/>
      <c r="BE133"/>
      <c r="BF133"/>
      <c r="BG133"/>
      <c r="BH133" t="inlineStr">
        <is>
          <t>Day(s)</t>
        </is>
      </c>
      <c r="BI133"/>
      <c r="BJ133"/>
      <c r="BK133"/>
      <c r="BL133"/>
      <c r="BM133"/>
      <c r="BN133"/>
      <c r="BO133" t="inlineStr">
        <is>
          <t>--</t>
        </is>
      </c>
      <c r="BP133"/>
      <c r="BQ133"/>
      <c r="BR133"/>
      <c r="BS133"/>
      <c r="BT133"/>
      <c r="BU133"/>
      <c r="BV133"/>
      <c r="BW133"/>
      <c r="BX133"/>
      <c r="BY133"/>
      <c r="BZ133"/>
      <c r="CA133"/>
      <c r="CB133"/>
      <c r="CC133"/>
      <c r="CD133" t="inlineStr">
        <is>
          <t>Ziegenfuss,P.S., W.J. Renaudette, and W.J. Adams</t>
        </is>
      </c>
      <c r="CE133" t="n">
        <v>7884.0</v>
      </c>
      <c r="CF133" t="inlineStr">
        <is>
          <t>Methodology for Assessing the Acute Toxicity of Chemicals Sorbed to Sediments: Testing the Equilibrium Partitioning Theory</t>
        </is>
      </c>
      <c r="CG133" t="inlineStr">
        <is>
          <t>ASTM Spec. Tech. Publ.9:479-493</t>
        </is>
      </c>
      <c r="CH133" t="n">
        <v>1986.0</v>
      </c>
    </row>
    <row r="134">
      <c r="A134" t="n">
        <v>85687.0</v>
      </c>
      <c r="B134" t="inlineStr">
        <is>
          <t>1,2-Benzenedicarboxylic acid, 1-Butyl 2-(phenylmethyl) ester</t>
        </is>
      </c>
      <c r="C134"/>
      <c r="D134" t="inlineStr">
        <is>
          <t>Measured</t>
        </is>
      </c>
      <c r="E134"/>
      <c r="F134"/>
      <c r="G134"/>
      <c r="H134"/>
      <c r="I134"/>
      <c r="J134"/>
      <c r="K134" t="inlineStr">
        <is>
          <t>Daphnia magna</t>
        </is>
      </c>
      <c r="L134" t="inlineStr">
        <is>
          <t>Water Flea</t>
        </is>
      </c>
      <c r="M134" t="inlineStr">
        <is>
          <t>Crustaceans; Standard Test Species</t>
        </is>
      </c>
      <c r="N134"/>
      <c r="O134" t="inlineStr">
        <is>
          <t>&lt;</t>
        </is>
      </c>
      <c r="P134" t="n">
        <v>24.0</v>
      </c>
      <c r="Q134"/>
      <c r="R134"/>
      <c r="S134"/>
      <c r="T134"/>
      <c r="U134" t="inlineStr">
        <is>
          <t>Hour(s)</t>
        </is>
      </c>
      <c r="V134" t="inlineStr">
        <is>
          <t>Static</t>
        </is>
      </c>
      <c r="W134" t="inlineStr">
        <is>
          <t>Fresh water</t>
        </is>
      </c>
      <c r="X134" t="inlineStr">
        <is>
          <t>Lab</t>
        </is>
      </c>
      <c r="Y134" t="n">
        <v>6.0</v>
      </c>
      <c r="Z134" t="inlineStr">
        <is>
          <t>Active ingredient</t>
        </is>
      </c>
      <c r="AA134" t="inlineStr">
        <is>
          <t>&gt;</t>
        </is>
      </c>
      <c r="AB134" t="n">
        <v>1.4</v>
      </c>
      <c r="AC134"/>
      <c r="AD134"/>
      <c r="AE134"/>
      <c r="AF134"/>
      <c r="AG134" t="inlineStr">
        <is>
          <t>AI mg/L</t>
        </is>
      </c>
      <c r="AH134"/>
      <c r="AI134"/>
      <c r="AJ134"/>
      <c r="AK134"/>
      <c r="AL134"/>
      <c r="AM134"/>
      <c r="AN134"/>
      <c r="AO134"/>
      <c r="AP134"/>
      <c r="AQ134"/>
      <c r="AR134"/>
      <c r="AS134"/>
      <c r="AT134"/>
      <c r="AU134"/>
      <c r="AV134"/>
      <c r="AW134"/>
      <c r="AX134" t="inlineStr">
        <is>
          <t>Mortality</t>
        </is>
      </c>
      <c r="AY134" t="inlineStr">
        <is>
          <t>Mortality</t>
        </is>
      </c>
      <c r="AZ134" t="inlineStr">
        <is>
          <t>LC50</t>
        </is>
      </c>
      <c r="BA134"/>
      <c r="BB134"/>
      <c r="BC134" t="n">
        <v>1.0</v>
      </c>
      <c r="BD134"/>
      <c r="BE134"/>
      <c r="BF134"/>
      <c r="BG134"/>
      <c r="BH134" t="inlineStr">
        <is>
          <t>Day(s)</t>
        </is>
      </c>
      <c r="BI134"/>
      <c r="BJ134"/>
      <c r="BK134"/>
      <c r="BL134"/>
      <c r="BM134"/>
      <c r="BN134"/>
      <c r="BO134" t="inlineStr">
        <is>
          <t>--</t>
        </is>
      </c>
      <c r="BP134"/>
      <c r="BQ134"/>
      <c r="BR134"/>
      <c r="BS134"/>
      <c r="BT134"/>
      <c r="BU134"/>
      <c r="BV134"/>
      <c r="BW134"/>
      <c r="BX134"/>
      <c r="BY134"/>
      <c r="BZ134"/>
      <c r="CA134"/>
      <c r="CB134"/>
      <c r="CC134"/>
      <c r="CD134" t="inlineStr">
        <is>
          <t>Springborn Bionomics Inc.</t>
        </is>
      </c>
      <c r="CE134" t="n">
        <v>180338.0</v>
      </c>
      <c r="CF134" t="inlineStr">
        <is>
          <t>Acute Toxicity of Fourteen Phthalate Esters to Daphnia magna (Final Report) Report No BW-84-4-1567</t>
        </is>
      </c>
      <c r="CG134" t="inlineStr">
        <is>
          <t>EPA/OTS 40-8426150:54 p.</t>
        </is>
      </c>
      <c r="CH134" t="n">
        <v>1984.0</v>
      </c>
    </row>
    <row r="135">
      <c r="A135" t="n">
        <v>85687.0</v>
      </c>
      <c r="B135" t="inlineStr">
        <is>
          <t>1,2-Benzenedicarboxylic acid, 1-Butyl 2-(phenylmethyl) ester</t>
        </is>
      </c>
      <c r="C135"/>
      <c r="D135" t="inlineStr">
        <is>
          <t>Measured</t>
        </is>
      </c>
      <c r="E135"/>
      <c r="F135"/>
      <c r="G135"/>
      <c r="H135"/>
      <c r="I135"/>
      <c r="J135"/>
      <c r="K135" t="inlineStr">
        <is>
          <t>Daphnia magna</t>
        </is>
      </c>
      <c r="L135" t="inlineStr">
        <is>
          <t>Water Flea</t>
        </is>
      </c>
      <c r="M135" t="inlineStr">
        <is>
          <t>Crustaceans; Standard Test Species</t>
        </is>
      </c>
      <c r="N135"/>
      <c r="O135" t="inlineStr">
        <is>
          <t>&lt;</t>
        </is>
      </c>
      <c r="P135" t="n">
        <v>24.0</v>
      </c>
      <c r="Q135"/>
      <c r="R135"/>
      <c r="S135"/>
      <c r="T135"/>
      <c r="U135" t="inlineStr">
        <is>
          <t>Hour(s)</t>
        </is>
      </c>
      <c r="V135" t="inlineStr">
        <is>
          <t>Static</t>
        </is>
      </c>
      <c r="W135" t="inlineStr">
        <is>
          <t>Fresh water</t>
        </is>
      </c>
      <c r="X135" t="inlineStr">
        <is>
          <t>Lab</t>
        </is>
      </c>
      <c r="Y135" t="n">
        <v>6.0</v>
      </c>
      <c r="Z135" t="inlineStr">
        <is>
          <t>Active ingredient</t>
        </is>
      </c>
      <c r="AA135" t="inlineStr">
        <is>
          <t>&gt;</t>
        </is>
      </c>
      <c r="AB135" t="n">
        <v>1.4</v>
      </c>
      <c r="AC135"/>
      <c r="AD135"/>
      <c r="AE135"/>
      <c r="AF135"/>
      <c r="AG135" t="inlineStr">
        <is>
          <t>AI mg/L</t>
        </is>
      </c>
      <c r="AH135"/>
      <c r="AI135"/>
      <c r="AJ135"/>
      <c r="AK135"/>
      <c r="AL135"/>
      <c r="AM135"/>
      <c r="AN135"/>
      <c r="AO135"/>
      <c r="AP135"/>
      <c r="AQ135"/>
      <c r="AR135"/>
      <c r="AS135"/>
      <c r="AT135"/>
      <c r="AU135"/>
      <c r="AV135"/>
      <c r="AW135"/>
      <c r="AX135" t="inlineStr">
        <is>
          <t>Mortality</t>
        </is>
      </c>
      <c r="AY135" t="inlineStr">
        <is>
          <t>Mortality</t>
        </is>
      </c>
      <c r="AZ135" t="inlineStr">
        <is>
          <t>LC50</t>
        </is>
      </c>
      <c r="BA135"/>
      <c r="BB135"/>
      <c r="BC135" t="n">
        <v>2.0</v>
      </c>
      <c r="BD135"/>
      <c r="BE135"/>
      <c r="BF135"/>
      <c r="BG135"/>
      <c r="BH135" t="inlineStr">
        <is>
          <t>Day(s)</t>
        </is>
      </c>
      <c r="BI135"/>
      <c r="BJ135"/>
      <c r="BK135"/>
      <c r="BL135"/>
      <c r="BM135"/>
      <c r="BN135"/>
      <c r="BO135" t="inlineStr">
        <is>
          <t>--</t>
        </is>
      </c>
      <c r="BP135"/>
      <c r="BQ135"/>
      <c r="BR135"/>
      <c r="BS135"/>
      <c r="BT135"/>
      <c r="BU135"/>
      <c r="BV135"/>
      <c r="BW135"/>
      <c r="BX135"/>
      <c r="BY135"/>
      <c r="BZ135"/>
      <c r="CA135"/>
      <c r="CB135"/>
      <c r="CC135"/>
      <c r="CD135" t="inlineStr">
        <is>
          <t>Springborn Bionomics Inc.</t>
        </is>
      </c>
      <c r="CE135" t="n">
        <v>180338.0</v>
      </c>
      <c r="CF135" t="inlineStr">
        <is>
          <t>Acute Toxicity of Fourteen Phthalate Esters to Daphnia magna (Final Report) Report No BW-84-4-1567</t>
        </is>
      </c>
      <c r="CG135" t="inlineStr">
        <is>
          <t>EPA/OTS 40-8426150:54 p.</t>
        </is>
      </c>
      <c r="CH135" t="n">
        <v>1984.0</v>
      </c>
    </row>
    <row r="136">
      <c r="A136" t="n">
        <v>85698.0</v>
      </c>
      <c r="B136" t="inlineStr">
        <is>
          <t>Butyl 2-ethylhexylester 1,2-benzenedicarboxylic acid</t>
        </is>
      </c>
      <c r="C136"/>
      <c r="D136" t="inlineStr">
        <is>
          <t>Measured</t>
        </is>
      </c>
      <c r="E136"/>
      <c r="F136"/>
      <c r="G136"/>
      <c r="H136"/>
      <c r="I136"/>
      <c r="J136"/>
      <c r="K136" t="inlineStr">
        <is>
          <t>Daphnia magna</t>
        </is>
      </c>
      <c r="L136" t="inlineStr">
        <is>
          <t>Water Flea</t>
        </is>
      </c>
      <c r="M136" t="inlineStr">
        <is>
          <t>Crustaceans; Standard Test Species</t>
        </is>
      </c>
      <c r="N136"/>
      <c r="O136" t="inlineStr">
        <is>
          <t>&lt;</t>
        </is>
      </c>
      <c r="P136" t="n">
        <v>24.0</v>
      </c>
      <c r="Q136"/>
      <c r="R136"/>
      <c r="S136"/>
      <c r="T136"/>
      <c r="U136" t="inlineStr">
        <is>
          <t>Hour(s)</t>
        </is>
      </c>
      <c r="V136" t="inlineStr">
        <is>
          <t>Static</t>
        </is>
      </c>
      <c r="W136" t="inlineStr">
        <is>
          <t>Fresh water</t>
        </is>
      </c>
      <c r="X136" t="inlineStr">
        <is>
          <t>Lab</t>
        </is>
      </c>
      <c r="Y136" t="n">
        <v>2.0</v>
      </c>
      <c r="Z136" t="inlineStr">
        <is>
          <t>Active ingredient</t>
        </is>
      </c>
      <c r="AA136" t="inlineStr">
        <is>
          <t>&gt;</t>
        </is>
      </c>
      <c r="AB136" t="n">
        <v>0.1</v>
      </c>
      <c r="AC136"/>
      <c r="AD136"/>
      <c r="AE136"/>
      <c r="AF136"/>
      <c r="AG136" t="inlineStr">
        <is>
          <t>AI mg/L</t>
        </is>
      </c>
      <c r="AH136"/>
      <c r="AI136"/>
      <c r="AJ136"/>
      <c r="AK136"/>
      <c r="AL136"/>
      <c r="AM136"/>
      <c r="AN136"/>
      <c r="AO136"/>
      <c r="AP136"/>
      <c r="AQ136"/>
      <c r="AR136"/>
      <c r="AS136"/>
      <c r="AT136"/>
      <c r="AU136"/>
      <c r="AV136"/>
      <c r="AW136"/>
      <c r="AX136" t="inlineStr">
        <is>
          <t>Mortality</t>
        </is>
      </c>
      <c r="AY136" t="inlineStr">
        <is>
          <t>Mortality</t>
        </is>
      </c>
      <c r="AZ136" t="inlineStr">
        <is>
          <t>LC50</t>
        </is>
      </c>
      <c r="BA136"/>
      <c r="BB136"/>
      <c r="BC136" t="n">
        <v>2.0</v>
      </c>
      <c r="BD136"/>
      <c r="BE136"/>
      <c r="BF136"/>
      <c r="BG136"/>
      <c r="BH136" t="inlineStr">
        <is>
          <t>Day(s)</t>
        </is>
      </c>
      <c r="BI136"/>
      <c r="BJ136"/>
      <c r="BK136"/>
      <c r="BL136"/>
      <c r="BM136"/>
      <c r="BN136"/>
      <c r="BO136" t="inlineStr">
        <is>
          <t>--</t>
        </is>
      </c>
      <c r="BP136"/>
      <c r="BQ136"/>
      <c r="BR136"/>
      <c r="BS136"/>
      <c r="BT136"/>
      <c r="BU136"/>
      <c r="BV136"/>
      <c r="BW136"/>
      <c r="BX136"/>
      <c r="BY136"/>
      <c r="BZ136"/>
      <c r="CA136"/>
      <c r="CB136"/>
      <c r="CC136"/>
      <c r="CD136" t="inlineStr">
        <is>
          <t>Springborn Bionomics Inc.</t>
        </is>
      </c>
      <c r="CE136" t="n">
        <v>180338.0</v>
      </c>
      <c r="CF136" t="inlineStr">
        <is>
          <t>Acute Toxicity of Fourteen Phthalate Esters to Daphnia magna (Final Report) Report No BW-84-4-1567</t>
        </is>
      </c>
      <c r="CG136" t="inlineStr">
        <is>
          <t>EPA/OTS 40-8426150:54 p.</t>
        </is>
      </c>
      <c r="CH136" t="n">
        <v>1984.0</v>
      </c>
    </row>
    <row r="137">
      <c r="A137" t="n">
        <v>85698.0</v>
      </c>
      <c r="B137" t="inlineStr">
        <is>
          <t>Butyl 2-ethylhexylester 1,2-benzenedicarboxylic acid</t>
        </is>
      </c>
      <c r="C137"/>
      <c r="D137" t="inlineStr">
        <is>
          <t>Measured</t>
        </is>
      </c>
      <c r="E137"/>
      <c r="F137"/>
      <c r="G137"/>
      <c r="H137"/>
      <c r="I137"/>
      <c r="J137"/>
      <c r="K137" t="inlineStr">
        <is>
          <t>Daphnia magna</t>
        </is>
      </c>
      <c r="L137" t="inlineStr">
        <is>
          <t>Water Flea</t>
        </is>
      </c>
      <c r="M137" t="inlineStr">
        <is>
          <t>Crustaceans; Standard Test Species</t>
        </is>
      </c>
      <c r="N137"/>
      <c r="O137" t="inlineStr">
        <is>
          <t>&lt;</t>
        </is>
      </c>
      <c r="P137" t="n">
        <v>24.0</v>
      </c>
      <c r="Q137"/>
      <c r="R137"/>
      <c r="S137"/>
      <c r="T137"/>
      <c r="U137" t="inlineStr">
        <is>
          <t>Hour(s)</t>
        </is>
      </c>
      <c r="V137" t="inlineStr">
        <is>
          <t>Static</t>
        </is>
      </c>
      <c r="W137" t="inlineStr">
        <is>
          <t>Fresh water</t>
        </is>
      </c>
      <c r="X137" t="inlineStr">
        <is>
          <t>Lab</t>
        </is>
      </c>
      <c r="Y137" t="n">
        <v>2.0</v>
      </c>
      <c r="Z137" t="inlineStr">
        <is>
          <t>Active ingredient</t>
        </is>
      </c>
      <c r="AA137" t="inlineStr">
        <is>
          <t>&gt;</t>
        </is>
      </c>
      <c r="AB137" t="n">
        <v>0.1</v>
      </c>
      <c r="AC137"/>
      <c r="AD137"/>
      <c r="AE137"/>
      <c r="AF137"/>
      <c r="AG137" t="inlineStr">
        <is>
          <t>AI mg/L</t>
        </is>
      </c>
      <c r="AH137"/>
      <c r="AI137"/>
      <c r="AJ137"/>
      <c r="AK137"/>
      <c r="AL137"/>
      <c r="AM137"/>
      <c r="AN137"/>
      <c r="AO137"/>
      <c r="AP137"/>
      <c r="AQ137"/>
      <c r="AR137"/>
      <c r="AS137"/>
      <c r="AT137"/>
      <c r="AU137"/>
      <c r="AV137"/>
      <c r="AW137"/>
      <c r="AX137" t="inlineStr">
        <is>
          <t>Mortality</t>
        </is>
      </c>
      <c r="AY137" t="inlineStr">
        <is>
          <t>Mortality</t>
        </is>
      </c>
      <c r="AZ137" t="inlineStr">
        <is>
          <t>LC50</t>
        </is>
      </c>
      <c r="BA137"/>
      <c r="BB137"/>
      <c r="BC137" t="n">
        <v>1.0</v>
      </c>
      <c r="BD137"/>
      <c r="BE137"/>
      <c r="BF137"/>
      <c r="BG137"/>
      <c r="BH137" t="inlineStr">
        <is>
          <t>Day(s)</t>
        </is>
      </c>
      <c r="BI137"/>
      <c r="BJ137"/>
      <c r="BK137"/>
      <c r="BL137"/>
      <c r="BM137"/>
      <c r="BN137"/>
      <c r="BO137" t="inlineStr">
        <is>
          <t>--</t>
        </is>
      </c>
      <c r="BP137"/>
      <c r="BQ137"/>
      <c r="BR137"/>
      <c r="BS137"/>
      <c r="BT137"/>
      <c r="BU137"/>
      <c r="BV137"/>
      <c r="BW137"/>
      <c r="BX137"/>
      <c r="BY137"/>
      <c r="BZ137"/>
      <c r="CA137"/>
      <c r="CB137"/>
      <c r="CC137"/>
      <c r="CD137" t="inlineStr">
        <is>
          <t>Springborn Bionomics Inc.</t>
        </is>
      </c>
      <c r="CE137" t="n">
        <v>180338.0</v>
      </c>
      <c r="CF137" t="inlineStr">
        <is>
          <t>Acute Toxicity of Fourteen Phthalate Esters to Daphnia magna (Final Report) Report No BW-84-4-1567</t>
        </is>
      </c>
      <c r="CG137" t="inlineStr">
        <is>
          <t>EPA/OTS 40-8426150:54 p.</t>
        </is>
      </c>
      <c r="CH137" t="n">
        <v>1984.0</v>
      </c>
    </row>
    <row r="138">
      <c r="A138" t="n">
        <v>86306.0</v>
      </c>
      <c r="B138" t="inlineStr">
        <is>
          <t>N-Nitroso-N-phenylbenzenamine</t>
        </is>
      </c>
      <c r="C138"/>
      <c r="D138" t="inlineStr">
        <is>
          <t>Unmeasured</t>
        </is>
      </c>
      <c r="E138" t="inlineStr">
        <is>
          <t>&gt;=</t>
        </is>
      </c>
      <c r="F138" t="n">
        <v>80.0</v>
      </c>
      <c r="G138"/>
      <c r="H138"/>
      <c r="I138"/>
      <c r="J138"/>
      <c r="K138" t="inlineStr">
        <is>
          <t>Daphnia magna</t>
        </is>
      </c>
      <c r="L138" t="inlineStr">
        <is>
          <t>Water Flea</t>
        </is>
      </c>
      <c r="M138" t="inlineStr">
        <is>
          <t>Crustaceans; Standard Test Species</t>
        </is>
      </c>
      <c r="N138"/>
      <c r="O138" t="inlineStr">
        <is>
          <t>&lt;=</t>
        </is>
      </c>
      <c r="P138" t="n">
        <v>24.0</v>
      </c>
      <c r="Q138"/>
      <c r="R138"/>
      <c r="S138"/>
      <c r="T138"/>
      <c r="U138" t="inlineStr">
        <is>
          <t>Hour(s)</t>
        </is>
      </c>
      <c r="V138" t="inlineStr">
        <is>
          <t>Static</t>
        </is>
      </c>
      <c r="W138" t="inlineStr">
        <is>
          <t>Fresh water</t>
        </is>
      </c>
      <c r="X138" t="inlineStr">
        <is>
          <t>Lab</t>
        </is>
      </c>
      <c r="Y138" t="inlineStr">
        <is>
          <t>6-10</t>
        </is>
      </c>
      <c r="Z138" t="inlineStr">
        <is>
          <t>Formulation</t>
        </is>
      </c>
      <c r="AA138" t="inlineStr">
        <is>
          <t>&gt;</t>
        </is>
      </c>
      <c r="AB138" t="n">
        <v>46.0</v>
      </c>
      <c r="AC138"/>
      <c r="AD138"/>
      <c r="AE138"/>
      <c r="AF138"/>
      <c r="AG138" t="inlineStr">
        <is>
          <t>AI mg/L</t>
        </is>
      </c>
      <c r="AH138"/>
      <c r="AI138"/>
      <c r="AJ138"/>
      <c r="AK138"/>
      <c r="AL138"/>
      <c r="AM138"/>
      <c r="AN138"/>
      <c r="AO138"/>
      <c r="AP138"/>
      <c r="AQ138"/>
      <c r="AR138"/>
      <c r="AS138"/>
      <c r="AT138"/>
      <c r="AU138"/>
      <c r="AV138"/>
      <c r="AW138"/>
      <c r="AX138" t="inlineStr">
        <is>
          <t>Mortality</t>
        </is>
      </c>
      <c r="AY138" t="inlineStr">
        <is>
          <t>Mortality</t>
        </is>
      </c>
      <c r="AZ138" t="inlineStr">
        <is>
          <t>LC50</t>
        </is>
      </c>
      <c r="BA138"/>
      <c r="BB138"/>
      <c r="BC138" t="n">
        <v>1.0</v>
      </c>
      <c r="BD138"/>
      <c r="BE138"/>
      <c r="BF138"/>
      <c r="BG138"/>
      <c r="BH138" t="inlineStr">
        <is>
          <t>Day(s)</t>
        </is>
      </c>
      <c r="BI138"/>
      <c r="BJ138"/>
      <c r="BK138"/>
      <c r="BL138"/>
      <c r="BM138"/>
      <c r="BN138"/>
      <c r="BO138" t="inlineStr">
        <is>
          <t>--</t>
        </is>
      </c>
      <c r="BP138"/>
      <c r="BQ138"/>
      <c r="BR138"/>
      <c r="BS138"/>
      <c r="BT138"/>
      <c r="BU138"/>
      <c r="BV138"/>
      <c r="BW138"/>
      <c r="BX138"/>
      <c r="BY138"/>
      <c r="BZ138"/>
      <c r="CA138"/>
      <c r="CB138"/>
      <c r="CC138"/>
      <c r="CD138" t="inlineStr">
        <is>
          <t>LeBlanc,G.A.</t>
        </is>
      </c>
      <c r="CE138" t="n">
        <v>5184.0</v>
      </c>
      <c r="CF138" t="inlineStr">
        <is>
          <t>Acute Toxicity of Priority Pollutants to Water Flea (Daphnia magna)</t>
        </is>
      </c>
      <c r="CG138" t="inlineStr">
        <is>
          <t>Bull. Environ. Contam. Toxicol.24(5): 684-691</t>
        </is>
      </c>
      <c r="CH138" t="n">
        <v>1980.0</v>
      </c>
    </row>
    <row r="139">
      <c r="A139" t="n">
        <v>86306.0</v>
      </c>
      <c r="B139" t="inlineStr">
        <is>
          <t>N-Nitroso-N-phenylbenzenamine</t>
        </is>
      </c>
      <c r="C139"/>
      <c r="D139" t="inlineStr">
        <is>
          <t>Unmeasured</t>
        </is>
      </c>
      <c r="E139" t="inlineStr">
        <is>
          <t>&gt;=</t>
        </is>
      </c>
      <c r="F139" t="n">
        <v>80.0</v>
      </c>
      <c r="G139"/>
      <c r="H139"/>
      <c r="I139"/>
      <c r="J139"/>
      <c r="K139" t="inlineStr">
        <is>
          <t>Daphnia magna</t>
        </is>
      </c>
      <c r="L139" t="inlineStr">
        <is>
          <t>Water Flea</t>
        </is>
      </c>
      <c r="M139" t="inlineStr">
        <is>
          <t>Crustaceans; Standard Test Species</t>
        </is>
      </c>
      <c r="N139"/>
      <c r="O139" t="inlineStr">
        <is>
          <t>&lt;=</t>
        </is>
      </c>
      <c r="P139" t="n">
        <v>24.0</v>
      </c>
      <c r="Q139"/>
      <c r="R139"/>
      <c r="S139"/>
      <c r="T139"/>
      <c r="U139" t="inlineStr">
        <is>
          <t>Hour(s)</t>
        </is>
      </c>
      <c r="V139" t="inlineStr">
        <is>
          <t>Static</t>
        </is>
      </c>
      <c r="W139" t="inlineStr">
        <is>
          <t>Fresh water</t>
        </is>
      </c>
      <c r="X139" t="inlineStr">
        <is>
          <t>Lab</t>
        </is>
      </c>
      <c r="Y139" t="inlineStr">
        <is>
          <t>6-10</t>
        </is>
      </c>
      <c r="Z139" t="inlineStr">
        <is>
          <t>Formulation</t>
        </is>
      </c>
      <c r="AA139"/>
      <c r="AB139" t="n">
        <v>7.8</v>
      </c>
      <c r="AC139"/>
      <c r="AD139" t="n">
        <v>5.8</v>
      </c>
      <c r="AE139"/>
      <c r="AF139" t="n">
        <v>11.0</v>
      </c>
      <c r="AG139" t="inlineStr">
        <is>
          <t>AI mg/L</t>
        </is>
      </c>
      <c r="AH139"/>
      <c r="AI139"/>
      <c r="AJ139"/>
      <c r="AK139"/>
      <c r="AL139"/>
      <c r="AM139"/>
      <c r="AN139"/>
      <c r="AO139"/>
      <c r="AP139"/>
      <c r="AQ139"/>
      <c r="AR139"/>
      <c r="AS139"/>
      <c r="AT139"/>
      <c r="AU139"/>
      <c r="AV139"/>
      <c r="AW139"/>
      <c r="AX139" t="inlineStr">
        <is>
          <t>Mortality</t>
        </is>
      </c>
      <c r="AY139" t="inlineStr">
        <is>
          <t>Mortality</t>
        </is>
      </c>
      <c r="AZ139" t="inlineStr">
        <is>
          <t>LC50</t>
        </is>
      </c>
      <c r="BA139"/>
      <c r="BB139"/>
      <c r="BC139" t="n">
        <v>2.0</v>
      </c>
      <c r="BD139"/>
      <c r="BE139"/>
      <c r="BF139"/>
      <c r="BG139"/>
      <c r="BH139" t="inlineStr">
        <is>
          <t>Day(s)</t>
        </is>
      </c>
      <c r="BI139"/>
      <c r="BJ139"/>
      <c r="BK139"/>
      <c r="BL139"/>
      <c r="BM139"/>
      <c r="BN139"/>
      <c r="BO139" t="inlineStr">
        <is>
          <t>--</t>
        </is>
      </c>
      <c r="BP139"/>
      <c r="BQ139"/>
      <c r="BR139"/>
      <c r="BS139"/>
      <c r="BT139"/>
      <c r="BU139"/>
      <c r="BV139"/>
      <c r="BW139"/>
      <c r="BX139"/>
      <c r="BY139"/>
      <c r="BZ139"/>
      <c r="CA139"/>
      <c r="CB139"/>
      <c r="CC139"/>
      <c r="CD139" t="inlineStr">
        <is>
          <t>LeBlanc,G.A.</t>
        </is>
      </c>
      <c r="CE139" t="n">
        <v>5184.0</v>
      </c>
      <c r="CF139" t="inlineStr">
        <is>
          <t>Acute Toxicity of Priority Pollutants to Water Flea (Daphnia magna)</t>
        </is>
      </c>
      <c r="CG139" t="inlineStr">
        <is>
          <t>Bull. Environ. Contam. Toxicol.24(5): 684-691</t>
        </is>
      </c>
      <c r="CH139" t="n">
        <v>1980.0</v>
      </c>
    </row>
    <row r="140">
      <c r="A140" t="n">
        <v>86306.0</v>
      </c>
      <c r="B140" t="inlineStr">
        <is>
          <t>N-Nitroso-N-phenylbenzenamine</t>
        </is>
      </c>
      <c r="C140"/>
      <c r="D140" t="inlineStr">
        <is>
          <t>Unmeasured</t>
        </is>
      </c>
      <c r="E140"/>
      <c r="F140"/>
      <c r="G140"/>
      <c r="H140"/>
      <c r="I140"/>
      <c r="J140"/>
      <c r="K140" t="inlineStr">
        <is>
          <t>Daphnia magna</t>
        </is>
      </c>
      <c r="L140" t="inlineStr">
        <is>
          <t>Water Flea</t>
        </is>
      </c>
      <c r="M140" t="inlineStr">
        <is>
          <t>Crustaceans; Standard Test Species</t>
        </is>
      </c>
      <c r="N140"/>
      <c r="O140" t="inlineStr">
        <is>
          <t>&lt;</t>
        </is>
      </c>
      <c r="P140" t="n">
        <v>24.0</v>
      </c>
      <c r="Q140"/>
      <c r="R140"/>
      <c r="S140"/>
      <c r="T140"/>
      <c r="U140" t="inlineStr">
        <is>
          <t>Hour(s)</t>
        </is>
      </c>
      <c r="V140" t="inlineStr">
        <is>
          <t>Static</t>
        </is>
      </c>
      <c r="W140" t="inlineStr">
        <is>
          <t>Fresh water</t>
        </is>
      </c>
      <c r="X140" t="inlineStr">
        <is>
          <t>Lab</t>
        </is>
      </c>
      <c r="Y140"/>
      <c r="Z140" t="inlineStr">
        <is>
          <t>Formulation</t>
        </is>
      </c>
      <c r="AA140"/>
      <c r="AB140" t="n">
        <v>7.8</v>
      </c>
      <c r="AC140"/>
      <c r="AD140" t="n">
        <v>5.8</v>
      </c>
      <c r="AE140"/>
      <c r="AF140" t="n">
        <v>11.0</v>
      </c>
      <c r="AG140" t="inlineStr">
        <is>
          <t>AI mg/L</t>
        </is>
      </c>
      <c r="AH140"/>
      <c r="AI140"/>
      <c r="AJ140"/>
      <c r="AK140"/>
      <c r="AL140"/>
      <c r="AM140"/>
      <c r="AN140"/>
      <c r="AO140"/>
      <c r="AP140"/>
      <c r="AQ140"/>
      <c r="AR140"/>
      <c r="AS140"/>
      <c r="AT140"/>
      <c r="AU140"/>
      <c r="AV140"/>
      <c r="AW140"/>
      <c r="AX140" t="inlineStr">
        <is>
          <t>Mortality</t>
        </is>
      </c>
      <c r="AY140" t="inlineStr">
        <is>
          <t>Mortality</t>
        </is>
      </c>
      <c r="AZ140" t="inlineStr">
        <is>
          <t>LC50</t>
        </is>
      </c>
      <c r="BA140"/>
      <c r="BB140"/>
      <c r="BC140" t="n">
        <v>2.0</v>
      </c>
      <c r="BD140"/>
      <c r="BE140"/>
      <c r="BF140"/>
      <c r="BG140"/>
      <c r="BH140" t="inlineStr">
        <is>
          <t>Day(s)</t>
        </is>
      </c>
      <c r="BI140"/>
      <c r="BJ140"/>
      <c r="BK140"/>
      <c r="BL140"/>
      <c r="BM140"/>
      <c r="BN140"/>
      <c r="BO140" t="inlineStr">
        <is>
          <t>--</t>
        </is>
      </c>
      <c r="BP140"/>
      <c r="BQ140"/>
      <c r="BR140"/>
      <c r="BS140"/>
      <c r="BT140"/>
      <c r="BU140"/>
      <c r="BV140"/>
      <c r="BW140"/>
      <c r="BX140"/>
      <c r="BY140"/>
      <c r="BZ140"/>
      <c r="CA140"/>
      <c r="CB140"/>
      <c r="CC140"/>
      <c r="CD140" t="inlineStr">
        <is>
          <t>LeBlanc,G.A., and D.C. Surprenant</t>
        </is>
      </c>
      <c r="CE140" t="n">
        <v>121018.0</v>
      </c>
      <c r="CF140" t="inlineStr">
        <is>
          <t>The Chronic Toxicity of 8 of the 65 Priority Pollutants to the Water Flea (Daphnia magna)</t>
        </is>
      </c>
      <c r="CG140" t="inlineStr">
        <is>
          <t>Draft Manuscript, EG&amp;G Bionomics, Aquatic Toxicology Laboratory, Wareham, MA:36 p.</t>
        </is>
      </c>
      <c r="CH140" t="n">
        <v>1980.0</v>
      </c>
    </row>
    <row r="141">
      <c r="A141" t="n">
        <v>91203.0</v>
      </c>
      <c r="B141" t="inlineStr">
        <is>
          <t>Naphthalene</t>
        </is>
      </c>
      <c r="C141"/>
      <c r="D141" t="inlineStr">
        <is>
          <t>Unmeasured</t>
        </is>
      </c>
      <c r="E141" t="inlineStr">
        <is>
          <t>&gt;=</t>
        </is>
      </c>
      <c r="F141" t="n">
        <v>80.0</v>
      </c>
      <c r="G141"/>
      <c r="H141"/>
      <c r="I141"/>
      <c r="J141"/>
      <c r="K141" t="inlineStr">
        <is>
          <t>Daphnia magna</t>
        </is>
      </c>
      <c r="L141" t="inlineStr">
        <is>
          <t>Water Flea</t>
        </is>
      </c>
      <c r="M141" t="inlineStr">
        <is>
          <t>Crustaceans; Standard Test Species</t>
        </is>
      </c>
      <c r="N141"/>
      <c r="O141" t="inlineStr">
        <is>
          <t>&lt;=</t>
        </is>
      </c>
      <c r="P141" t="n">
        <v>24.0</v>
      </c>
      <c r="Q141"/>
      <c r="R141"/>
      <c r="S141"/>
      <c r="T141"/>
      <c r="U141" t="inlineStr">
        <is>
          <t>Hour(s)</t>
        </is>
      </c>
      <c r="V141" t="inlineStr">
        <is>
          <t>Static</t>
        </is>
      </c>
      <c r="W141" t="inlineStr">
        <is>
          <t>Fresh water</t>
        </is>
      </c>
      <c r="X141" t="inlineStr">
        <is>
          <t>Lab</t>
        </is>
      </c>
      <c r="Y141" t="inlineStr">
        <is>
          <t>6-10</t>
        </is>
      </c>
      <c r="Z141" t="inlineStr">
        <is>
          <t>Formulation</t>
        </is>
      </c>
      <c r="AA141"/>
      <c r="AB141" t="n">
        <v>8.6</v>
      </c>
      <c r="AC141"/>
      <c r="AD141" t="n">
        <v>5.0</v>
      </c>
      <c r="AE141"/>
      <c r="AF141" t="n">
        <v>15.0</v>
      </c>
      <c r="AG141" t="inlineStr">
        <is>
          <t>AI mg/L</t>
        </is>
      </c>
      <c r="AH141"/>
      <c r="AI141"/>
      <c r="AJ141"/>
      <c r="AK141"/>
      <c r="AL141"/>
      <c r="AM141"/>
      <c r="AN141"/>
      <c r="AO141"/>
      <c r="AP141"/>
      <c r="AQ141"/>
      <c r="AR141"/>
      <c r="AS141"/>
      <c r="AT141"/>
      <c r="AU141"/>
      <c r="AV141"/>
      <c r="AW141"/>
      <c r="AX141" t="inlineStr">
        <is>
          <t>Mortality</t>
        </is>
      </c>
      <c r="AY141" t="inlineStr">
        <is>
          <t>Mortality</t>
        </is>
      </c>
      <c r="AZ141" t="inlineStr">
        <is>
          <t>LC50</t>
        </is>
      </c>
      <c r="BA141"/>
      <c r="BB141"/>
      <c r="BC141" t="n">
        <v>2.0</v>
      </c>
      <c r="BD141"/>
      <c r="BE141"/>
      <c r="BF141"/>
      <c r="BG141"/>
      <c r="BH141" t="inlineStr">
        <is>
          <t>Day(s)</t>
        </is>
      </c>
      <c r="BI141"/>
      <c r="BJ141"/>
      <c r="BK141"/>
      <c r="BL141"/>
      <c r="BM141"/>
      <c r="BN141"/>
      <c r="BO141" t="inlineStr">
        <is>
          <t>--</t>
        </is>
      </c>
      <c r="BP141"/>
      <c r="BQ141"/>
      <c r="BR141"/>
      <c r="BS141"/>
      <c r="BT141"/>
      <c r="BU141"/>
      <c r="BV141"/>
      <c r="BW141"/>
      <c r="BX141"/>
      <c r="BY141"/>
      <c r="BZ141"/>
      <c r="CA141"/>
      <c r="CB141"/>
      <c r="CC141"/>
      <c r="CD141" t="inlineStr">
        <is>
          <t>LeBlanc,G.A.</t>
        </is>
      </c>
      <c r="CE141" t="n">
        <v>5184.0</v>
      </c>
      <c r="CF141" t="inlineStr">
        <is>
          <t>Acute Toxicity of Priority Pollutants to Water Flea (Daphnia magna)</t>
        </is>
      </c>
      <c r="CG141" t="inlineStr">
        <is>
          <t>Bull. Environ. Contam. Toxicol.24(5): 684-691</t>
        </is>
      </c>
      <c r="CH141" t="n">
        <v>1980.0</v>
      </c>
    </row>
    <row r="142">
      <c r="A142" t="n">
        <v>91203.0</v>
      </c>
      <c r="B142" t="inlineStr">
        <is>
          <t>Naphthalene</t>
        </is>
      </c>
      <c r="C142"/>
      <c r="D142" t="inlineStr">
        <is>
          <t>Unmeasured</t>
        </is>
      </c>
      <c r="E142" t="inlineStr">
        <is>
          <t>&gt;=</t>
        </is>
      </c>
      <c r="F142" t="n">
        <v>80.0</v>
      </c>
      <c r="G142"/>
      <c r="H142"/>
      <c r="I142"/>
      <c r="J142"/>
      <c r="K142" t="inlineStr">
        <is>
          <t>Daphnia magna</t>
        </is>
      </c>
      <c r="L142" t="inlineStr">
        <is>
          <t>Water Flea</t>
        </is>
      </c>
      <c r="M142" t="inlineStr">
        <is>
          <t>Crustaceans; Standard Test Species</t>
        </is>
      </c>
      <c r="N142"/>
      <c r="O142" t="inlineStr">
        <is>
          <t>&lt;=</t>
        </is>
      </c>
      <c r="P142" t="n">
        <v>24.0</v>
      </c>
      <c r="Q142"/>
      <c r="R142"/>
      <c r="S142"/>
      <c r="T142"/>
      <c r="U142" t="inlineStr">
        <is>
          <t>Hour(s)</t>
        </is>
      </c>
      <c r="V142" t="inlineStr">
        <is>
          <t>Static</t>
        </is>
      </c>
      <c r="W142" t="inlineStr">
        <is>
          <t>Fresh water</t>
        </is>
      </c>
      <c r="X142" t="inlineStr">
        <is>
          <t>Lab</t>
        </is>
      </c>
      <c r="Y142" t="inlineStr">
        <is>
          <t>6-10</t>
        </is>
      </c>
      <c r="Z142" t="inlineStr">
        <is>
          <t>Formulation</t>
        </is>
      </c>
      <c r="AA142"/>
      <c r="AB142" t="n">
        <v>17.0</v>
      </c>
      <c r="AC142"/>
      <c r="AD142" t="n">
        <v>11.0</v>
      </c>
      <c r="AE142"/>
      <c r="AF142" t="n">
        <v>25.0</v>
      </c>
      <c r="AG142" t="inlineStr">
        <is>
          <t>AI mg/L</t>
        </is>
      </c>
      <c r="AH142"/>
      <c r="AI142"/>
      <c r="AJ142"/>
      <c r="AK142"/>
      <c r="AL142"/>
      <c r="AM142"/>
      <c r="AN142"/>
      <c r="AO142"/>
      <c r="AP142"/>
      <c r="AQ142"/>
      <c r="AR142"/>
      <c r="AS142"/>
      <c r="AT142"/>
      <c r="AU142"/>
      <c r="AV142"/>
      <c r="AW142"/>
      <c r="AX142" t="inlineStr">
        <is>
          <t>Mortality</t>
        </is>
      </c>
      <c r="AY142" t="inlineStr">
        <is>
          <t>Mortality</t>
        </is>
      </c>
      <c r="AZ142" t="inlineStr">
        <is>
          <t>LC50</t>
        </is>
      </c>
      <c r="BA142"/>
      <c r="BB142"/>
      <c r="BC142" t="n">
        <v>1.0</v>
      </c>
      <c r="BD142"/>
      <c r="BE142"/>
      <c r="BF142"/>
      <c r="BG142"/>
      <c r="BH142" t="inlineStr">
        <is>
          <t>Day(s)</t>
        </is>
      </c>
      <c r="BI142"/>
      <c r="BJ142"/>
      <c r="BK142"/>
      <c r="BL142"/>
      <c r="BM142"/>
      <c r="BN142"/>
      <c r="BO142" t="inlineStr">
        <is>
          <t>--</t>
        </is>
      </c>
      <c r="BP142"/>
      <c r="BQ142"/>
      <c r="BR142"/>
      <c r="BS142"/>
      <c r="BT142"/>
      <c r="BU142"/>
      <c r="BV142"/>
      <c r="BW142"/>
      <c r="BX142"/>
      <c r="BY142"/>
      <c r="BZ142"/>
      <c r="CA142"/>
      <c r="CB142"/>
      <c r="CC142"/>
      <c r="CD142" t="inlineStr">
        <is>
          <t>LeBlanc,G.A.</t>
        </is>
      </c>
      <c r="CE142" t="n">
        <v>5184.0</v>
      </c>
      <c r="CF142" t="inlineStr">
        <is>
          <t>Acute Toxicity of Priority Pollutants to Water Flea (Daphnia magna)</t>
        </is>
      </c>
      <c r="CG142" t="inlineStr">
        <is>
          <t>Bull. Environ. Contam. Toxicol.24(5): 684-691</t>
        </is>
      </c>
      <c r="CH142" t="n">
        <v>1980.0</v>
      </c>
    </row>
    <row r="143">
      <c r="A143" t="n">
        <v>91203.0</v>
      </c>
      <c r="B143" t="inlineStr">
        <is>
          <t>Naphthalene</t>
        </is>
      </c>
      <c r="C143"/>
      <c r="D143" t="inlineStr">
        <is>
          <t>Unmeasured</t>
        </is>
      </c>
      <c r="E143" t="inlineStr">
        <is>
          <t>&gt;=</t>
        </is>
      </c>
      <c r="F143" t="n">
        <v>97.0</v>
      </c>
      <c r="G143"/>
      <c r="H143"/>
      <c r="I143"/>
      <c r="J143"/>
      <c r="K143" t="inlineStr">
        <is>
          <t>Daphnia magna</t>
        </is>
      </c>
      <c r="L143" t="inlineStr">
        <is>
          <t>Water Flea</t>
        </is>
      </c>
      <c r="M143" t="inlineStr">
        <is>
          <t>Crustaceans; Standard Test Species</t>
        </is>
      </c>
      <c r="N143" t="inlineStr">
        <is>
          <t>Neonate</t>
        </is>
      </c>
      <c r="O143"/>
      <c r="P143"/>
      <c r="Q143"/>
      <c r="R143" t="n">
        <v>4.0</v>
      </c>
      <c r="S143"/>
      <c r="T143" t="n">
        <v>6.0</v>
      </c>
      <c r="U143" t="inlineStr">
        <is>
          <t>Day(s)</t>
        </is>
      </c>
      <c r="V143" t="inlineStr">
        <is>
          <t>Static</t>
        </is>
      </c>
      <c r="W143" t="inlineStr">
        <is>
          <t>Fresh water</t>
        </is>
      </c>
      <c r="X143" t="inlineStr">
        <is>
          <t>Lab</t>
        </is>
      </c>
      <c r="Y143" t="inlineStr">
        <is>
          <t>&gt;=6</t>
        </is>
      </c>
      <c r="Z143" t="inlineStr">
        <is>
          <t>Active ingredient</t>
        </is>
      </c>
      <c r="AA143"/>
      <c r="AB143" t="n">
        <v>4.72960215</v>
      </c>
      <c r="AC143"/>
      <c r="AD143"/>
      <c r="AE143"/>
      <c r="AF143"/>
      <c r="AG143" t="inlineStr">
        <is>
          <t>AI mg/L</t>
        </is>
      </c>
      <c r="AH143"/>
      <c r="AI143"/>
      <c r="AJ143"/>
      <c r="AK143"/>
      <c r="AL143"/>
      <c r="AM143"/>
      <c r="AN143"/>
      <c r="AO143"/>
      <c r="AP143"/>
      <c r="AQ143"/>
      <c r="AR143"/>
      <c r="AS143"/>
      <c r="AT143"/>
      <c r="AU143"/>
      <c r="AV143"/>
      <c r="AW143"/>
      <c r="AX143" t="inlineStr">
        <is>
          <t>Mortality</t>
        </is>
      </c>
      <c r="AY143" t="inlineStr">
        <is>
          <t>Mortality</t>
        </is>
      </c>
      <c r="AZ143" t="inlineStr">
        <is>
          <t>LC50</t>
        </is>
      </c>
      <c r="BA143"/>
      <c r="BB143"/>
      <c r="BC143" t="n">
        <v>2.0</v>
      </c>
      <c r="BD143"/>
      <c r="BE143"/>
      <c r="BF143"/>
      <c r="BG143"/>
      <c r="BH143" t="inlineStr">
        <is>
          <t>Day(s)</t>
        </is>
      </c>
      <c r="BI143"/>
      <c r="BJ143"/>
      <c r="BK143"/>
      <c r="BL143"/>
      <c r="BM143"/>
      <c r="BN143"/>
      <c r="BO143" t="inlineStr">
        <is>
          <t>--</t>
        </is>
      </c>
      <c r="BP143"/>
      <c r="BQ143"/>
      <c r="BR143"/>
      <c r="BS143"/>
      <c r="BT143"/>
      <c r="BU143"/>
      <c r="BV143"/>
      <c r="BW143"/>
      <c r="BX143"/>
      <c r="BY143"/>
      <c r="BZ143"/>
      <c r="CA143"/>
      <c r="CB143"/>
      <c r="CC143"/>
      <c r="CD143" t="inlineStr">
        <is>
          <t>Abernethy,S., A.M. Bobra, W.Y. Shiu, P.G. Wells, and D. Mackay</t>
        </is>
      </c>
      <c r="CE143" t="n">
        <v>11926.0</v>
      </c>
      <c r="CF143" t="inlineStr">
        <is>
          <t>Acute Lethal Toxicity of Hydrocarbons and Chlorinated Hydrocarbons to Two Planktonic Crustaceans: The Key Role of Organism-Water Partitioning</t>
        </is>
      </c>
      <c r="CG143" t="inlineStr">
        <is>
          <t>Aquat. Toxicol.8(3): 163-174</t>
        </is>
      </c>
      <c r="CH143" t="n">
        <v>1986.0</v>
      </c>
    </row>
    <row r="144">
      <c r="A144" t="n">
        <v>91203.0</v>
      </c>
      <c r="B144" t="inlineStr">
        <is>
          <t>Naphthalene</t>
        </is>
      </c>
      <c r="C144"/>
      <c r="D144" t="inlineStr">
        <is>
          <t>Unmeasured</t>
        </is>
      </c>
      <c r="E144" t="inlineStr">
        <is>
          <t>&gt;=</t>
        </is>
      </c>
      <c r="F144" t="n">
        <v>97.0</v>
      </c>
      <c r="G144"/>
      <c r="H144"/>
      <c r="I144"/>
      <c r="J144"/>
      <c r="K144" t="inlineStr">
        <is>
          <t>Daphnia magna</t>
        </is>
      </c>
      <c r="L144" t="inlineStr">
        <is>
          <t>Water Flea</t>
        </is>
      </c>
      <c r="M144" t="inlineStr">
        <is>
          <t>Crustaceans; Standard Test Species</t>
        </is>
      </c>
      <c r="N144" t="inlineStr">
        <is>
          <t>Neonate</t>
        </is>
      </c>
      <c r="O144"/>
      <c r="P144"/>
      <c r="Q144"/>
      <c r="R144" t="n">
        <v>4.0</v>
      </c>
      <c r="S144"/>
      <c r="T144" t="n">
        <v>6.0</v>
      </c>
      <c r="U144" t="inlineStr">
        <is>
          <t>Day(s)</t>
        </is>
      </c>
      <c r="V144" t="inlineStr">
        <is>
          <t>Static</t>
        </is>
      </c>
      <c r="W144" t="inlineStr">
        <is>
          <t>Fresh water</t>
        </is>
      </c>
      <c r="X144" t="inlineStr">
        <is>
          <t>Lab</t>
        </is>
      </c>
      <c r="Y144" t="inlineStr">
        <is>
          <t>&gt;=6</t>
        </is>
      </c>
      <c r="Z144" t="inlineStr">
        <is>
          <t>Active ingredient</t>
        </is>
      </c>
      <c r="AA144"/>
      <c r="AB144" t="n">
        <v>4.72960215</v>
      </c>
      <c r="AC144"/>
      <c r="AD144"/>
      <c r="AE144"/>
      <c r="AF144"/>
      <c r="AG144" t="inlineStr">
        <is>
          <t>AI mg/L</t>
        </is>
      </c>
      <c r="AH144"/>
      <c r="AI144"/>
      <c r="AJ144"/>
      <c r="AK144"/>
      <c r="AL144"/>
      <c r="AM144"/>
      <c r="AN144"/>
      <c r="AO144"/>
      <c r="AP144"/>
      <c r="AQ144"/>
      <c r="AR144"/>
      <c r="AS144"/>
      <c r="AT144"/>
      <c r="AU144"/>
      <c r="AV144"/>
      <c r="AW144"/>
      <c r="AX144" t="inlineStr">
        <is>
          <t>Mortality</t>
        </is>
      </c>
      <c r="AY144" t="inlineStr">
        <is>
          <t>Mortality</t>
        </is>
      </c>
      <c r="AZ144" t="inlineStr">
        <is>
          <t>LC50</t>
        </is>
      </c>
      <c r="BA144"/>
      <c r="BB144"/>
      <c r="BC144" t="n">
        <v>2.0</v>
      </c>
      <c r="BD144"/>
      <c r="BE144"/>
      <c r="BF144"/>
      <c r="BG144"/>
      <c r="BH144" t="inlineStr">
        <is>
          <t>Day(s)</t>
        </is>
      </c>
      <c r="BI144"/>
      <c r="BJ144"/>
      <c r="BK144"/>
      <c r="BL144"/>
      <c r="BM144"/>
      <c r="BN144"/>
      <c r="BO144" t="inlineStr">
        <is>
          <t>--</t>
        </is>
      </c>
      <c r="BP144"/>
      <c r="BQ144"/>
      <c r="BR144"/>
      <c r="BS144"/>
      <c r="BT144"/>
      <c r="BU144"/>
      <c r="BV144"/>
      <c r="BW144"/>
      <c r="BX144"/>
      <c r="BY144"/>
      <c r="BZ144"/>
      <c r="CA144"/>
      <c r="CB144"/>
      <c r="CC144"/>
      <c r="CD144" t="inlineStr">
        <is>
          <t>Abernethy,S., A.M. Bobra, W.Y. Shiu, P.G. Wells, and D. Mackay</t>
        </is>
      </c>
      <c r="CE144" t="n">
        <v>11926.0</v>
      </c>
      <c r="CF144" t="inlineStr">
        <is>
          <t>Acute Lethal Toxicity of Hydrocarbons and Chlorinated Hydrocarbons to Two Planktonic Crustaceans: The Key Role of Organism-Water Partitioning</t>
        </is>
      </c>
      <c r="CG144" t="inlineStr">
        <is>
          <t>Aquat. Toxicol.8(3): 163-174</t>
        </is>
      </c>
      <c r="CH144" t="n">
        <v>1986.0</v>
      </c>
    </row>
    <row r="145">
      <c r="A145" t="n">
        <v>91203.0</v>
      </c>
      <c r="B145" t="inlineStr">
        <is>
          <t>Naphthalene</t>
        </is>
      </c>
      <c r="C145" t="inlineStr">
        <is>
          <t>Technical grade, technical product, technical formulation</t>
        </is>
      </c>
      <c r="D145" t="inlineStr">
        <is>
          <t>Unmeasured</t>
        </is>
      </c>
      <c r="E145"/>
      <c r="F145" t="n">
        <v>99.0</v>
      </c>
      <c r="G145"/>
      <c r="H145"/>
      <c r="I145"/>
      <c r="J145"/>
      <c r="K145" t="inlineStr">
        <is>
          <t>Daphnia magna</t>
        </is>
      </c>
      <c r="L145" t="inlineStr">
        <is>
          <t>Water Flea</t>
        </is>
      </c>
      <c r="M145" t="inlineStr">
        <is>
          <t>Crustaceans; Standard Test Species</t>
        </is>
      </c>
      <c r="N145" t="inlineStr">
        <is>
          <t>Neonate</t>
        </is>
      </c>
      <c r="O145" t="inlineStr">
        <is>
          <t>&lt;</t>
        </is>
      </c>
      <c r="P145" t="n">
        <v>24.0</v>
      </c>
      <c r="Q145"/>
      <c r="R145"/>
      <c r="S145"/>
      <c r="T145"/>
      <c r="U145" t="inlineStr">
        <is>
          <t>Hour(s)</t>
        </is>
      </c>
      <c r="V145" t="inlineStr">
        <is>
          <t>Static</t>
        </is>
      </c>
      <c r="W145" t="inlineStr">
        <is>
          <t>Fresh water</t>
        </is>
      </c>
      <c r="X145" t="inlineStr">
        <is>
          <t>Lab</t>
        </is>
      </c>
      <c r="Y145" t="n">
        <v>6.0</v>
      </c>
      <c r="Z145" t="inlineStr">
        <is>
          <t>Active ingredient</t>
        </is>
      </c>
      <c r="AA145"/>
      <c r="AB145"/>
      <c r="AC145" t="inlineStr">
        <is>
          <t>&gt;</t>
        </is>
      </c>
      <c r="AD145" t="n">
        <v>6.0</v>
      </c>
      <c r="AE145" t="inlineStr">
        <is>
          <t>&lt;</t>
        </is>
      </c>
      <c r="AF145" t="n">
        <v>8.0</v>
      </c>
      <c r="AG145" t="inlineStr">
        <is>
          <t>AI mg/L</t>
        </is>
      </c>
      <c r="AH145"/>
      <c r="AI145"/>
      <c r="AJ145"/>
      <c r="AK145"/>
      <c r="AL145"/>
      <c r="AM145"/>
      <c r="AN145"/>
      <c r="AO145"/>
      <c r="AP145"/>
      <c r="AQ145"/>
      <c r="AR145"/>
      <c r="AS145"/>
      <c r="AT145"/>
      <c r="AU145"/>
      <c r="AV145"/>
      <c r="AW145"/>
      <c r="AX145" t="inlineStr">
        <is>
          <t>Mortality</t>
        </is>
      </c>
      <c r="AY145" t="inlineStr">
        <is>
          <t>Mortality</t>
        </is>
      </c>
      <c r="AZ145" t="inlineStr">
        <is>
          <t>LC50</t>
        </is>
      </c>
      <c r="BA145"/>
      <c r="BB145"/>
      <c r="BC145" t="n">
        <v>2.0</v>
      </c>
      <c r="BD145"/>
      <c r="BE145"/>
      <c r="BF145"/>
      <c r="BG145"/>
      <c r="BH145" t="inlineStr">
        <is>
          <t>Day(s)</t>
        </is>
      </c>
      <c r="BI145"/>
      <c r="BJ145"/>
      <c r="BK145"/>
      <c r="BL145"/>
      <c r="BM145"/>
      <c r="BN145"/>
      <c r="BO145" t="inlineStr">
        <is>
          <t>--</t>
        </is>
      </c>
      <c r="BP145"/>
      <c r="BQ145"/>
      <c r="BR145"/>
      <c r="BS145"/>
      <c r="BT145"/>
      <c r="BU145"/>
      <c r="BV145"/>
      <c r="BW145"/>
      <c r="BX145"/>
      <c r="BY145"/>
      <c r="BZ145"/>
      <c r="CA145"/>
      <c r="CB145"/>
      <c r="CC145"/>
      <c r="CD145" t="inlineStr">
        <is>
          <t>Brausch,J.M., and P.N. Smith</t>
        </is>
      </c>
      <c r="CE145" t="n">
        <v>117583.0</v>
      </c>
      <c r="CF145" t="inlineStr">
        <is>
          <t>Development of Resistance to Cyfluthrin and Naphthalene Among Daphnia magna</t>
        </is>
      </c>
      <c r="CG145" t="inlineStr">
        <is>
          <t>Ecotoxicology18(5): 600-609</t>
        </is>
      </c>
      <c r="CH145" t="n">
        <v>2009.0</v>
      </c>
    </row>
    <row r="146">
      <c r="A146" t="n">
        <v>91203.0</v>
      </c>
      <c r="B146" t="inlineStr">
        <is>
          <t>Naphthalene</t>
        </is>
      </c>
      <c r="C146" t="inlineStr">
        <is>
          <t>Technical grade, technical product, technical formulation</t>
        </is>
      </c>
      <c r="D146" t="inlineStr">
        <is>
          <t>Unmeasured</t>
        </is>
      </c>
      <c r="E146"/>
      <c r="F146" t="n">
        <v>99.0</v>
      </c>
      <c r="G146"/>
      <c r="H146"/>
      <c r="I146"/>
      <c r="J146"/>
      <c r="K146" t="inlineStr">
        <is>
          <t>Daphnia magna</t>
        </is>
      </c>
      <c r="L146" t="inlineStr">
        <is>
          <t>Water Flea</t>
        </is>
      </c>
      <c r="M146" t="inlineStr">
        <is>
          <t>Crustaceans; Standard Test Species</t>
        </is>
      </c>
      <c r="N146" t="inlineStr">
        <is>
          <t>Neonate</t>
        </is>
      </c>
      <c r="O146" t="inlineStr">
        <is>
          <t>&lt;</t>
        </is>
      </c>
      <c r="P146" t="n">
        <v>24.0</v>
      </c>
      <c r="Q146"/>
      <c r="R146"/>
      <c r="S146"/>
      <c r="T146"/>
      <c r="U146" t="inlineStr">
        <is>
          <t>Hour(s)</t>
        </is>
      </c>
      <c r="V146" t="inlineStr">
        <is>
          <t>Static</t>
        </is>
      </c>
      <c r="W146" t="inlineStr">
        <is>
          <t>Fresh water</t>
        </is>
      </c>
      <c r="X146" t="inlineStr">
        <is>
          <t>Lab</t>
        </is>
      </c>
      <c r="Y146" t="n">
        <v>6.0</v>
      </c>
      <c r="Z146" t="inlineStr">
        <is>
          <t>Active ingredient</t>
        </is>
      </c>
      <c r="AA146" t="inlineStr">
        <is>
          <t>~</t>
        </is>
      </c>
      <c r="AB146" t="n">
        <v>6.0</v>
      </c>
      <c r="AC146"/>
      <c r="AD146"/>
      <c r="AE146"/>
      <c r="AF146"/>
      <c r="AG146" t="inlineStr">
        <is>
          <t>AI mg/L</t>
        </is>
      </c>
      <c r="AH146"/>
      <c r="AI146"/>
      <c r="AJ146"/>
      <c r="AK146"/>
      <c r="AL146"/>
      <c r="AM146"/>
      <c r="AN146"/>
      <c r="AO146"/>
      <c r="AP146"/>
      <c r="AQ146"/>
      <c r="AR146"/>
      <c r="AS146"/>
      <c r="AT146"/>
      <c r="AU146"/>
      <c r="AV146"/>
      <c r="AW146"/>
      <c r="AX146" t="inlineStr">
        <is>
          <t>Mortality</t>
        </is>
      </c>
      <c r="AY146" t="inlineStr">
        <is>
          <t>Mortality</t>
        </is>
      </c>
      <c r="AZ146" t="inlineStr">
        <is>
          <t>LC50</t>
        </is>
      </c>
      <c r="BA146"/>
      <c r="BB146"/>
      <c r="BC146" t="n">
        <v>2.0</v>
      </c>
      <c r="BD146"/>
      <c r="BE146"/>
      <c r="BF146"/>
      <c r="BG146"/>
      <c r="BH146" t="inlineStr">
        <is>
          <t>Day(s)</t>
        </is>
      </c>
      <c r="BI146"/>
      <c r="BJ146"/>
      <c r="BK146"/>
      <c r="BL146"/>
      <c r="BM146"/>
      <c r="BN146"/>
      <c r="BO146" t="inlineStr">
        <is>
          <t>--</t>
        </is>
      </c>
      <c r="BP146"/>
      <c r="BQ146"/>
      <c r="BR146"/>
      <c r="BS146"/>
      <c r="BT146"/>
      <c r="BU146"/>
      <c r="BV146"/>
      <c r="BW146"/>
      <c r="BX146"/>
      <c r="BY146"/>
      <c r="BZ146"/>
      <c r="CA146"/>
      <c r="CB146"/>
      <c r="CC146"/>
      <c r="CD146" t="inlineStr">
        <is>
          <t>Brausch,J.M., and P.N. Smith</t>
        </is>
      </c>
      <c r="CE146" t="n">
        <v>117583.0</v>
      </c>
      <c r="CF146" t="inlineStr">
        <is>
          <t>Development of Resistance to Cyfluthrin and Naphthalene Among Daphnia magna</t>
        </is>
      </c>
      <c r="CG146" t="inlineStr">
        <is>
          <t>Ecotoxicology18(5): 600-609</t>
        </is>
      </c>
      <c r="CH146" t="n">
        <v>2009.0</v>
      </c>
    </row>
    <row r="147">
      <c r="A147" t="n">
        <v>91203.0</v>
      </c>
      <c r="B147" t="inlineStr">
        <is>
          <t>Naphthalene</t>
        </is>
      </c>
      <c r="C147" t="inlineStr">
        <is>
          <t>Technical grade, technical product, technical formulation</t>
        </is>
      </c>
      <c r="D147" t="inlineStr">
        <is>
          <t>Unmeasured</t>
        </is>
      </c>
      <c r="E147"/>
      <c r="F147" t="n">
        <v>99.0</v>
      </c>
      <c r="G147"/>
      <c r="H147"/>
      <c r="I147"/>
      <c r="J147"/>
      <c r="K147" t="inlineStr">
        <is>
          <t>Daphnia magna</t>
        </is>
      </c>
      <c r="L147" t="inlineStr">
        <is>
          <t>Water Flea</t>
        </is>
      </c>
      <c r="M147" t="inlineStr">
        <is>
          <t>Crustaceans; Standard Test Species</t>
        </is>
      </c>
      <c r="N147" t="inlineStr">
        <is>
          <t>Neonate</t>
        </is>
      </c>
      <c r="O147" t="inlineStr">
        <is>
          <t>&lt;</t>
        </is>
      </c>
      <c r="P147" t="n">
        <v>24.0</v>
      </c>
      <c r="Q147"/>
      <c r="R147"/>
      <c r="S147"/>
      <c r="T147"/>
      <c r="U147" t="inlineStr">
        <is>
          <t>Hour(s)</t>
        </is>
      </c>
      <c r="V147" t="inlineStr">
        <is>
          <t>Static</t>
        </is>
      </c>
      <c r="W147" t="inlineStr">
        <is>
          <t>Fresh water</t>
        </is>
      </c>
      <c r="X147" t="inlineStr">
        <is>
          <t>Lab</t>
        </is>
      </c>
      <c r="Y147" t="n">
        <v>6.0</v>
      </c>
      <c r="Z147" t="inlineStr">
        <is>
          <t>Active ingredient</t>
        </is>
      </c>
      <c r="AA147"/>
      <c r="AB147"/>
      <c r="AC147" t="inlineStr">
        <is>
          <t>&gt;</t>
        </is>
      </c>
      <c r="AD147" t="n">
        <v>6.0</v>
      </c>
      <c r="AE147" t="inlineStr">
        <is>
          <t>&lt;</t>
        </is>
      </c>
      <c r="AF147" t="n">
        <v>8.0</v>
      </c>
      <c r="AG147" t="inlineStr">
        <is>
          <t>AI mg/L</t>
        </is>
      </c>
      <c r="AH147"/>
      <c r="AI147"/>
      <c r="AJ147"/>
      <c r="AK147"/>
      <c r="AL147"/>
      <c r="AM147"/>
      <c r="AN147"/>
      <c r="AO147"/>
      <c r="AP147"/>
      <c r="AQ147"/>
      <c r="AR147"/>
      <c r="AS147"/>
      <c r="AT147"/>
      <c r="AU147"/>
      <c r="AV147"/>
      <c r="AW147"/>
      <c r="AX147" t="inlineStr">
        <is>
          <t>Mortality</t>
        </is>
      </c>
      <c r="AY147" t="inlineStr">
        <is>
          <t>Mortality</t>
        </is>
      </c>
      <c r="AZ147" t="inlineStr">
        <is>
          <t>LC50</t>
        </is>
      </c>
      <c r="BA147"/>
      <c r="BB147"/>
      <c r="BC147" t="n">
        <v>2.0</v>
      </c>
      <c r="BD147"/>
      <c r="BE147"/>
      <c r="BF147"/>
      <c r="BG147"/>
      <c r="BH147" t="inlineStr">
        <is>
          <t>Day(s)</t>
        </is>
      </c>
      <c r="BI147"/>
      <c r="BJ147"/>
      <c r="BK147"/>
      <c r="BL147"/>
      <c r="BM147"/>
      <c r="BN147"/>
      <c r="BO147" t="inlineStr">
        <is>
          <t>--</t>
        </is>
      </c>
      <c r="BP147"/>
      <c r="BQ147"/>
      <c r="BR147"/>
      <c r="BS147"/>
      <c r="BT147"/>
      <c r="BU147"/>
      <c r="BV147"/>
      <c r="BW147"/>
      <c r="BX147"/>
      <c r="BY147"/>
      <c r="BZ147"/>
      <c r="CA147"/>
      <c r="CB147"/>
      <c r="CC147"/>
      <c r="CD147" t="inlineStr">
        <is>
          <t>Brausch,J.M., and P.N. Smith</t>
        </is>
      </c>
      <c r="CE147" t="n">
        <v>117583.0</v>
      </c>
      <c r="CF147" t="inlineStr">
        <is>
          <t>Development of Resistance to Cyfluthrin and Naphthalene Among Daphnia magna</t>
        </is>
      </c>
      <c r="CG147" t="inlineStr">
        <is>
          <t>Ecotoxicology18(5): 600-609</t>
        </is>
      </c>
      <c r="CH147" t="n">
        <v>2009.0</v>
      </c>
    </row>
    <row r="148">
      <c r="A148" t="n">
        <v>91203.0</v>
      </c>
      <c r="B148" t="inlineStr">
        <is>
          <t>Naphthalene</t>
        </is>
      </c>
      <c r="C148" t="inlineStr">
        <is>
          <t>Technical grade, technical product, technical formulation</t>
        </is>
      </c>
      <c r="D148" t="inlineStr">
        <is>
          <t>Unmeasured</t>
        </is>
      </c>
      <c r="E148"/>
      <c r="F148" t="n">
        <v>99.0</v>
      </c>
      <c r="G148"/>
      <c r="H148"/>
      <c r="I148"/>
      <c r="J148"/>
      <c r="K148" t="inlineStr">
        <is>
          <t>Daphnia magna</t>
        </is>
      </c>
      <c r="L148" t="inlineStr">
        <is>
          <t>Water Flea</t>
        </is>
      </c>
      <c r="M148" t="inlineStr">
        <is>
          <t>Crustaceans; Standard Test Species</t>
        </is>
      </c>
      <c r="N148" t="inlineStr">
        <is>
          <t>Neonate</t>
        </is>
      </c>
      <c r="O148" t="inlineStr">
        <is>
          <t>&lt;</t>
        </is>
      </c>
      <c r="P148" t="n">
        <v>24.0</v>
      </c>
      <c r="Q148"/>
      <c r="R148"/>
      <c r="S148"/>
      <c r="T148"/>
      <c r="U148" t="inlineStr">
        <is>
          <t>Hour(s)</t>
        </is>
      </c>
      <c r="V148" t="inlineStr">
        <is>
          <t>Static</t>
        </is>
      </c>
      <c r="W148" t="inlineStr">
        <is>
          <t>Fresh water</t>
        </is>
      </c>
      <c r="X148" t="inlineStr">
        <is>
          <t>Lab</t>
        </is>
      </c>
      <c r="Y148" t="n">
        <v>6.0</v>
      </c>
      <c r="Z148" t="inlineStr">
        <is>
          <t>Active ingredient</t>
        </is>
      </c>
      <c r="AA148"/>
      <c r="AB148"/>
      <c r="AC148" t="inlineStr">
        <is>
          <t>&gt;</t>
        </is>
      </c>
      <c r="AD148" t="n">
        <v>6.0</v>
      </c>
      <c r="AE148" t="inlineStr">
        <is>
          <t>&lt;</t>
        </is>
      </c>
      <c r="AF148" t="n">
        <v>8.0</v>
      </c>
      <c r="AG148" t="inlineStr">
        <is>
          <t>AI mg/L</t>
        </is>
      </c>
      <c r="AH148"/>
      <c r="AI148"/>
      <c r="AJ148"/>
      <c r="AK148"/>
      <c r="AL148"/>
      <c r="AM148"/>
      <c r="AN148"/>
      <c r="AO148"/>
      <c r="AP148"/>
      <c r="AQ148"/>
      <c r="AR148"/>
      <c r="AS148"/>
      <c r="AT148"/>
      <c r="AU148"/>
      <c r="AV148"/>
      <c r="AW148"/>
      <c r="AX148" t="inlineStr">
        <is>
          <t>Mortality</t>
        </is>
      </c>
      <c r="AY148" t="inlineStr">
        <is>
          <t>Mortality</t>
        </is>
      </c>
      <c r="AZ148" t="inlineStr">
        <is>
          <t>LC50</t>
        </is>
      </c>
      <c r="BA148"/>
      <c r="BB148"/>
      <c r="BC148" t="n">
        <v>2.0</v>
      </c>
      <c r="BD148"/>
      <c r="BE148"/>
      <c r="BF148"/>
      <c r="BG148"/>
      <c r="BH148" t="inlineStr">
        <is>
          <t>Day(s)</t>
        </is>
      </c>
      <c r="BI148"/>
      <c r="BJ148"/>
      <c r="BK148"/>
      <c r="BL148"/>
      <c r="BM148"/>
      <c r="BN148"/>
      <c r="BO148" t="inlineStr">
        <is>
          <t>--</t>
        </is>
      </c>
      <c r="BP148"/>
      <c r="BQ148"/>
      <c r="BR148"/>
      <c r="BS148"/>
      <c r="BT148"/>
      <c r="BU148"/>
      <c r="BV148"/>
      <c r="BW148"/>
      <c r="BX148"/>
      <c r="BY148"/>
      <c r="BZ148"/>
      <c r="CA148"/>
      <c r="CB148"/>
      <c r="CC148"/>
      <c r="CD148" t="inlineStr">
        <is>
          <t>Brausch,J.M., and P.N. Smith</t>
        </is>
      </c>
      <c r="CE148" t="n">
        <v>117583.0</v>
      </c>
      <c r="CF148" t="inlineStr">
        <is>
          <t>Development of Resistance to Cyfluthrin and Naphthalene Among Daphnia magna</t>
        </is>
      </c>
      <c r="CG148" t="inlineStr">
        <is>
          <t>Ecotoxicology18(5): 600-609</t>
        </is>
      </c>
      <c r="CH148" t="n">
        <v>2009.0</v>
      </c>
    </row>
    <row r="149">
      <c r="A149" t="n">
        <v>91203.0</v>
      </c>
      <c r="B149" t="inlineStr">
        <is>
          <t>Naphthalene</t>
        </is>
      </c>
      <c r="C149" t="inlineStr">
        <is>
          <t>Technical grade, technical product, technical formulation</t>
        </is>
      </c>
      <c r="D149" t="inlineStr">
        <is>
          <t>Unmeasured</t>
        </is>
      </c>
      <c r="E149"/>
      <c r="F149" t="n">
        <v>99.0</v>
      </c>
      <c r="G149"/>
      <c r="H149"/>
      <c r="I149"/>
      <c r="J149"/>
      <c r="K149" t="inlineStr">
        <is>
          <t>Daphnia magna</t>
        </is>
      </c>
      <c r="L149" t="inlineStr">
        <is>
          <t>Water Flea</t>
        </is>
      </c>
      <c r="M149" t="inlineStr">
        <is>
          <t>Crustaceans; Standard Test Species</t>
        </is>
      </c>
      <c r="N149" t="inlineStr">
        <is>
          <t>Neonate</t>
        </is>
      </c>
      <c r="O149" t="inlineStr">
        <is>
          <t>&lt;</t>
        </is>
      </c>
      <c r="P149" t="n">
        <v>24.0</v>
      </c>
      <c r="Q149"/>
      <c r="R149"/>
      <c r="S149"/>
      <c r="T149"/>
      <c r="U149" t="inlineStr">
        <is>
          <t>Hour(s)</t>
        </is>
      </c>
      <c r="V149" t="inlineStr">
        <is>
          <t>Static</t>
        </is>
      </c>
      <c r="W149" t="inlineStr">
        <is>
          <t>Fresh water</t>
        </is>
      </c>
      <c r="X149" t="inlineStr">
        <is>
          <t>Lab</t>
        </is>
      </c>
      <c r="Y149" t="n">
        <v>6.0</v>
      </c>
      <c r="Z149" t="inlineStr">
        <is>
          <t>Active ingredient</t>
        </is>
      </c>
      <c r="AA149"/>
      <c r="AB149"/>
      <c r="AC149" t="inlineStr">
        <is>
          <t>&gt;</t>
        </is>
      </c>
      <c r="AD149" t="n">
        <v>6.0</v>
      </c>
      <c r="AE149" t="inlineStr">
        <is>
          <t>&lt;</t>
        </is>
      </c>
      <c r="AF149" t="n">
        <v>8.0</v>
      </c>
      <c r="AG149" t="inlineStr">
        <is>
          <t>AI mg/L</t>
        </is>
      </c>
      <c r="AH149"/>
      <c r="AI149"/>
      <c r="AJ149"/>
      <c r="AK149"/>
      <c r="AL149"/>
      <c r="AM149"/>
      <c r="AN149"/>
      <c r="AO149"/>
      <c r="AP149"/>
      <c r="AQ149"/>
      <c r="AR149"/>
      <c r="AS149"/>
      <c r="AT149"/>
      <c r="AU149"/>
      <c r="AV149"/>
      <c r="AW149"/>
      <c r="AX149" t="inlineStr">
        <is>
          <t>Mortality</t>
        </is>
      </c>
      <c r="AY149" t="inlineStr">
        <is>
          <t>Mortality</t>
        </is>
      </c>
      <c r="AZ149" t="inlineStr">
        <is>
          <t>LC50</t>
        </is>
      </c>
      <c r="BA149"/>
      <c r="BB149"/>
      <c r="BC149" t="n">
        <v>2.0</v>
      </c>
      <c r="BD149"/>
      <c r="BE149"/>
      <c r="BF149"/>
      <c r="BG149"/>
      <c r="BH149" t="inlineStr">
        <is>
          <t>Day(s)</t>
        </is>
      </c>
      <c r="BI149"/>
      <c r="BJ149"/>
      <c r="BK149"/>
      <c r="BL149"/>
      <c r="BM149"/>
      <c r="BN149"/>
      <c r="BO149" t="inlineStr">
        <is>
          <t>--</t>
        </is>
      </c>
      <c r="BP149"/>
      <c r="BQ149"/>
      <c r="BR149"/>
      <c r="BS149"/>
      <c r="BT149"/>
      <c r="BU149"/>
      <c r="BV149"/>
      <c r="BW149"/>
      <c r="BX149"/>
      <c r="BY149"/>
      <c r="BZ149"/>
      <c r="CA149"/>
      <c r="CB149"/>
      <c r="CC149"/>
      <c r="CD149" t="inlineStr">
        <is>
          <t>Brausch,J.M., and P.N. Smith</t>
        </is>
      </c>
      <c r="CE149" t="n">
        <v>117583.0</v>
      </c>
      <c r="CF149" t="inlineStr">
        <is>
          <t>Development of Resistance to Cyfluthrin and Naphthalene Among Daphnia magna</t>
        </is>
      </c>
      <c r="CG149" t="inlineStr">
        <is>
          <t>Ecotoxicology18(5): 600-609</t>
        </is>
      </c>
      <c r="CH149" t="n">
        <v>2009.0</v>
      </c>
    </row>
    <row r="150">
      <c r="A150" t="n">
        <v>91203.0</v>
      </c>
      <c r="B150" t="inlineStr">
        <is>
          <t>Naphthalene</t>
        </is>
      </c>
      <c r="C150" t="inlineStr">
        <is>
          <t>Technical grade, technical product, technical formulation</t>
        </is>
      </c>
      <c r="D150" t="inlineStr">
        <is>
          <t>Unmeasured</t>
        </is>
      </c>
      <c r="E150"/>
      <c r="F150" t="n">
        <v>99.0</v>
      </c>
      <c r="G150"/>
      <c r="H150"/>
      <c r="I150"/>
      <c r="J150"/>
      <c r="K150" t="inlineStr">
        <is>
          <t>Daphnia magna</t>
        </is>
      </c>
      <c r="L150" t="inlineStr">
        <is>
          <t>Water Flea</t>
        </is>
      </c>
      <c r="M150" t="inlineStr">
        <is>
          <t>Crustaceans; Standard Test Species</t>
        </is>
      </c>
      <c r="N150" t="inlineStr">
        <is>
          <t>Neonate</t>
        </is>
      </c>
      <c r="O150" t="inlineStr">
        <is>
          <t>&lt;</t>
        </is>
      </c>
      <c r="P150" t="n">
        <v>24.0</v>
      </c>
      <c r="Q150"/>
      <c r="R150"/>
      <c r="S150"/>
      <c r="T150"/>
      <c r="U150" t="inlineStr">
        <is>
          <t>Hour(s)</t>
        </is>
      </c>
      <c r="V150" t="inlineStr">
        <is>
          <t>Static</t>
        </is>
      </c>
      <c r="W150" t="inlineStr">
        <is>
          <t>Fresh water</t>
        </is>
      </c>
      <c r="X150" t="inlineStr">
        <is>
          <t>Lab</t>
        </is>
      </c>
      <c r="Y150" t="n">
        <v>6.0</v>
      </c>
      <c r="Z150" t="inlineStr">
        <is>
          <t>Active ingredient</t>
        </is>
      </c>
      <c r="AA150"/>
      <c r="AB150"/>
      <c r="AC150" t="inlineStr">
        <is>
          <t>&gt;</t>
        </is>
      </c>
      <c r="AD150" t="n">
        <v>6.0</v>
      </c>
      <c r="AE150" t="inlineStr">
        <is>
          <t>&lt;</t>
        </is>
      </c>
      <c r="AF150" t="n">
        <v>8.0</v>
      </c>
      <c r="AG150" t="inlineStr">
        <is>
          <t>AI mg/L</t>
        </is>
      </c>
      <c r="AH150"/>
      <c r="AI150"/>
      <c r="AJ150"/>
      <c r="AK150"/>
      <c r="AL150"/>
      <c r="AM150"/>
      <c r="AN150"/>
      <c r="AO150"/>
      <c r="AP150"/>
      <c r="AQ150"/>
      <c r="AR150"/>
      <c r="AS150"/>
      <c r="AT150"/>
      <c r="AU150"/>
      <c r="AV150"/>
      <c r="AW150"/>
      <c r="AX150" t="inlineStr">
        <is>
          <t>Mortality</t>
        </is>
      </c>
      <c r="AY150" t="inlineStr">
        <is>
          <t>Mortality</t>
        </is>
      </c>
      <c r="AZ150" t="inlineStr">
        <is>
          <t>LC50</t>
        </is>
      </c>
      <c r="BA150"/>
      <c r="BB150"/>
      <c r="BC150" t="n">
        <v>2.0</v>
      </c>
      <c r="BD150"/>
      <c r="BE150"/>
      <c r="BF150"/>
      <c r="BG150"/>
      <c r="BH150" t="inlineStr">
        <is>
          <t>Day(s)</t>
        </is>
      </c>
      <c r="BI150"/>
      <c r="BJ150"/>
      <c r="BK150"/>
      <c r="BL150"/>
      <c r="BM150"/>
      <c r="BN150"/>
      <c r="BO150" t="inlineStr">
        <is>
          <t>--</t>
        </is>
      </c>
      <c r="BP150"/>
      <c r="BQ150"/>
      <c r="BR150"/>
      <c r="BS150"/>
      <c r="BT150"/>
      <c r="BU150"/>
      <c r="BV150"/>
      <c r="BW150"/>
      <c r="BX150"/>
      <c r="BY150"/>
      <c r="BZ150"/>
      <c r="CA150"/>
      <c r="CB150"/>
      <c r="CC150"/>
      <c r="CD150" t="inlineStr">
        <is>
          <t>Brausch,J.M., and P.N. Smith</t>
        </is>
      </c>
      <c r="CE150" t="n">
        <v>117583.0</v>
      </c>
      <c r="CF150" t="inlineStr">
        <is>
          <t>Development of Resistance to Cyfluthrin and Naphthalene Among Daphnia magna</t>
        </is>
      </c>
      <c r="CG150" t="inlineStr">
        <is>
          <t>Ecotoxicology18(5): 600-609</t>
        </is>
      </c>
      <c r="CH150" t="n">
        <v>2009.0</v>
      </c>
    </row>
    <row r="151">
      <c r="A151" t="n">
        <v>91203.0</v>
      </c>
      <c r="B151" t="inlineStr">
        <is>
          <t>Naphthalene</t>
        </is>
      </c>
      <c r="C151" t="inlineStr">
        <is>
          <t>Technical grade, technical product, technical formulation</t>
        </is>
      </c>
      <c r="D151" t="inlineStr">
        <is>
          <t>Unmeasured</t>
        </is>
      </c>
      <c r="E151"/>
      <c r="F151" t="n">
        <v>99.0</v>
      </c>
      <c r="G151"/>
      <c r="H151"/>
      <c r="I151"/>
      <c r="J151"/>
      <c r="K151" t="inlineStr">
        <is>
          <t>Daphnia magna</t>
        </is>
      </c>
      <c r="L151" t="inlineStr">
        <is>
          <t>Water Flea</t>
        </is>
      </c>
      <c r="M151" t="inlineStr">
        <is>
          <t>Crustaceans; Standard Test Species</t>
        </is>
      </c>
      <c r="N151" t="inlineStr">
        <is>
          <t>Neonate</t>
        </is>
      </c>
      <c r="O151" t="inlineStr">
        <is>
          <t>&lt;</t>
        </is>
      </c>
      <c r="P151" t="n">
        <v>24.0</v>
      </c>
      <c r="Q151"/>
      <c r="R151"/>
      <c r="S151"/>
      <c r="T151"/>
      <c r="U151" t="inlineStr">
        <is>
          <t>Hour(s)</t>
        </is>
      </c>
      <c r="V151" t="inlineStr">
        <is>
          <t>Static</t>
        </is>
      </c>
      <c r="W151" t="inlineStr">
        <is>
          <t>Fresh water</t>
        </is>
      </c>
      <c r="X151" t="inlineStr">
        <is>
          <t>Lab</t>
        </is>
      </c>
      <c r="Y151" t="n">
        <v>6.0</v>
      </c>
      <c r="Z151" t="inlineStr">
        <is>
          <t>Active ingredient</t>
        </is>
      </c>
      <c r="AA151" t="inlineStr">
        <is>
          <t>~</t>
        </is>
      </c>
      <c r="AB151" t="n">
        <v>6.0</v>
      </c>
      <c r="AC151"/>
      <c r="AD151"/>
      <c r="AE151"/>
      <c r="AF151"/>
      <c r="AG151" t="inlineStr">
        <is>
          <t>AI mg/L</t>
        </is>
      </c>
      <c r="AH151"/>
      <c r="AI151"/>
      <c r="AJ151"/>
      <c r="AK151"/>
      <c r="AL151"/>
      <c r="AM151"/>
      <c r="AN151"/>
      <c r="AO151"/>
      <c r="AP151"/>
      <c r="AQ151"/>
      <c r="AR151"/>
      <c r="AS151"/>
      <c r="AT151"/>
      <c r="AU151"/>
      <c r="AV151"/>
      <c r="AW151"/>
      <c r="AX151" t="inlineStr">
        <is>
          <t>Mortality</t>
        </is>
      </c>
      <c r="AY151" t="inlineStr">
        <is>
          <t>Mortality</t>
        </is>
      </c>
      <c r="AZ151" t="inlineStr">
        <is>
          <t>LC50</t>
        </is>
      </c>
      <c r="BA151"/>
      <c r="BB151"/>
      <c r="BC151" t="n">
        <v>2.0</v>
      </c>
      <c r="BD151"/>
      <c r="BE151"/>
      <c r="BF151"/>
      <c r="BG151"/>
      <c r="BH151" t="inlineStr">
        <is>
          <t>Day(s)</t>
        </is>
      </c>
      <c r="BI151"/>
      <c r="BJ151"/>
      <c r="BK151"/>
      <c r="BL151"/>
      <c r="BM151"/>
      <c r="BN151"/>
      <c r="BO151" t="inlineStr">
        <is>
          <t>--</t>
        </is>
      </c>
      <c r="BP151"/>
      <c r="BQ151"/>
      <c r="BR151"/>
      <c r="BS151"/>
      <c r="BT151"/>
      <c r="BU151"/>
      <c r="BV151"/>
      <c r="BW151"/>
      <c r="BX151"/>
      <c r="BY151"/>
      <c r="BZ151"/>
      <c r="CA151"/>
      <c r="CB151"/>
      <c r="CC151"/>
      <c r="CD151" t="inlineStr">
        <is>
          <t>Brausch,J.M., and P.N. Smith</t>
        </is>
      </c>
      <c r="CE151" t="n">
        <v>117583.0</v>
      </c>
      <c r="CF151" t="inlineStr">
        <is>
          <t>Development of Resistance to Cyfluthrin and Naphthalene Among Daphnia magna</t>
        </is>
      </c>
      <c r="CG151" t="inlineStr">
        <is>
          <t>Ecotoxicology18(5): 600-609</t>
        </is>
      </c>
      <c r="CH151" t="n">
        <v>2009.0</v>
      </c>
    </row>
    <row r="152">
      <c r="A152" t="n">
        <v>91203.0</v>
      </c>
      <c r="B152" t="inlineStr">
        <is>
          <t>Naphthalene</t>
        </is>
      </c>
      <c r="C152" t="inlineStr">
        <is>
          <t>Technical grade, technical product, technical formulation</t>
        </is>
      </c>
      <c r="D152" t="inlineStr">
        <is>
          <t>Unmeasured</t>
        </is>
      </c>
      <c r="E152"/>
      <c r="F152" t="n">
        <v>99.0</v>
      </c>
      <c r="G152"/>
      <c r="H152"/>
      <c r="I152"/>
      <c r="J152"/>
      <c r="K152" t="inlineStr">
        <is>
          <t>Daphnia magna</t>
        </is>
      </c>
      <c r="L152" t="inlineStr">
        <is>
          <t>Water Flea</t>
        </is>
      </c>
      <c r="M152" t="inlineStr">
        <is>
          <t>Crustaceans; Standard Test Species</t>
        </is>
      </c>
      <c r="N152" t="inlineStr">
        <is>
          <t>Neonate</t>
        </is>
      </c>
      <c r="O152" t="inlineStr">
        <is>
          <t>&lt;</t>
        </is>
      </c>
      <c r="P152" t="n">
        <v>24.0</v>
      </c>
      <c r="Q152"/>
      <c r="R152"/>
      <c r="S152"/>
      <c r="T152"/>
      <c r="U152" t="inlineStr">
        <is>
          <t>Hour(s)</t>
        </is>
      </c>
      <c r="V152" t="inlineStr">
        <is>
          <t>Static</t>
        </is>
      </c>
      <c r="W152" t="inlineStr">
        <is>
          <t>Fresh water</t>
        </is>
      </c>
      <c r="X152" t="inlineStr">
        <is>
          <t>Lab</t>
        </is>
      </c>
      <c r="Y152" t="n">
        <v>6.0</v>
      </c>
      <c r="Z152" t="inlineStr">
        <is>
          <t>Active ingredient</t>
        </is>
      </c>
      <c r="AA152"/>
      <c r="AB152"/>
      <c r="AC152" t="inlineStr">
        <is>
          <t>&gt;</t>
        </is>
      </c>
      <c r="AD152" t="n">
        <v>6.0</v>
      </c>
      <c r="AE152" t="inlineStr">
        <is>
          <t>&lt;</t>
        </is>
      </c>
      <c r="AF152" t="n">
        <v>8.0</v>
      </c>
      <c r="AG152" t="inlineStr">
        <is>
          <t>AI mg/L</t>
        </is>
      </c>
      <c r="AH152"/>
      <c r="AI152"/>
      <c r="AJ152"/>
      <c r="AK152"/>
      <c r="AL152"/>
      <c r="AM152"/>
      <c r="AN152"/>
      <c r="AO152"/>
      <c r="AP152"/>
      <c r="AQ152"/>
      <c r="AR152"/>
      <c r="AS152"/>
      <c r="AT152"/>
      <c r="AU152"/>
      <c r="AV152"/>
      <c r="AW152"/>
      <c r="AX152" t="inlineStr">
        <is>
          <t>Mortality</t>
        </is>
      </c>
      <c r="AY152" t="inlineStr">
        <is>
          <t>Mortality</t>
        </is>
      </c>
      <c r="AZ152" t="inlineStr">
        <is>
          <t>LC50</t>
        </is>
      </c>
      <c r="BA152"/>
      <c r="BB152"/>
      <c r="BC152" t="n">
        <v>2.0</v>
      </c>
      <c r="BD152"/>
      <c r="BE152"/>
      <c r="BF152"/>
      <c r="BG152"/>
      <c r="BH152" t="inlineStr">
        <is>
          <t>Day(s)</t>
        </is>
      </c>
      <c r="BI152"/>
      <c r="BJ152"/>
      <c r="BK152"/>
      <c r="BL152"/>
      <c r="BM152"/>
      <c r="BN152"/>
      <c r="BO152" t="inlineStr">
        <is>
          <t>--</t>
        </is>
      </c>
      <c r="BP152"/>
      <c r="BQ152"/>
      <c r="BR152"/>
      <c r="BS152"/>
      <c r="BT152"/>
      <c r="BU152"/>
      <c r="BV152"/>
      <c r="BW152"/>
      <c r="BX152"/>
      <c r="BY152"/>
      <c r="BZ152"/>
      <c r="CA152"/>
      <c r="CB152"/>
      <c r="CC152"/>
      <c r="CD152" t="inlineStr">
        <is>
          <t>Brausch,J.M., and P.N. Smith</t>
        </is>
      </c>
      <c r="CE152" t="n">
        <v>117583.0</v>
      </c>
      <c r="CF152" t="inlineStr">
        <is>
          <t>Development of Resistance to Cyfluthrin and Naphthalene Among Daphnia magna</t>
        </is>
      </c>
      <c r="CG152" t="inlineStr">
        <is>
          <t>Ecotoxicology18(5): 600-609</t>
        </is>
      </c>
      <c r="CH152" t="n">
        <v>2009.0</v>
      </c>
    </row>
    <row r="153">
      <c r="A153" t="n">
        <v>91203.0</v>
      </c>
      <c r="B153" t="inlineStr">
        <is>
          <t>Naphthalene</t>
        </is>
      </c>
      <c r="C153" t="inlineStr">
        <is>
          <t>Technical grade, technical product, technical formulation</t>
        </is>
      </c>
      <c r="D153" t="inlineStr">
        <is>
          <t>Unmeasured</t>
        </is>
      </c>
      <c r="E153"/>
      <c r="F153" t="n">
        <v>99.0</v>
      </c>
      <c r="G153"/>
      <c r="H153"/>
      <c r="I153"/>
      <c r="J153"/>
      <c r="K153" t="inlineStr">
        <is>
          <t>Daphnia magna</t>
        </is>
      </c>
      <c r="L153" t="inlineStr">
        <is>
          <t>Water Flea</t>
        </is>
      </c>
      <c r="M153" t="inlineStr">
        <is>
          <t>Crustaceans; Standard Test Species</t>
        </is>
      </c>
      <c r="N153" t="inlineStr">
        <is>
          <t>Neonate</t>
        </is>
      </c>
      <c r="O153" t="inlineStr">
        <is>
          <t>&lt;</t>
        </is>
      </c>
      <c r="P153" t="n">
        <v>24.0</v>
      </c>
      <c r="Q153"/>
      <c r="R153"/>
      <c r="S153"/>
      <c r="T153"/>
      <c r="U153" t="inlineStr">
        <is>
          <t>Hour(s)</t>
        </is>
      </c>
      <c r="V153" t="inlineStr">
        <is>
          <t>Static</t>
        </is>
      </c>
      <c r="W153" t="inlineStr">
        <is>
          <t>Fresh water</t>
        </is>
      </c>
      <c r="X153" t="inlineStr">
        <is>
          <t>Lab</t>
        </is>
      </c>
      <c r="Y153" t="n">
        <v>6.0</v>
      </c>
      <c r="Z153" t="inlineStr">
        <is>
          <t>Active ingredient</t>
        </is>
      </c>
      <c r="AA153"/>
      <c r="AB153" t="n">
        <v>7.8</v>
      </c>
      <c r="AC153"/>
      <c r="AD153"/>
      <c r="AE153"/>
      <c r="AF153"/>
      <c r="AG153" t="inlineStr">
        <is>
          <t>AI mg/L</t>
        </is>
      </c>
      <c r="AH153"/>
      <c r="AI153"/>
      <c r="AJ153"/>
      <c r="AK153"/>
      <c r="AL153"/>
      <c r="AM153"/>
      <c r="AN153"/>
      <c r="AO153"/>
      <c r="AP153"/>
      <c r="AQ153"/>
      <c r="AR153"/>
      <c r="AS153"/>
      <c r="AT153"/>
      <c r="AU153"/>
      <c r="AV153"/>
      <c r="AW153"/>
      <c r="AX153" t="inlineStr">
        <is>
          <t>Mortality</t>
        </is>
      </c>
      <c r="AY153" t="inlineStr">
        <is>
          <t>Mortality</t>
        </is>
      </c>
      <c r="AZ153" t="inlineStr">
        <is>
          <t>LC50</t>
        </is>
      </c>
      <c r="BA153"/>
      <c r="BB153"/>
      <c r="BC153" t="n">
        <v>2.0</v>
      </c>
      <c r="BD153"/>
      <c r="BE153"/>
      <c r="BF153"/>
      <c r="BG153"/>
      <c r="BH153" t="inlineStr">
        <is>
          <t>Day(s)</t>
        </is>
      </c>
      <c r="BI153"/>
      <c r="BJ153"/>
      <c r="BK153"/>
      <c r="BL153"/>
      <c r="BM153"/>
      <c r="BN153"/>
      <c r="BO153" t="inlineStr">
        <is>
          <t>--</t>
        </is>
      </c>
      <c r="BP153"/>
      <c r="BQ153"/>
      <c r="BR153"/>
      <c r="BS153"/>
      <c r="BT153"/>
      <c r="BU153"/>
      <c r="BV153"/>
      <c r="BW153"/>
      <c r="BX153"/>
      <c r="BY153"/>
      <c r="BZ153"/>
      <c r="CA153"/>
      <c r="CB153"/>
      <c r="CC153"/>
      <c r="CD153" t="inlineStr">
        <is>
          <t>Brausch,J.M., and P.N. Smith</t>
        </is>
      </c>
      <c r="CE153" t="n">
        <v>117583.0</v>
      </c>
      <c r="CF153" t="inlineStr">
        <is>
          <t>Development of Resistance to Cyfluthrin and Naphthalene Among Daphnia magna</t>
        </is>
      </c>
      <c r="CG153" t="inlineStr">
        <is>
          <t>Ecotoxicology18(5): 600-609</t>
        </is>
      </c>
      <c r="CH153" t="n">
        <v>2009.0</v>
      </c>
    </row>
    <row r="154">
      <c r="A154" t="n">
        <v>91203.0</v>
      </c>
      <c r="B154" t="inlineStr">
        <is>
          <t>Naphthalene</t>
        </is>
      </c>
      <c r="C154" t="inlineStr">
        <is>
          <t>Technical grade, technical product, technical formulation</t>
        </is>
      </c>
      <c r="D154" t="inlineStr">
        <is>
          <t>Unmeasured</t>
        </is>
      </c>
      <c r="E154"/>
      <c r="F154" t="n">
        <v>99.0</v>
      </c>
      <c r="G154"/>
      <c r="H154"/>
      <c r="I154"/>
      <c r="J154"/>
      <c r="K154" t="inlineStr">
        <is>
          <t>Daphnia magna</t>
        </is>
      </c>
      <c r="L154" t="inlineStr">
        <is>
          <t>Water Flea</t>
        </is>
      </c>
      <c r="M154" t="inlineStr">
        <is>
          <t>Crustaceans; Standard Test Species</t>
        </is>
      </c>
      <c r="N154" t="inlineStr">
        <is>
          <t>Neonate</t>
        </is>
      </c>
      <c r="O154" t="inlineStr">
        <is>
          <t>&lt;</t>
        </is>
      </c>
      <c r="P154" t="n">
        <v>24.0</v>
      </c>
      <c r="Q154"/>
      <c r="R154"/>
      <c r="S154"/>
      <c r="T154"/>
      <c r="U154" t="inlineStr">
        <is>
          <t>Hour(s)</t>
        </is>
      </c>
      <c r="V154" t="inlineStr">
        <is>
          <t>Static</t>
        </is>
      </c>
      <c r="W154" t="inlineStr">
        <is>
          <t>Fresh water</t>
        </is>
      </c>
      <c r="X154" t="inlineStr">
        <is>
          <t>Lab</t>
        </is>
      </c>
      <c r="Y154" t="n">
        <v>6.0</v>
      </c>
      <c r="Z154" t="inlineStr">
        <is>
          <t>Active ingredient</t>
        </is>
      </c>
      <c r="AA154"/>
      <c r="AB154"/>
      <c r="AC154" t="inlineStr">
        <is>
          <t>&gt;</t>
        </is>
      </c>
      <c r="AD154" t="n">
        <v>6.0</v>
      </c>
      <c r="AE154" t="inlineStr">
        <is>
          <t>&lt;</t>
        </is>
      </c>
      <c r="AF154" t="n">
        <v>8.0</v>
      </c>
      <c r="AG154" t="inlineStr">
        <is>
          <t>AI mg/L</t>
        </is>
      </c>
      <c r="AH154"/>
      <c r="AI154"/>
      <c r="AJ154"/>
      <c r="AK154"/>
      <c r="AL154"/>
      <c r="AM154"/>
      <c r="AN154"/>
      <c r="AO154"/>
      <c r="AP154"/>
      <c r="AQ154"/>
      <c r="AR154"/>
      <c r="AS154"/>
      <c r="AT154"/>
      <c r="AU154"/>
      <c r="AV154"/>
      <c r="AW154"/>
      <c r="AX154" t="inlineStr">
        <is>
          <t>Mortality</t>
        </is>
      </c>
      <c r="AY154" t="inlineStr">
        <is>
          <t>Mortality</t>
        </is>
      </c>
      <c r="AZ154" t="inlineStr">
        <is>
          <t>LC50</t>
        </is>
      </c>
      <c r="BA154"/>
      <c r="BB154"/>
      <c r="BC154" t="n">
        <v>2.0</v>
      </c>
      <c r="BD154"/>
      <c r="BE154"/>
      <c r="BF154"/>
      <c r="BG154"/>
      <c r="BH154" t="inlineStr">
        <is>
          <t>Day(s)</t>
        </is>
      </c>
      <c r="BI154"/>
      <c r="BJ154"/>
      <c r="BK154"/>
      <c r="BL154"/>
      <c r="BM154"/>
      <c r="BN154"/>
      <c r="BO154" t="inlineStr">
        <is>
          <t>--</t>
        </is>
      </c>
      <c r="BP154"/>
      <c r="BQ154"/>
      <c r="BR154"/>
      <c r="BS154"/>
      <c r="BT154"/>
      <c r="BU154"/>
      <c r="BV154"/>
      <c r="BW154"/>
      <c r="BX154"/>
      <c r="BY154"/>
      <c r="BZ154"/>
      <c r="CA154"/>
      <c r="CB154"/>
      <c r="CC154"/>
      <c r="CD154" t="inlineStr">
        <is>
          <t>Brausch,J.M., and P.N. Smith</t>
        </is>
      </c>
      <c r="CE154" t="n">
        <v>117583.0</v>
      </c>
      <c r="CF154" t="inlineStr">
        <is>
          <t>Development of Resistance to Cyfluthrin and Naphthalene Among Daphnia magna</t>
        </is>
      </c>
      <c r="CG154" t="inlineStr">
        <is>
          <t>Ecotoxicology18(5): 600-609</t>
        </is>
      </c>
      <c r="CH154" t="n">
        <v>2009.0</v>
      </c>
    </row>
    <row r="155">
      <c r="A155" t="n">
        <v>91203.0</v>
      </c>
      <c r="B155" t="inlineStr">
        <is>
          <t>Naphthalene</t>
        </is>
      </c>
      <c r="C155" t="inlineStr">
        <is>
          <t>Technical grade, technical product, technical formulation</t>
        </is>
      </c>
      <c r="D155" t="inlineStr">
        <is>
          <t>Unmeasured</t>
        </is>
      </c>
      <c r="E155"/>
      <c r="F155" t="n">
        <v>99.0</v>
      </c>
      <c r="G155"/>
      <c r="H155"/>
      <c r="I155"/>
      <c r="J155"/>
      <c r="K155" t="inlineStr">
        <is>
          <t>Daphnia magna</t>
        </is>
      </c>
      <c r="L155" t="inlineStr">
        <is>
          <t>Water Flea</t>
        </is>
      </c>
      <c r="M155" t="inlineStr">
        <is>
          <t>Crustaceans; Standard Test Species</t>
        </is>
      </c>
      <c r="N155" t="inlineStr">
        <is>
          <t>Neonate</t>
        </is>
      </c>
      <c r="O155" t="inlineStr">
        <is>
          <t>&lt;</t>
        </is>
      </c>
      <c r="P155" t="n">
        <v>24.0</v>
      </c>
      <c r="Q155"/>
      <c r="R155"/>
      <c r="S155"/>
      <c r="T155"/>
      <c r="U155" t="inlineStr">
        <is>
          <t>Hour(s)</t>
        </is>
      </c>
      <c r="V155" t="inlineStr">
        <is>
          <t>Static</t>
        </is>
      </c>
      <c r="W155" t="inlineStr">
        <is>
          <t>Fresh water</t>
        </is>
      </c>
      <c r="X155" t="inlineStr">
        <is>
          <t>Lab</t>
        </is>
      </c>
      <c r="Y155" t="n">
        <v>6.0</v>
      </c>
      <c r="Z155" t="inlineStr">
        <is>
          <t>Active ingredient</t>
        </is>
      </c>
      <c r="AA155"/>
      <c r="AB155"/>
      <c r="AC155" t="inlineStr">
        <is>
          <t>&gt;</t>
        </is>
      </c>
      <c r="AD155" t="n">
        <v>6.0</v>
      </c>
      <c r="AE155" t="inlineStr">
        <is>
          <t>&lt;</t>
        </is>
      </c>
      <c r="AF155" t="n">
        <v>8.0</v>
      </c>
      <c r="AG155" t="inlineStr">
        <is>
          <t>AI mg/L</t>
        </is>
      </c>
      <c r="AH155"/>
      <c r="AI155"/>
      <c r="AJ155"/>
      <c r="AK155"/>
      <c r="AL155"/>
      <c r="AM155"/>
      <c r="AN155"/>
      <c r="AO155"/>
      <c r="AP155"/>
      <c r="AQ155"/>
      <c r="AR155"/>
      <c r="AS155"/>
      <c r="AT155"/>
      <c r="AU155"/>
      <c r="AV155"/>
      <c r="AW155"/>
      <c r="AX155" t="inlineStr">
        <is>
          <t>Mortality</t>
        </is>
      </c>
      <c r="AY155" t="inlineStr">
        <is>
          <t>Mortality</t>
        </is>
      </c>
      <c r="AZ155" t="inlineStr">
        <is>
          <t>LC50</t>
        </is>
      </c>
      <c r="BA155"/>
      <c r="BB155"/>
      <c r="BC155" t="n">
        <v>2.0</v>
      </c>
      <c r="BD155"/>
      <c r="BE155"/>
      <c r="BF155"/>
      <c r="BG155"/>
      <c r="BH155" t="inlineStr">
        <is>
          <t>Day(s)</t>
        </is>
      </c>
      <c r="BI155"/>
      <c r="BJ155"/>
      <c r="BK155"/>
      <c r="BL155"/>
      <c r="BM155"/>
      <c r="BN155"/>
      <c r="BO155" t="inlineStr">
        <is>
          <t>--</t>
        </is>
      </c>
      <c r="BP155"/>
      <c r="BQ155"/>
      <c r="BR155"/>
      <c r="BS155"/>
      <c r="BT155"/>
      <c r="BU155"/>
      <c r="BV155"/>
      <c r="BW155"/>
      <c r="BX155"/>
      <c r="BY155"/>
      <c r="BZ155"/>
      <c r="CA155"/>
      <c r="CB155"/>
      <c r="CC155"/>
      <c r="CD155" t="inlineStr">
        <is>
          <t>Brausch,J.M., and P.N. Smith</t>
        </is>
      </c>
      <c r="CE155" t="n">
        <v>117583.0</v>
      </c>
      <c r="CF155" t="inlineStr">
        <is>
          <t>Development of Resistance to Cyfluthrin and Naphthalene Among Daphnia magna</t>
        </is>
      </c>
      <c r="CG155" t="inlineStr">
        <is>
          <t>Ecotoxicology18(5): 600-609</t>
        </is>
      </c>
      <c r="CH155" t="n">
        <v>2009.0</v>
      </c>
    </row>
    <row r="156">
      <c r="A156" t="n">
        <v>91203.0</v>
      </c>
      <c r="B156" t="inlineStr">
        <is>
          <t>Naphthalene</t>
        </is>
      </c>
      <c r="C156" t="inlineStr">
        <is>
          <t>Technical grade, technical product, technical formulation</t>
        </is>
      </c>
      <c r="D156" t="inlineStr">
        <is>
          <t>Unmeasured</t>
        </is>
      </c>
      <c r="E156"/>
      <c r="F156" t="n">
        <v>99.0</v>
      </c>
      <c r="G156"/>
      <c r="H156"/>
      <c r="I156"/>
      <c r="J156"/>
      <c r="K156" t="inlineStr">
        <is>
          <t>Daphnia magna</t>
        </is>
      </c>
      <c r="L156" t="inlineStr">
        <is>
          <t>Water Flea</t>
        </is>
      </c>
      <c r="M156" t="inlineStr">
        <is>
          <t>Crustaceans; Standard Test Species</t>
        </is>
      </c>
      <c r="N156" t="inlineStr">
        <is>
          <t>Neonate</t>
        </is>
      </c>
      <c r="O156" t="inlineStr">
        <is>
          <t>&lt;</t>
        </is>
      </c>
      <c r="P156" t="n">
        <v>24.0</v>
      </c>
      <c r="Q156"/>
      <c r="R156"/>
      <c r="S156"/>
      <c r="T156"/>
      <c r="U156" t="inlineStr">
        <is>
          <t>Hour(s)</t>
        </is>
      </c>
      <c r="V156" t="inlineStr">
        <is>
          <t>Static</t>
        </is>
      </c>
      <c r="W156" t="inlineStr">
        <is>
          <t>Fresh water</t>
        </is>
      </c>
      <c r="X156" t="inlineStr">
        <is>
          <t>Lab</t>
        </is>
      </c>
      <c r="Y156" t="n">
        <v>6.0</v>
      </c>
      <c r="Z156" t="inlineStr">
        <is>
          <t>Active ingredient</t>
        </is>
      </c>
      <c r="AA156"/>
      <c r="AB156"/>
      <c r="AC156" t="inlineStr">
        <is>
          <t>&gt;</t>
        </is>
      </c>
      <c r="AD156" t="n">
        <v>6.0</v>
      </c>
      <c r="AE156" t="inlineStr">
        <is>
          <t>&lt;</t>
        </is>
      </c>
      <c r="AF156" t="n">
        <v>8.0</v>
      </c>
      <c r="AG156" t="inlineStr">
        <is>
          <t>AI mg/L</t>
        </is>
      </c>
      <c r="AH156"/>
      <c r="AI156"/>
      <c r="AJ156"/>
      <c r="AK156"/>
      <c r="AL156"/>
      <c r="AM156"/>
      <c r="AN156"/>
      <c r="AO156"/>
      <c r="AP156"/>
      <c r="AQ156"/>
      <c r="AR156"/>
      <c r="AS156"/>
      <c r="AT156"/>
      <c r="AU156"/>
      <c r="AV156"/>
      <c r="AW156"/>
      <c r="AX156" t="inlineStr">
        <is>
          <t>Mortality</t>
        </is>
      </c>
      <c r="AY156" t="inlineStr">
        <is>
          <t>Mortality</t>
        </is>
      </c>
      <c r="AZ156" t="inlineStr">
        <is>
          <t>LC50</t>
        </is>
      </c>
      <c r="BA156"/>
      <c r="BB156"/>
      <c r="BC156" t="n">
        <v>2.0</v>
      </c>
      <c r="BD156"/>
      <c r="BE156"/>
      <c r="BF156"/>
      <c r="BG156"/>
      <c r="BH156" t="inlineStr">
        <is>
          <t>Day(s)</t>
        </is>
      </c>
      <c r="BI156"/>
      <c r="BJ156"/>
      <c r="BK156"/>
      <c r="BL156"/>
      <c r="BM156"/>
      <c r="BN156"/>
      <c r="BO156" t="inlineStr">
        <is>
          <t>--</t>
        </is>
      </c>
      <c r="BP156"/>
      <c r="BQ156"/>
      <c r="BR156"/>
      <c r="BS156"/>
      <c r="BT156"/>
      <c r="BU156"/>
      <c r="BV156"/>
      <c r="BW156"/>
      <c r="BX156"/>
      <c r="BY156"/>
      <c r="BZ156"/>
      <c r="CA156"/>
      <c r="CB156"/>
      <c r="CC156"/>
      <c r="CD156" t="inlineStr">
        <is>
          <t>Brausch,J.M., and P.N. Smith</t>
        </is>
      </c>
      <c r="CE156" t="n">
        <v>117583.0</v>
      </c>
      <c r="CF156" t="inlineStr">
        <is>
          <t>Development of Resistance to Cyfluthrin and Naphthalene Among Daphnia magna</t>
        </is>
      </c>
      <c r="CG156" t="inlineStr">
        <is>
          <t>Ecotoxicology18(5): 600-609</t>
        </is>
      </c>
      <c r="CH156" t="n">
        <v>2009.0</v>
      </c>
    </row>
    <row r="157">
      <c r="A157" t="n">
        <v>91203.0</v>
      </c>
      <c r="B157" t="inlineStr">
        <is>
          <t>Naphthalene</t>
        </is>
      </c>
      <c r="C157" t="inlineStr">
        <is>
          <t>Technical grade, technical product, technical formulation</t>
        </is>
      </c>
      <c r="D157" t="inlineStr">
        <is>
          <t>Unmeasured</t>
        </is>
      </c>
      <c r="E157"/>
      <c r="F157" t="n">
        <v>99.0</v>
      </c>
      <c r="G157"/>
      <c r="H157"/>
      <c r="I157"/>
      <c r="J157"/>
      <c r="K157" t="inlineStr">
        <is>
          <t>Daphnia magna</t>
        </is>
      </c>
      <c r="L157" t="inlineStr">
        <is>
          <t>Water Flea</t>
        </is>
      </c>
      <c r="M157" t="inlineStr">
        <is>
          <t>Crustaceans; Standard Test Species</t>
        </is>
      </c>
      <c r="N157" t="inlineStr">
        <is>
          <t>Neonate</t>
        </is>
      </c>
      <c r="O157" t="inlineStr">
        <is>
          <t>&lt;</t>
        </is>
      </c>
      <c r="P157" t="n">
        <v>24.0</v>
      </c>
      <c r="Q157"/>
      <c r="R157"/>
      <c r="S157"/>
      <c r="T157"/>
      <c r="U157" t="inlineStr">
        <is>
          <t>Hour(s)</t>
        </is>
      </c>
      <c r="V157" t="inlineStr">
        <is>
          <t>Static</t>
        </is>
      </c>
      <c r="W157" t="inlineStr">
        <is>
          <t>Fresh water</t>
        </is>
      </c>
      <c r="X157" t="inlineStr">
        <is>
          <t>Lab</t>
        </is>
      </c>
      <c r="Y157" t="n">
        <v>6.0</v>
      </c>
      <c r="Z157" t="inlineStr">
        <is>
          <t>Active ingredient</t>
        </is>
      </c>
      <c r="AA157"/>
      <c r="AB157" t="n">
        <v>7.8</v>
      </c>
      <c r="AC157"/>
      <c r="AD157"/>
      <c r="AE157"/>
      <c r="AF157"/>
      <c r="AG157" t="inlineStr">
        <is>
          <t>AI mg/L</t>
        </is>
      </c>
      <c r="AH157"/>
      <c r="AI157"/>
      <c r="AJ157"/>
      <c r="AK157"/>
      <c r="AL157"/>
      <c r="AM157"/>
      <c r="AN157"/>
      <c r="AO157"/>
      <c r="AP157"/>
      <c r="AQ157"/>
      <c r="AR157"/>
      <c r="AS157"/>
      <c r="AT157"/>
      <c r="AU157"/>
      <c r="AV157"/>
      <c r="AW157"/>
      <c r="AX157" t="inlineStr">
        <is>
          <t>Mortality</t>
        </is>
      </c>
      <c r="AY157" t="inlineStr">
        <is>
          <t>Mortality</t>
        </is>
      </c>
      <c r="AZ157" t="inlineStr">
        <is>
          <t>LC50</t>
        </is>
      </c>
      <c r="BA157"/>
      <c r="BB157"/>
      <c r="BC157" t="n">
        <v>2.0</v>
      </c>
      <c r="BD157"/>
      <c r="BE157"/>
      <c r="BF157"/>
      <c r="BG157"/>
      <c r="BH157" t="inlineStr">
        <is>
          <t>Day(s)</t>
        </is>
      </c>
      <c r="BI157"/>
      <c r="BJ157"/>
      <c r="BK157"/>
      <c r="BL157"/>
      <c r="BM157"/>
      <c r="BN157"/>
      <c r="BO157" t="inlineStr">
        <is>
          <t>--</t>
        </is>
      </c>
      <c r="BP157"/>
      <c r="BQ157"/>
      <c r="BR157"/>
      <c r="BS157"/>
      <c r="BT157"/>
      <c r="BU157"/>
      <c r="BV157"/>
      <c r="BW157"/>
      <c r="BX157"/>
      <c r="BY157"/>
      <c r="BZ157"/>
      <c r="CA157"/>
      <c r="CB157"/>
      <c r="CC157"/>
      <c r="CD157" t="inlineStr">
        <is>
          <t>Brausch,J.M., and P.N. Smith</t>
        </is>
      </c>
      <c r="CE157" t="n">
        <v>117583.0</v>
      </c>
      <c r="CF157" t="inlineStr">
        <is>
          <t>Development of Resistance to Cyfluthrin and Naphthalene Among Daphnia magna</t>
        </is>
      </c>
      <c r="CG157" t="inlineStr">
        <is>
          <t>Ecotoxicology18(5): 600-609</t>
        </is>
      </c>
      <c r="CH157" t="n">
        <v>2009.0</v>
      </c>
    </row>
    <row r="158">
      <c r="A158" t="n">
        <v>91203.0</v>
      </c>
      <c r="B158" t="inlineStr">
        <is>
          <t>Naphthalene</t>
        </is>
      </c>
      <c r="C158" t="inlineStr">
        <is>
          <t>Technical grade, technical product, technical formulation</t>
        </is>
      </c>
      <c r="D158" t="inlineStr">
        <is>
          <t>Unmeasured</t>
        </is>
      </c>
      <c r="E158"/>
      <c r="F158" t="n">
        <v>99.0</v>
      </c>
      <c r="G158"/>
      <c r="H158"/>
      <c r="I158"/>
      <c r="J158"/>
      <c r="K158" t="inlineStr">
        <is>
          <t>Daphnia magna</t>
        </is>
      </c>
      <c r="L158" t="inlineStr">
        <is>
          <t>Water Flea</t>
        </is>
      </c>
      <c r="M158" t="inlineStr">
        <is>
          <t>Crustaceans; Standard Test Species</t>
        </is>
      </c>
      <c r="N158" t="inlineStr">
        <is>
          <t>Neonate</t>
        </is>
      </c>
      <c r="O158" t="inlineStr">
        <is>
          <t>&lt;</t>
        </is>
      </c>
      <c r="P158" t="n">
        <v>24.0</v>
      </c>
      <c r="Q158"/>
      <c r="R158"/>
      <c r="S158"/>
      <c r="T158"/>
      <c r="U158" t="inlineStr">
        <is>
          <t>Hour(s)</t>
        </is>
      </c>
      <c r="V158" t="inlineStr">
        <is>
          <t>Static</t>
        </is>
      </c>
      <c r="W158" t="inlineStr">
        <is>
          <t>Fresh water</t>
        </is>
      </c>
      <c r="X158" t="inlineStr">
        <is>
          <t>Lab</t>
        </is>
      </c>
      <c r="Y158" t="n">
        <v>6.0</v>
      </c>
      <c r="Z158" t="inlineStr">
        <is>
          <t>Active ingredient</t>
        </is>
      </c>
      <c r="AA158"/>
      <c r="AB158"/>
      <c r="AC158" t="inlineStr">
        <is>
          <t>&gt;</t>
        </is>
      </c>
      <c r="AD158" t="n">
        <v>6.0</v>
      </c>
      <c r="AE158" t="inlineStr">
        <is>
          <t>&lt;</t>
        </is>
      </c>
      <c r="AF158" t="n">
        <v>8.0</v>
      </c>
      <c r="AG158" t="inlineStr">
        <is>
          <t>AI mg/L</t>
        </is>
      </c>
      <c r="AH158"/>
      <c r="AI158"/>
      <c r="AJ158"/>
      <c r="AK158"/>
      <c r="AL158"/>
      <c r="AM158"/>
      <c r="AN158"/>
      <c r="AO158"/>
      <c r="AP158"/>
      <c r="AQ158"/>
      <c r="AR158"/>
      <c r="AS158"/>
      <c r="AT158"/>
      <c r="AU158"/>
      <c r="AV158"/>
      <c r="AW158"/>
      <c r="AX158" t="inlineStr">
        <is>
          <t>Mortality</t>
        </is>
      </c>
      <c r="AY158" t="inlineStr">
        <is>
          <t>Mortality</t>
        </is>
      </c>
      <c r="AZ158" t="inlineStr">
        <is>
          <t>LC50</t>
        </is>
      </c>
      <c r="BA158"/>
      <c r="BB158"/>
      <c r="BC158" t="n">
        <v>2.0</v>
      </c>
      <c r="BD158"/>
      <c r="BE158"/>
      <c r="BF158"/>
      <c r="BG158"/>
      <c r="BH158" t="inlineStr">
        <is>
          <t>Day(s)</t>
        </is>
      </c>
      <c r="BI158"/>
      <c r="BJ158"/>
      <c r="BK158"/>
      <c r="BL158"/>
      <c r="BM158"/>
      <c r="BN158"/>
      <c r="BO158" t="inlineStr">
        <is>
          <t>--</t>
        </is>
      </c>
      <c r="BP158"/>
      <c r="BQ158"/>
      <c r="BR158"/>
      <c r="BS158"/>
      <c r="BT158"/>
      <c r="BU158"/>
      <c r="BV158"/>
      <c r="BW158"/>
      <c r="BX158"/>
      <c r="BY158"/>
      <c r="BZ158"/>
      <c r="CA158"/>
      <c r="CB158"/>
      <c r="CC158"/>
      <c r="CD158" t="inlineStr">
        <is>
          <t>Brausch,J.M., and P.N. Smith</t>
        </is>
      </c>
      <c r="CE158" t="n">
        <v>117583.0</v>
      </c>
      <c r="CF158" t="inlineStr">
        <is>
          <t>Development of Resistance to Cyfluthrin and Naphthalene Among Daphnia magna</t>
        </is>
      </c>
      <c r="CG158" t="inlineStr">
        <is>
          <t>Ecotoxicology18(5): 600-609</t>
        </is>
      </c>
      <c r="CH158" t="n">
        <v>2009.0</v>
      </c>
    </row>
    <row r="159">
      <c r="A159" t="n">
        <v>91203.0</v>
      </c>
      <c r="B159" t="inlineStr">
        <is>
          <t>Naphthalene</t>
        </is>
      </c>
      <c r="C159" t="inlineStr">
        <is>
          <t>Technical grade, technical product, technical formulation</t>
        </is>
      </c>
      <c r="D159" t="inlineStr">
        <is>
          <t>Unmeasured</t>
        </is>
      </c>
      <c r="E159"/>
      <c r="F159" t="n">
        <v>99.0</v>
      </c>
      <c r="G159"/>
      <c r="H159"/>
      <c r="I159"/>
      <c r="J159"/>
      <c r="K159" t="inlineStr">
        <is>
          <t>Daphnia magna</t>
        </is>
      </c>
      <c r="L159" t="inlineStr">
        <is>
          <t>Water Flea</t>
        </is>
      </c>
      <c r="M159" t="inlineStr">
        <is>
          <t>Crustaceans; Standard Test Species</t>
        </is>
      </c>
      <c r="N159" t="inlineStr">
        <is>
          <t>Neonate</t>
        </is>
      </c>
      <c r="O159" t="inlineStr">
        <is>
          <t>&lt;</t>
        </is>
      </c>
      <c r="P159" t="n">
        <v>24.0</v>
      </c>
      <c r="Q159"/>
      <c r="R159"/>
      <c r="S159"/>
      <c r="T159"/>
      <c r="U159" t="inlineStr">
        <is>
          <t>Hour(s)</t>
        </is>
      </c>
      <c r="V159" t="inlineStr">
        <is>
          <t>Static</t>
        </is>
      </c>
      <c r="W159" t="inlineStr">
        <is>
          <t>Fresh water</t>
        </is>
      </c>
      <c r="X159" t="inlineStr">
        <is>
          <t>Lab</t>
        </is>
      </c>
      <c r="Y159" t="n">
        <v>6.0</v>
      </c>
      <c r="Z159" t="inlineStr">
        <is>
          <t>Active ingredient</t>
        </is>
      </c>
      <c r="AA159"/>
      <c r="AB159"/>
      <c r="AC159" t="inlineStr">
        <is>
          <t>&gt;</t>
        </is>
      </c>
      <c r="AD159" t="n">
        <v>6.0</v>
      </c>
      <c r="AE159" t="inlineStr">
        <is>
          <t>&lt;</t>
        </is>
      </c>
      <c r="AF159" t="n">
        <v>8.0</v>
      </c>
      <c r="AG159" t="inlineStr">
        <is>
          <t>AI mg/L</t>
        </is>
      </c>
      <c r="AH159"/>
      <c r="AI159"/>
      <c r="AJ159"/>
      <c r="AK159"/>
      <c r="AL159"/>
      <c r="AM159"/>
      <c r="AN159"/>
      <c r="AO159"/>
      <c r="AP159"/>
      <c r="AQ159"/>
      <c r="AR159"/>
      <c r="AS159"/>
      <c r="AT159"/>
      <c r="AU159"/>
      <c r="AV159"/>
      <c r="AW159"/>
      <c r="AX159" t="inlineStr">
        <is>
          <t>Mortality</t>
        </is>
      </c>
      <c r="AY159" t="inlineStr">
        <is>
          <t>Mortality</t>
        </is>
      </c>
      <c r="AZ159" t="inlineStr">
        <is>
          <t>LC50</t>
        </is>
      </c>
      <c r="BA159"/>
      <c r="BB159"/>
      <c r="BC159" t="n">
        <v>2.0</v>
      </c>
      <c r="BD159"/>
      <c r="BE159"/>
      <c r="BF159"/>
      <c r="BG159"/>
      <c r="BH159" t="inlineStr">
        <is>
          <t>Day(s)</t>
        </is>
      </c>
      <c r="BI159"/>
      <c r="BJ159"/>
      <c r="BK159"/>
      <c r="BL159"/>
      <c r="BM159"/>
      <c r="BN159"/>
      <c r="BO159" t="inlineStr">
        <is>
          <t>--</t>
        </is>
      </c>
      <c r="BP159"/>
      <c r="BQ159"/>
      <c r="BR159"/>
      <c r="BS159"/>
      <c r="BT159"/>
      <c r="BU159"/>
      <c r="BV159"/>
      <c r="BW159"/>
      <c r="BX159"/>
      <c r="BY159"/>
      <c r="BZ159"/>
      <c r="CA159"/>
      <c r="CB159"/>
      <c r="CC159"/>
      <c r="CD159" t="inlineStr">
        <is>
          <t>Brausch,J.M., and P.N. Smith</t>
        </is>
      </c>
      <c r="CE159" t="n">
        <v>117583.0</v>
      </c>
      <c r="CF159" t="inlineStr">
        <is>
          <t>Development of Resistance to Cyfluthrin and Naphthalene Among Daphnia magna</t>
        </is>
      </c>
      <c r="CG159" t="inlineStr">
        <is>
          <t>Ecotoxicology18(5): 600-609</t>
        </is>
      </c>
      <c r="CH159" t="n">
        <v>2009.0</v>
      </c>
    </row>
    <row r="160">
      <c r="A160" t="n">
        <v>91203.0</v>
      </c>
      <c r="B160" t="inlineStr">
        <is>
          <t>Naphthalene</t>
        </is>
      </c>
      <c r="C160"/>
      <c r="D160" t="inlineStr">
        <is>
          <t>Measured</t>
        </is>
      </c>
      <c r="E160"/>
      <c r="F160"/>
      <c r="G160"/>
      <c r="H160"/>
      <c r="I160"/>
      <c r="J160"/>
      <c r="K160" t="inlineStr">
        <is>
          <t>Daphnia magna</t>
        </is>
      </c>
      <c r="L160" t="inlineStr">
        <is>
          <t>Water Flea</t>
        </is>
      </c>
      <c r="M160" t="inlineStr">
        <is>
          <t>Crustaceans; Standard Test Species</t>
        </is>
      </c>
      <c r="N160"/>
      <c r="O160"/>
      <c r="P160" t="n">
        <v>24.0</v>
      </c>
      <c r="Q160"/>
      <c r="R160"/>
      <c r="S160"/>
      <c r="T160"/>
      <c r="U160" t="inlineStr">
        <is>
          <t>Hour(s)</t>
        </is>
      </c>
      <c r="V160" t="inlineStr">
        <is>
          <t>Static</t>
        </is>
      </c>
      <c r="W160" t="inlineStr">
        <is>
          <t>Fresh water</t>
        </is>
      </c>
      <c r="X160" t="inlineStr">
        <is>
          <t>Lab</t>
        </is>
      </c>
      <c r="Y160"/>
      <c r="Z160" t="inlineStr">
        <is>
          <t>Active ingredient</t>
        </is>
      </c>
      <c r="AA160"/>
      <c r="AB160" t="n">
        <v>13.2</v>
      </c>
      <c r="AC160"/>
      <c r="AD160"/>
      <c r="AE160"/>
      <c r="AF160"/>
      <c r="AG160" t="inlineStr">
        <is>
          <t>AI mg/L</t>
        </is>
      </c>
      <c r="AH160"/>
      <c r="AI160"/>
      <c r="AJ160"/>
      <c r="AK160"/>
      <c r="AL160"/>
      <c r="AM160"/>
      <c r="AN160"/>
      <c r="AO160"/>
      <c r="AP160"/>
      <c r="AQ160"/>
      <c r="AR160"/>
      <c r="AS160"/>
      <c r="AT160"/>
      <c r="AU160"/>
      <c r="AV160"/>
      <c r="AW160"/>
      <c r="AX160" t="inlineStr">
        <is>
          <t>Mortality</t>
        </is>
      </c>
      <c r="AY160" t="inlineStr">
        <is>
          <t>Mortality</t>
        </is>
      </c>
      <c r="AZ160" t="inlineStr">
        <is>
          <t>LC50</t>
        </is>
      </c>
      <c r="BA160"/>
      <c r="BB160"/>
      <c r="BC160" t="n">
        <v>1.0</v>
      </c>
      <c r="BD160"/>
      <c r="BE160"/>
      <c r="BF160"/>
      <c r="BG160"/>
      <c r="BH160" t="inlineStr">
        <is>
          <t>Day(s)</t>
        </is>
      </c>
      <c r="BI160"/>
      <c r="BJ160"/>
      <c r="BK160"/>
      <c r="BL160"/>
      <c r="BM160"/>
      <c r="BN160"/>
      <c r="BO160" t="inlineStr">
        <is>
          <t>--</t>
        </is>
      </c>
      <c r="BP160"/>
      <c r="BQ160"/>
      <c r="BR160"/>
      <c r="BS160"/>
      <c r="BT160"/>
      <c r="BU160"/>
      <c r="BV160"/>
      <c r="BW160"/>
      <c r="BX160"/>
      <c r="BY160"/>
      <c r="BZ160"/>
      <c r="CA160"/>
      <c r="CB160"/>
      <c r="CC160"/>
      <c r="CD160" t="inlineStr">
        <is>
          <t>Crider,J.Y., J. Wilhm, and H.J. Harmon</t>
        </is>
      </c>
      <c r="CE160" t="n">
        <v>10359.0</v>
      </c>
      <c r="CF160" t="inlineStr">
        <is>
          <t>Effects of Naphthalene on the Hemoglobin Concentration and Oxygen Uptake of Daphnia magna</t>
        </is>
      </c>
      <c r="CG160" t="inlineStr">
        <is>
          <t>Bull. Environ. Contam. Toxicol.28:52-57</t>
        </is>
      </c>
      <c r="CH160" t="n">
        <v>1982.0</v>
      </c>
    </row>
    <row r="161">
      <c r="A161" t="n">
        <v>91203.0</v>
      </c>
      <c r="B161" t="inlineStr">
        <is>
          <t>Naphthalene</t>
        </is>
      </c>
      <c r="C161"/>
      <c r="D161" t="inlineStr">
        <is>
          <t>Measured</t>
        </is>
      </c>
      <c r="E161"/>
      <c r="F161"/>
      <c r="G161"/>
      <c r="H161"/>
      <c r="I161"/>
      <c r="J161"/>
      <c r="K161" t="inlineStr">
        <is>
          <t>Daphnia magna</t>
        </is>
      </c>
      <c r="L161" t="inlineStr">
        <is>
          <t>Water Flea</t>
        </is>
      </c>
      <c r="M161" t="inlineStr">
        <is>
          <t>Crustaceans; Standard Test Species</t>
        </is>
      </c>
      <c r="N161"/>
      <c r="O161"/>
      <c r="P161" t="n">
        <v>24.0</v>
      </c>
      <c r="Q161"/>
      <c r="R161"/>
      <c r="S161"/>
      <c r="T161"/>
      <c r="U161" t="inlineStr">
        <is>
          <t>Hour(s)</t>
        </is>
      </c>
      <c r="V161" t="inlineStr">
        <is>
          <t>Static</t>
        </is>
      </c>
      <c r="W161" t="inlineStr">
        <is>
          <t>Fresh water</t>
        </is>
      </c>
      <c r="X161" t="inlineStr">
        <is>
          <t>Lab</t>
        </is>
      </c>
      <c r="Y161"/>
      <c r="Z161" t="inlineStr">
        <is>
          <t>Active ingredient</t>
        </is>
      </c>
      <c r="AA161"/>
      <c r="AB161" t="n">
        <v>4.1</v>
      </c>
      <c r="AC161"/>
      <c r="AD161"/>
      <c r="AE161"/>
      <c r="AF161"/>
      <c r="AG161" t="inlineStr">
        <is>
          <t>AI mg/L</t>
        </is>
      </c>
      <c r="AH161"/>
      <c r="AI161"/>
      <c r="AJ161"/>
      <c r="AK161"/>
      <c r="AL161"/>
      <c r="AM161"/>
      <c r="AN161"/>
      <c r="AO161"/>
      <c r="AP161"/>
      <c r="AQ161"/>
      <c r="AR161"/>
      <c r="AS161"/>
      <c r="AT161"/>
      <c r="AU161"/>
      <c r="AV161"/>
      <c r="AW161"/>
      <c r="AX161" t="inlineStr">
        <is>
          <t>Mortality</t>
        </is>
      </c>
      <c r="AY161" t="inlineStr">
        <is>
          <t>Mortality</t>
        </is>
      </c>
      <c r="AZ161" t="inlineStr">
        <is>
          <t>LC50</t>
        </is>
      </c>
      <c r="BA161"/>
      <c r="BB161"/>
      <c r="BC161" t="n">
        <v>2.0</v>
      </c>
      <c r="BD161"/>
      <c r="BE161"/>
      <c r="BF161"/>
      <c r="BG161"/>
      <c r="BH161" t="inlineStr">
        <is>
          <t>Day(s)</t>
        </is>
      </c>
      <c r="BI161"/>
      <c r="BJ161"/>
      <c r="BK161"/>
      <c r="BL161"/>
      <c r="BM161"/>
      <c r="BN161"/>
      <c r="BO161" t="inlineStr">
        <is>
          <t>--</t>
        </is>
      </c>
      <c r="BP161"/>
      <c r="BQ161"/>
      <c r="BR161"/>
      <c r="BS161"/>
      <c r="BT161"/>
      <c r="BU161"/>
      <c r="BV161"/>
      <c r="BW161"/>
      <c r="BX161"/>
      <c r="BY161"/>
      <c r="BZ161"/>
      <c r="CA161"/>
      <c r="CB161"/>
      <c r="CC161"/>
      <c r="CD161" t="inlineStr">
        <is>
          <t>Crider,J.Y., J. Wilhm, and H.J. Harmon</t>
        </is>
      </c>
      <c r="CE161" t="n">
        <v>10359.0</v>
      </c>
      <c r="CF161" t="inlineStr">
        <is>
          <t>Effects of Naphthalene on the Hemoglobin Concentration and Oxygen Uptake of Daphnia magna</t>
        </is>
      </c>
      <c r="CG161" t="inlineStr">
        <is>
          <t>Bull. Environ. Contam. Toxicol.28:52-57</t>
        </is>
      </c>
      <c r="CH161" t="n">
        <v>1982.0</v>
      </c>
    </row>
    <row r="162">
      <c r="A162" t="n">
        <v>91203.0</v>
      </c>
      <c r="B162" t="inlineStr">
        <is>
          <t>Naphthalene</t>
        </is>
      </c>
      <c r="C162"/>
      <c r="D162" t="inlineStr">
        <is>
          <t>Measured</t>
        </is>
      </c>
      <c r="E162"/>
      <c r="F162"/>
      <c r="G162"/>
      <c r="H162"/>
      <c r="I162"/>
      <c r="J162"/>
      <c r="K162" t="inlineStr">
        <is>
          <t>Daphnia magna</t>
        </is>
      </c>
      <c r="L162" t="inlineStr">
        <is>
          <t>Water Flea</t>
        </is>
      </c>
      <c r="M162" t="inlineStr">
        <is>
          <t>Crustaceans; Standard Test Species</t>
        </is>
      </c>
      <c r="N162"/>
      <c r="O162"/>
      <c r="P162" t="n">
        <v>24.0</v>
      </c>
      <c r="Q162"/>
      <c r="R162"/>
      <c r="S162"/>
      <c r="T162"/>
      <c r="U162" t="inlineStr">
        <is>
          <t>Hour(s)</t>
        </is>
      </c>
      <c r="V162" t="inlineStr">
        <is>
          <t>Static</t>
        </is>
      </c>
      <c r="W162" t="inlineStr">
        <is>
          <t>Fresh water</t>
        </is>
      </c>
      <c r="X162" t="inlineStr">
        <is>
          <t>Lab</t>
        </is>
      </c>
      <c r="Y162"/>
      <c r="Z162" t="inlineStr">
        <is>
          <t>Active ingredient</t>
        </is>
      </c>
      <c r="AA162"/>
      <c r="AB162" t="n">
        <v>6.6</v>
      </c>
      <c r="AC162"/>
      <c r="AD162"/>
      <c r="AE162"/>
      <c r="AF162"/>
      <c r="AG162" t="inlineStr">
        <is>
          <t>AI mg/L</t>
        </is>
      </c>
      <c r="AH162"/>
      <c r="AI162"/>
      <c r="AJ162"/>
      <c r="AK162"/>
      <c r="AL162"/>
      <c r="AM162"/>
      <c r="AN162"/>
      <c r="AO162"/>
      <c r="AP162"/>
      <c r="AQ162"/>
      <c r="AR162"/>
      <c r="AS162"/>
      <c r="AT162"/>
      <c r="AU162"/>
      <c r="AV162"/>
      <c r="AW162"/>
      <c r="AX162" t="inlineStr">
        <is>
          <t>Mortality</t>
        </is>
      </c>
      <c r="AY162" t="inlineStr">
        <is>
          <t>Mortality</t>
        </is>
      </c>
      <c r="AZ162" t="inlineStr">
        <is>
          <t>LC50</t>
        </is>
      </c>
      <c r="BA162"/>
      <c r="BB162"/>
      <c r="BC162" t="n">
        <v>1.0</v>
      </c>
      <c r="BD162"/>
      <c r="BE162"/>
      <c r="BF162"/>
      <c r="BG162"/>
      <c r="BH162" t="inlineStr">
        <is>
          <t>Day(s)</t>
        </is>
      </c>
      <c r="BI162"/>
      <c r="BJ162"/>
      <c r="BK162"/>
      <c r="BL162"/>
      <c r="BM162"/>
      <c r="BN162"/>
      <c r="BO162" t="inlineStr">
        <is>
          <t>--</t>
        </is>
      </c>
      <c r="BP162"/>
      <c r="BQ162"/>
      <c r="BR162"/>
      <c r="BS162"/>
      <c r="BT162"/>
      <c r="BU162"/>
      <c r="BV162"/>
      <c r="BW162"/>
      <c r="BX162"/>
      <c r="BY162"/>
      <c r="BZ162"/>
      <c r="CA162"/>
      <c r="CB162"/>
      <c r="CC162"/>
      <c r="CD162" t="inlineStr">
        <is>
          <t>Crider,J.Y., J. Wilhm, and H.J. Harmon</t>
        </is>
      </c>
      <c r="CE162" t="n">
        <v>10359.0</v>
      </c>
      <c r="CF162" t="inlineStr">
        <is>
          <t>Effects of Naphthalene on the Hemoglobin Concentration and Oxygen Uptake of Daphnia magna</t>
        </is>
      </c>
      <c r="CG162" t="inlineStr">
        <is>
          <t>Bull. Environ. Contam. Toxicol.28:52-57</t>
        </is>
      </c>
      <c r="CH162" t="n">
        <v>1982.0</v>
      </c>
    </row>
    <row r="163">
      <c r="A163" t="n">
        <v>91203.0</v>
      </c>
      <c r="B163" t="inlineStr">
        <is>
          <t>Naphthalene</t>
        </is>
      </c>
      <c r="C163"/>
      <c r="D163" t="inlineStr">
        <is>
          <t>Measured</t>
        </is>
      </c>
      <c r="E163"/>
      <c r="F163"/>
      <c r="G163"/>
      <c r="H163"/>
      <c r="I163"/>
      <c r="J163"/>
      <c r="K163" t="inlineStr">
        <is>
          <t>Daphnia magna</t>
        </is>
      </c>
      <c r="L163" t="inlineStr">
        <is>
          <t>Water Flea</t>
        </is>
      </c>
      <c r="M163" t="inlineStr">
        <is>
          <t>Crustaceans; Standard Test Species</t>
        </is>
      </c>
      <c r="N163"/>
      <c r="O163"/>
      <c r="P163" t="n">
        <v>24.0</v>
      </c>
      <c r="Q163"/>
      <c r="R163"/>
      <c r="S163"/>
      <c r="T163"/>
      <c r="U163" t="inlineStr">
        <is>
          <t>Hour(s)</t>
        </is>
      </c>
      <c r="V163" t="inlineStr">
        <is>
          <t>Static</t>
        </is>
      </c>
      <c r="W163" t="inlineStr">
        <is>
          <t>Fresh water</t>
        </is>
      </c>
      <c r="X163" t="inlineStr">
        <is>
          <t>Lab</t>
        </is>
      </c>
      <c r="Y163"/>
      <c r="Z163" t="inlineStr">
        <is>
          <t>Active ingredient</t>
        </is>
      </c>
      <c r="AA163"/>
      <c r="AB163" t="n">
        <v>3.4</v>
      </c>
      <c r="AC163"/>
      <c r="AD163"/>
      <c r="AE163"/>
      <c r="AF163"/>
      <c r="AG163" t="inlineStr">
        <is>
          <t>AI mg/L</t>
        </is>
      </c>
      <c r="AH163"/>
      <c r="AI163"/>
      <c r="AJ163"/>
      <c r="AK163"/>
      <c r="AL163"/>
      <c r="AM163"/>
      <c r="AN163"/>
      <c r="AO163"/>
      <c r="AP163"/>
      <c r="AQ163"/>
      <c r="AR163"/>
      <c r="AS163"/>
      <c r="AT163"/>
      <c r="AU163"/>
      <c r="AV163"/>
      <c r="AW163"/>
      <c r="AX163" t="inlineStr">
        <is>
          <t>Mortality</t>
        </is>
      </c>
      <c r="AY163" t="inlineStr">
        <is>
          <t>Mortality</t>
        </is>
      </c>
      <c r="AZ163" t="inlineStr">
        <is>
          <t>LC50</t>
        </is>
      </c>
      <c r="BA163"/>
      <c r="BB163"/>
      <c r="BC163" t="n">
        <v>2.0</v>
      </c>
      <c r="BD163"/>
      <c r="BE163"/>
      <c r="BF163"/>
      <c r="BG163"/>
      <c r="BH163" t="inlineStr">
        <is>
          <t>Day(s)</t>
        </is>
      </c>
      <c r="BI163"/>
      <c r="BJ163"/>
      <c r="BK163"/>
      <c r="BL163"/>
      <c r="BM163"/>
      <c r="BN163"/>
      <c r="BO163" t="inlineStr">
        <is>
          <t>--</t>
        </is>
      </c>
      <c r="BP163"/>
      <c r="BQ163"/>
      <c r="BR163"/>
      <c r="BS163"/>
      <c r="BT163"/>
      <c r="BU163"/>
      <c r="BV163"/>
      <c r="BW163"/>
      <c r="BX163"/>
      <c r="BY163"/>
      <c r="BZ163"/>
      <c r="CA163"/>
      <c r="CB163"/>
      <c r="CC163"/>
      <c r="CD163" t="inlineStr">
        <is>
          <t>Crider,J.Y., J. Wilhm, and H.J. Harmon</t>
        </is>
      </c>
      <c r="CE163" t="n">
        <v>10359.0</v>
      </c>
      <c r="CF163" t="inlineStr">
        <is>
          <t>Effects of Naphthalene on the Hemoglobin Concentration and Oxygen Uptake of Daphnia magna</t>
        </is>
      </c>
      <c r="CG163" t="inlineStr">
        <is>
          <t>Bull. Environ. Contam. Toxicol.28:52-57</t>
        </is>
      </c>
      <c r="CH163" t="n">
        <v>1982.0</v>
      </c>
    </row>
    <row r="164">
      <c r="A164" t="n">
        <v>91203.0</v>
      </c>
      <c r="B164" t="inlineStr">
        <is>
          <t>Naphthalene</t>
        </is>
      </c>
      <c r="C164"/>
      <c r="D164" t="inlineStr">
        <is>
          <t>Unmeasured</t>
        </is>
      </c>
      <c r="E164"/>
      <c r="F164"/>
      <c r="G164"/>
      <c r="H164"/>
      <c r="I164"/>
      <c r="J164"/>
      <c r="K164" t="inlineStr">
        <is>
          <t>Daphnia magna</t>
        </is>
      </c>
      <c r="L164" t="inlineStr">
        <is>
          <t>Water Flea</t>
        </is>
      </c>
      <c r="M164" t="inlineStr">
        <is>
          <t>Crustaceans; Standard Test Species</t>
        </is>
      </c>
      <c r="N164" t="inlineStr">
        <is>
          <t>Neonate</t>
        </is>
      </c>
      <c r="O164" t="inlineStr">
        <is>
          <t>&lt;=</t>
        </is>
      </c>
      <c r="P164" t="n">
        <v>24.0</v>
      </c>
      <c r="Q164"/>
      <c r="R164"/>
      <c r="S164"/>
      <c r="T164"/>
      <c r="U164" t="inlineStr">
        <is>
          <t>Hour(s)</t>
        </is>
      </c>
      <c r="V164" t="inlineStr">
        <is>
          <t>Static</t>
        </is>
      </c>
      <c r="W164" t="inlineStr">
        <is>
          <t>Fresh water</t>
        </is>
      </c>
      <c r="X164" t="inlineStr">
        <is>
          <t>Lab</t>
        </is>
      </c>
      <c r="Y164"/>
      <c r="Z164" t="inlineStr">
        <is>
          <t>Formulation</t>
        </is>
      </c>
      <c r="AA164"/>
      <c r="AB164" t="n">
        <v>12.3</v>
      </c>
      <c r="AC164"/>
      <c r="AD164" t="n">
        <v>8.88</v>
      </c>
      <c r="AE164"/>
      <c r="AF164" t="n">
        <v>15.7</v>
      </c>
      <c r="AG164" t="inlineStr">
        <is>
          <t>AI mg/L</t>
        </is>
      </c>
      <c r="AH164"/>
      <c r="AI164"/>
      <c r="AJ164"/>
      <c r="AK164"/>
      <c r="AL164"/>
      <c r="AM164"/>
      <c r="AN164"/>
      <c r="AO164"/>
      <c r="AP164"/>
      <c r="AQ164"/>
      <c r="AR164"/>
      <c r="AS164"/>
      <c r="AT164"/>
      <c r="AU164"/>
      <c r="AV164"/>
      <c r="AW164"/>
      <c r="AX164" t="inlineStr">
        <is>
          <t>Mortality</t>
        </is>
      </c>
      <c r="AY164" t="inlineStr">
        <is>
          <t>Mortality</t>
        </is>
      </c>
      <c r="AZ164" t="inlineStr">
        <is>
          <t>LC50</t>
        </is>
      </c>
      <c r="BA164"/>
      <c r="BB164"/>
      <c r="BC164" t="n">
        <v>2.0</v>
      </c>
      <c r="BD164"/>
      <c r="BE164"/>
      <c r="BF164"/>
      <c r="BG164"/>
      <c r="BH164" t="inlineStr">
        <is>
          <t>Day(s)</t>
        </is>
      </c>
      <c r="BI164"/>
      <c r="BJ164"/>
      <c r="BK164"/>
      <c r="BL164"/>
      <c r="BM164"/>
      <c r="BN164"/>
      <c r="BO164" t="inlineStr">
        <is>
          <t>--</t>
        </is>
      </c>
      <c r="BP164"/>
      <c r="BQ164"/>
      <c r="BR164"/>
      <c r="BS164"/>
      <c r="BT164"/>
      <c r="BU164"/>
      <c r="BV164"/>
      <c r="BW164"/>
      <c r="BX164"/>
      <c r="BY164"/>
      <c r="BZ164"/>
      <c r="CA164"/>
      <c r="CB164"/>
      <c r="CC164"/>
      <c r="CD164" t="inlineStr">
        <is>
          <t>MacLean,M.M., and K.G. Doe</t>
        </is>
      </c>
      <c r="CE164" t="n">
        <v>7069.0</v>
      </c>
      <c r="CF164" t="inlineStr">
        <is>
          <t>The Comparative Toxicity of Crude and Refined Oils to Daphnia magna and Artemia</t>
        </is>
      </c>
      <c r="CG164" t="inlineStr">
        <is>
          <t>Environment Canada, EE-111, Dartmouth, Nova Scotia:64 p.</t>
        </is>
      </c>
      <c r="CH164" t="n">
        <v>1989.0</v>
      </c>
    </row>
    <row r="165">
      <c r="A165" t="n">
        <v>91203.0</v>
      </c>
      <c r="B165" t="inlineStr">
        <is>
          <t>Naphthalene</t>
        </is>
      </c>
      <c r="C165"/>
      <c r="D165" t="inlineStr">
        <is>
          <t>Unmeasured</t>
        </is>
      </c>
      <c r="E165"/>
      <c r="F165"/>
      <c r="G165"/>
      <c r="H165"/>
      <c r="I165"/>
      <c r="J165"/>
      <c r="K165" t="inlineStr">
        <is>
          <t>Daphnia magna</t>
        </is>
      </c>
      <c r="L165" t="inlineStr">
        <is>
          <t>Water Flea</t>
        </is>
      </c>
      <c r="M165" t="inlineStr">
        <is>
          <t>Crustaceans; Standard Test Species</t>
        </is>
      </c>
      <c r="N165" t="inlineStr">
        <is>
          <t>Neonate</t>
        </is>
      </c>
      <c r="O165" t="inlineStr">
        <is>
          <t>&lt;=</t>
        </is>
      </c>
      <c r="P165" t="n">
        <v>24.0</v>
      </c>
      <c r="Q165"/>
      <c r="R165"/>
      <c r="S165"/>
      <c r="T165"/>
      <c r="U165" t="inlineStr">
        <is>
          <t>Hour(s)</t>
        </is>
      </c>
      <c r="V165" t="inlineStr">
        <is>
          <t>Static</t>
        </is>
      </c>
      <c r="W165" t="inlineStr">
        <is>
          <t>Fresh water</t>
        </is>
      </c>
      <c r="X165" t="inlineStr">
        <is>
          <t>Lab</t>
        </is>
      </c>
      <c r="Y165"/>
      <c r="Z165" t="inlineStr">
        <is>
          <t>Formulation</t>
        </is>
      </c>
      <c r="AA165"/>
      <c r="AB165" t="n">
        <v>11.4</v>
      </c>
      <c r="AC165"/>
      <c r="AD165" t="n">
        <v>7.89</v>
      </c>
      <c r="AE165"/>
      <c r="AF165" t="n">
        <v>14.8</v>
      </c>
      <c r="AG165" t="inlineStr">
        <is>
          <t>AI mg/L</t>
        </is>
      </c>
      <c r="AH165"/>
      <c r="AI165"/>
      <c r="AJ165"/>
      <c r="AK165"/>
      <c r="AL165"/>
      <c r="AM165"/>
      <c r="AN165"/>
      <c r="AO165"/>
      <c r="AP165"/>
      <c r="AQ165"/>
      <c r="AR165"/>
      <c r="AS165"/>
      <c r="AT165"/>
      <c r="AU165"/>
      <c r="AV165"/>
      <c r="AW165"/>
      <c r="AX165" t="inlineStr">
        <is>
          <t>Mortality</t>
        </is>
      </c>
      <c r="AY165" t="inlineStr">
        <is>
          <t>Mortality</t>
        </is>
      </c>
      <c r="AZ165" t="inlineStr">
        <is>
          <t>LC50</t>
        </is>
      </c>
      <c r="BA165"/>
      <c r="BB165"/>
      <c r="BC165" t="n">
        <v>2.0</v>
      </c>
      <c r="BD165"/>
      <c r="BE165"/>
      <c r="BF165"/>
      <c r="BG165"/>
      <c r="BH165" t="inlineStr">
        <is>
          <t>Day(s)</t>
        </is>
      </c>
      <c r="BI165"/>
      <c r="BJ165"/>
      <c r="BK165"/>
      <c r="BL165"/>
      <c r="BM165"/>
      <c r="BN165"/>
      <c r="BO165" t="inlineStr">
        <is>
          <t>--</t>
        </is>
      </c>
      <c r="BP165"/>
      <c r="BQ165"/>
      <c r="BR165"/>
      <c r="BS165"/>
      <c r="BT165"/>
      <c r="BU165"/>
      <c r="BV165"/>
      <c r="BW165"/>
      <c r="BX165"/>
      <c r="BY165"/>
      <c r="BZ165"/>
      <c r="CA165"/>
      <c r="CB165"/>
      <c r="CC165"/>
      <c r="CD165" t="inlineStr">
        <is>
          <t>MacLean,M.M., and K.G. Doe</t>
        </is>
      </c>
      <c r="CE165" t="n">
        <v>7069.0</v>
      </c>
      <c r="CF165" t="inlineStr">
        <is>
          <t>The Comparative Toxicity of Crude and Refined Oils to Daphnia magna and Artemia</t>
        </is>
      </c>
      <c r="CG165" t="inlineStr">
        <is>
          <t>Environment Canada, EE-111, Dartmouth, Nova Scotia:64 p.</t>
        </is>
      </c>
      <c r="CH165" t="n">
        <v>1989.0</v>
      </c>
    </row>
    <row r="166">
      <c r="A166" t="n">
        <v>91203.0</v>
      </c>
      <c r="B166" t="inlineStr">
        <is>
          <t>Naphthalene</t>
        </is>
      </c>
      <c r="C166"/>
      <c r="D166" t="inlineStr">
        <is>
          <t>Unmeasured</t>
        </is>
      </c>
      <c r="E166"/>
      <c r="F166"/>
      <c r="G166"/>
      <c r="H166"/>
      <c r="I166"/>
      <c r="J166"/>
      <c r="K166" t="inlineStr">
        <is>
          <t>Daphnia magna</t>
        </is>
      </c>
      <c r="L166" t="inlineStr">
        <is>
          <t>Water Flea</t>
        </is>
      </c>
      <c r="M166" t="inlineStr">
        <is>
          <t>Crustaceans; Standard Test Species</t>
        </is>
      </c>
      <c r="N166"/>
      <c r="O166"/>
      <c r="P166"/>
      <c r="Q166"/>
      <c r="R166"/>
      <c r="S166"/>
      <c r="T166"/>
      <c r="U166"/>
      <c r="V166" t="inlineStr">
        <is>
          <t>Static</t>
        </is>
      </c>
      <c r="W166" t="inlineStr">
        <is>
          <t>Fresh water</t>
        </is>
      </c>
      <c r="X166" t="inlineStr">
        <is>
          <t>Lab</t>
        </is>
      </c>
      <c r="Y166"/>
      <c r="Z166" t="inlineStr">
        <is>
          <t>Formulation</t>
        </is>
      </c>
      <c r="AA166"/>
      <c r="AB166" t="n">
        <v>22.6</v>
      </c>
      <c r="AC166"/>
      <c r="AD166" t="n">
        <v>17.8</v>
      </c>
      <c r="AE166"/>
      <c r="AF166" t="n">
        <v>27.2</v>
      </c>
      <c r="AG166" t="inlineStr">
        <is>
          <t>AI mg/L</t>
        </is>
      </c>
      <c r="AH166"/>
      <c r="AI166"/>
      <c r="AJ166"/>
      <c r="AK166"/>
      <c r="AL166"/>
      <c r="AM166"/>
      <c r="AN166"/>
      <c r="AO166"/>
      <c r="AP166"/>
      <c r="AQ166"/>
      <c r="AR166"/>
      <c r="AS166"/>
      <c r="AT166"/>
      <c r="AU166"/>
      <c r="AV166"/>
      <c r="AW166"/>
      <c r="AX166" t="inlineStr">
        <is>
          <t>Mortality</t>
        </is>
      </c>
      <c r="AY166" t="inlineStr">
        <is>
          <t>Mortality</t>
        </is>
      </c>
      <c r="AZ166" t="inlineStr">
        <is>
          <t>LC50</t>
        </is>
      </c>
      <c r="BA166"/>
      <c r="BB166"/>
      <c r="BC166" t="n">
        <v>2.0</v>
      </c>
      <c r="BD166"/>
      <c r="BE166"/>
      <c r="BF166"/>
      <c r="BG166"/>
      <c r="BH166" t="inlineStr">
        <is>
          <t>Day(s)</t>
        </is>
      </c>
      <c r="BI166"/>
      <c r="BJ166"/>
      <c r="BK166"/>
      <c r="BL166"/>
      <c r="BM166"/>
      <c r="BN166"/>
      <c r="BO166" t="inlineStr">
        <is>
          <t>--</t>
        </is>
      </c>
      <c r="BP166"/>
      <c r="BQ166"/>
      <c r="BR166"/>
      <c r="BS166"/>
      <c r="BT166"/>
      <c r="BU166"/>
      <c r="BV166"/>
      <c r="BW166"/>
      <c r="BX166"/>
      <c r="BY166"/>
      <c r="BZ166"/>
      <c r="CA166"/>
      <c r="CB166"/>
      <c r="CC166"/>
      <c r="CD166" t="inlineStr">
        <is>
          <t>Eastmond,D.A., G.M. Booth, and M.L. Lee</t>
        </is>
      </c>
      <c r="CE166" t="n">
        <v>10060.0</v>
      </c>
      <c r="CF166" t="inlineStr">
        <is>
          <t>Toxicity, Accumulation, and Elimination of Polycyclic Aromatic Sulfur Heterocycles in Daphnia magna</t>
        </is>
      </c>
      <c r="CG166" t="inlineStr">
        <is>
          <t>Arch. Environ. Contam. Toxicol.13(1): 105-111</t>
        </is>
      </c>
      <c r="CH166" t="n">
        <v>1984.0</v>
      </c>
    </row>
    <row r="167">
      <c r="A167" t="n">
        <v>91203.0</v>
      </c>
      <c r="B167" t="inlineStr">
        <is>
          <t>Naphthalene</t>
        </is>
      </c>
      <c r="C167"/>
      <c r="D167" t="inlineStr">
        <is>
          <t>Unmeasured</t>
        </is>
      </c>
      <c r="E167"/>
      <c r="F167"/>
      <c r="G167"/>
      <c r="H167"/>
      <c r="I167"/>
      <c r="J167"/>
      <c r="K167" t="inlineStr">
        <is>
          <t>Daphnia magna</t>
        </is>
      </c>
      <c r="L167" t="inlineStr">
        <is>
          <t>Water Flea</t>
        </is>
      </c>
      <c r="M167" t="inlineStr">
        <is>
          <t>Crustaceans; Standard Test Species</t>
        </is>
      </c>
      <c r="N167"/>
      <c r="O167"/>
      <c r="P167" t="n">
        <v>24.0</v>
      </c>
      <c r="Q167"/>
      <c r="R167"/>
      <c r="S167"/>
      <c r="T167"/>
      <c r="U167" t="inlineStr">
        <is>
          <t>Hour(s)</t>
        </is>
      </c>
      <c r="V167" t="inlineStr">
        <is>
          <t>Static</t>
        </is>
      </c>
      <c r="W167" t="inlineStr">
        <is>
          <t>Fresh water</t>
        </is>
      </c>
      <c r="X167" t="inlineStr">
        <is>
          <t>Lab</t>
        </is>
      </c>
      <c r="Y167" t="n">
        <v>5.0</v>
      </c>
      <c r="Z167" t="inlineStr">
        <is>
          <t>Formulation</t>
        </is>
      </c>
      <c r="AA167"/>
      <c r="AB167" t="n">
        <v>19.7675</v>
      </c>
      <c r="AC167"/>
      <c r="AD167"/>
      <c r="AE167"/>
      <c r="AF167"/>
      <c r="AG167" t="inlineStr">
        <is>
          <t>AI mg/L</t>
        </is>
      </c>
      <c r="AH167"/>
      <c r="AI167"/>
      <c r="AJ167"/>
      <c r="AK167"/>
      <c r="AL167"/>
      <c r="AM167"/>
      <c r="AN167"/>
      <c r="AO167"/>
      <c r="AP167"/>
      <c r="AQ167"/>
      <c r="AR167"/>
      <c r="AS167"/>
      <c r="AT167"/>
      <c r="AU167"/>
      <c r="AV167"/>
      <c r="AW167"/>
      <c r="AX167" t="inlineStr">
        <is>
          <t>Mortality</t>
        </is>
      </c>
      <c r="AY167" t="inlineStr">
        <is>
          <t>Mortality</t>
        </is>
      </c>
      <c r="AZ167" t="inlineStr">
        <is>
          <t>LC50</t>
        </is>
      </c>
      <c r="BA167"/>
      <c r="BB167"/>
      <c r="BC167" t="n">
        <v>2.0</v>
      </c>
      <c r="BD167"/>
      <c r="BE167"/>
      <c r="BF167"/>
      <c r="BG167"/>
      <c r="BH167" t="inlineStr">
        <is>
          <t>Day(s)</t>
        </is>
      </c>
      <c r="BI167"/>
      <c r="BJ167"/>
      <c r="BK167"/>
      <c r="BL167"/>
      <c r="BM167"/>
      <c r="BN167"/>
      <c r="BO167" t="inlineStr">
        <is>
          <t>--</t>
        </is>
      </c>
      <c r="BP167"/>
      <c r="BQ167"/>
      <c r="BR167"/>
      <c r="BS167"/>
      <c r="BT167"/>
      <c r="BU167"/>
      <c r="BV167"/>
      <c r="BW167"/>
      <c r="BX167"/>
      <c r="BY167"/>
      <c r="BZ167"/>
      <c r="CA167"/>
      <c r="CB167"/>
      <c r="CC167"/>
      <c r="CD167" t="inlineStr">
        <is>
          <t>Epsey Huston and Associates Inc.</t>
        </is>
      </c>
      <c r="CE167" t="n">
        <v>83914.0</v>
      </c>
      <c r="CF167" t="inlineStr">
        <is>
          <t>Bioassay Testing of Sample 5601-56-1 in Fresh Water with Theleopomis macrochirus and Daphnia magna</t>
        </is>
      </c>
      <c r="CG167" t="inlineStr">
        <is>
          <t>EPA/OTS Doc.#86-870000557:22 p.</t>
        </is>
      </c>
      <c r="CH167" t="n">
        <v>2000.0</v>
      </c>
    </row>
    <row r="168">
      <c r="A168" t="n">
        <v>91203.0</v>
      </c>
      <c r="B168" t="inlineStr">
        <is>
          <t>Naphthalene</t>
        </is>
      </c>
      <c r="C168"/>
      <c r="D168" t="inlineStr">
        <is>
          <t>Measured</t>
        </is>
      </c>
      <c r="E168"/>
      <c r="F168"/>
      <c r="G168"/>
      <c r="H168"/>
      <c r="I168"/>
      <c r="J168"/>
      <c r="K168" t="inlineStr">
        <is>
          <t>Daphnia magna</t>
        </is>
      </c>
      <c r="L168" t="inlineStr">
        <is>
          <t>Water Flea</t>
        </is>
      </c>
      <c r="M168" t="inlineStr">
        <is>
          <t>Crustaceans; Standard Test Species</t>
        </is>
      </c>
      <c r="N168" t="inlineStr">
        <is>
          <t>Juvenile</t>
        </is>
      </c>
      <c r="O168"/>
      <c r="P168" t="n">
        <v>24.0</v>
      </c>
      <c r="Q168"/>
      <c r="R168"/>
      <c r="S168"/>
      <c r="T168"/>
      <c r="U168" t="inlineStr">
        <is>
          <t>Hour(s)</t>
        </is>
      </c>
      <c r="V168" t="inlineStr">
        <is>
          <t>Static</t>
        </is>
      </c>
      <c r="W168" t="inlineStr">
        <is>
          <t>Fresh water</t>
        </is>
      </c>
      <c r="X168" t="inlineStr">
        <is>
          <t>Lab</t>
        </is>
      </c>
      <c r="Y168"/>
      <c r="Z168" t="inlineStr">
        <is>
          <t>Active ingredient</t>
        </is>
      </c>
      <c r="AA168"/>
      <c r="AB168" t="n">
        <v>2.16</v>
      </c>
      <c r="AC168"/>
      <c r="AD168" t="n">
        <v>1.79</v>
      </c>
      <c r="AE168"/>
      <c r="AF168" t="n">
        <v>2.56</v>
      </c>
      <c r="AG168" t="inlineStr">
        <is>
          <t>AI mg/L</t>
        </is>
      </c>
      <c r="AH168"/>
      <c r="AI168"/>
      <c r="AJ168"/>
      <c r="AK168"/>
      <c r="AL168"/>
      <c r="AM168"/>
      <c r="AN168"/>
      <c r="AO168"/>
      <c r="AP168"/>
      <c r="AQ168"/>
      <c r="AR168"/>
      <c r="AS168"/>
      <c r="AT168"/>
      <c r="AU168"/>
      <c r="AV168"/>
      <c r="AW168"/>
      <c r="AX168" t="inlineStr">
        <is>
          <t>Mortality</t>
        </is>
      </c>
      <c r="AY168" t="inlineStr">
        <is>
          <t>Mortality</t>
        </is>
      </c>
      <c r="AZ168" t="inlineStr">
        <is>
          <t>LC50</t>
        </is>
      </c>
      <c r="BA168"/>
      <c r="BB168"/>
      <c r="BC168" t="n">
        <v>2.0</v>
      </c>
      <c r="BD168"/>
      <c r="BE168"/>
      <c r="BF168"/>
      <c r="BG168"/>
      <c r="BH168" t="inlineStr">
        <is>
          <t>Day(s)</t>
        </is>
      </c>
      <c r="BI168"/>
      <c r="BJ168"/>
      <c r="BK168"/>
      <c r="BL168"/>
      <c r="BM168"/>
      <c r="BN168"/>
      <c r="BO168" t="inlineStr">
        <is>
          <t>--</t>
        </is>
      </c>
      <c r="BP168"/>
      <c r="BQ168"/>
      <c r="BR168"/>
      <c r="BS168"/>
      <c r="BT168"/>
      <c r="BU168"/>
      <c r="BV168"/>
      <c r="BW168"/>
      <c r="BX168"/>
      <c r="BY168"/>
      <c r="BZ168"/>
      <c r="CA168"/>
      <c r="CB168"/>
      <c r="CC168"/>
      <c r="CD168" t="inlineStr">
        <is>
          <t>Millemann,R.E., W.J. Birge, J.A. Black, R.M. Cushman, K.L. Daniels, P.J. Franco, J.M. Giddings, J.F. McCarthy, and A.J.</t>
        </is>
      </c>
      <c r="CE168" t="n">
        <v>11725.0</v>
      </c>
      <c r="CF168" t="inlineStr">
        <is>
          <t>Comparative Acute Toxicity to Aquatic Organisms of Components of Coal-Derived Synthetic Fuels</t>
        </is>
      </c>
      <c r="CG168" t="inlineStr">
        <is>
          <t>Trans. Am. Fish. Soc.113(1): 74-85</t>
        </is>
      </c>
      <c r="CH168" t="n">
        <v>1984.0</v>
      </c>
    </row>
    <row r="169">
      <c r="A169" t="n">
        <v>91203.0</v>
      </c>
      <c r="B169" t="inlineStr">
        <is>
          <t>Naphthalene</t>
        </is>
      </c>
      <c r="C169"/>
      <c r="D169" t="inlineStr">
        <is>
          <t>Unmeasured</t>
        </is>
      </c>
      <c r="E169"/>
      <c r="F169"/>
      <c r="G169"/>
      <c r="H169"/>
      <c r="I169"/>
      <c r="J169"/>
      <c r="K169" t="inlineStr">
        <is>
          <t>Daphnia magna</t>
        </is>
      </c>
      <c r="L169" t="inlineStr">
        <is>
          <t>Water Flea</t>
        </is>
      </c>
      <c r="M169" t="inlineStr">
        <is>
          <t>Crustaceans; Standard Test Species</t>
        </is>
      </c>
      <c r="N169"/>
      <c r="O169"/>
      <c r="P169" t="n">
        <v>24.0</v>
      </c>
      <c r="Q169"/>
      <c r="R169"/>
      <c r="S169"/>
      <c r="T169"/>
      <c r="U169" t="inlineStr">
        <is>
          <t>Hour(s)</t>
        </is>
      </c>
      <c r="V169" t="inlineStr">
        <is>
          <t>Static</t>
        </is>
      </c>
      <c r="W169" t="inlineStr">
        <is>
          <t>Fresh water</t>
        </is>
      </c>
      <c r="X169" t="inlineStr">
        <is>
          <t>Lab</t>
        </is>
      </c>
      <c r="Y169" t="n">
        <v>5.0</v>
      </c>
      <c r="Z169" t="inlineStr">
        <is>
          <t>Formulation</t>
        </is>
      </c>
      <c r="AA169"/>
      <c r="AB169" t="n">
        <v>17.6998</v>
      </c>
      <c r="AC169"/>
      <c r="AD169"/>
      <c r="AE169"/>
      <c r="AF169"/>
      <c r="AG169" t="inlineStr">
        <is>
          <t>AI mg/L</t>
        </is>
      </c>
      <c r="AH169"/>
      <c r="AI169"/>
      <c r="AJ169"/>
      <c r="AK169"/>
      <c r="AL169"/>
      <c r="AM169"/>
      <c r="AN169"/>
      <c r="AO169"/>
      <c r="AP169"/>
      <c r="AQ169"/>
      <c r="AR169"/>
      <c r="AS169"/>
      <c r="AT169"/>
      <c r="AU169"/>
      <c r="AV169"/>
      <c r="AW169"/>
      <c r="AX169" t="inlineStr">
        <is>
          <t>Mortality</t>
        </is>
      </c>
      <c r="AY169" t="inlineStr">
        <is>
          <t>Mortality</t>
        </is>
      </c>
      <c r="AZ169" t="inlineStr">
        <is>
          <t>LC50</t>
        </is>
      </c>
      <c r="BA169"/>
      <c r="BB169"/>
      <c r="BC169" t="n">
        <v>2.0</v>
      </c>
      <c r="BD169"/>
      <c r="BE169"/>
      <c r="BF169"/>
      <c r="BG169"/>
      <c r="BH169" t="inlineStr">
        <is>
          <t>Day(s)</t>
        </is>
      </c>
      <c r="BI169"/>
      <c r="BJ169"/>
      <c r="BK169"/>
      <c r="BL169"/>
      <c r="BM169"/>
      <c r="BN169"/>
      <c r="BO169" t="inlineStr">
        <is>
          <t>--</t>
        </is>
      </c>
      <c r="BP169"/>
      <c r="BQ169"/>
      <c r="BR169"/>
      <c r="BS169"/>
      <c r="BT169"/>
      <c r="BU169"/>
      <c r="BV169"/>
      <c r="BW169"/>
      <c r="BX169"/>
      <c r="BY169"/>
      <c r="BZ169"/>
      <c r="CA169"/>
      <c r="CB169"/>
      <c r="CC169"/>
      <c r="CD169" t="inlineStr">
        <is>
          <t>Epsey Huston and Associates Inc.</t>
        </is>
      </c>
      <c r="CE169" t="n">
        <v>83914.0</v>
      </c>
      <c r="CF169" t="inlineStr">
        <is>
          <t>Bioassay Testing of Sample 5601-56-1 in Fresh Water with Theleopomis macrochirus and Daphnia magna</t>
        </is>
      </c>
      <c r="CG169" t="inlineStr">
        <is>
          <t>EPA/OTS Doc.#86-870000557:22 p.</t>
        </is>
      </c>
      <c r="CH169" t="n">
        <v>2000.0</v>
      </c>
    </row>
    <row r="170">
      <c r="A170" t="n">
        <v>91203.0</v>
      </c>
      <c r="B170" t="inlineStr">
        <is>
          <t>Naphthalene</t>
        </is>
      </c>
      <c r="C170"/>
      <c r="D170" t="inlineStr">
        <is>
          <t>Unmeasured</t>
        </is>
      </c>
      <c r="E170"/>
      <c r="F170" t="n">
        <v>75.0</v>
      </c>
      <c r="G170"/>
      <c r="H170"/>
      <c r="I170"/>
      <c r="J170"/>
      <c r="K170" t="inlineStr">
        <is>
          <t>Daphnia magna</t>
        </is>
      </c>
      <c r="L170" t="inlineStr">
        <is>
          <t>Water Flea</t>
        </is>
      </c>
      <c r="M170" t="inlineStr">
        <is>
          <t>Crustaceans; Standard Test Species</t>
        </is>
      </c>
      <c r="N170"/>
      <c r="O170"/>
      <c r="P170"/>
      <c r="Q170"/>
      <c r="R170"/>
      <c r="S170"/>
      <c r="T170"/>
      <c r="U170"/>
      <c r="V170"/>
      <c r="W170" t="inlineStr">
        <is>
          <t>Fresh water</t>
        </is>
      </c>
      <c r="X170" t="inlineStr">
        <is>
          <t>Lab</t>
        </is>
      </c>
      <c r="Y170"/>
      <c r="Z170" t="inlineStr">
        <is>
          <t>Formulation</t>
        </is>
      </c>
      <c r="AA170"/>
      <c r="AB170" t="n">
        <v>25.4</v>
      </c>
      <c r="AC170"/>
      <c r="AD170"/>
      <c r="AE170"/>
      <c r="AF170"/>
      <c r="AG170" t="inlineStr">
        <is>
          <t>AI mg/L</t>
        </is>
      </c>
      <c r="AH170"/>
      <c r="AI170"/>
      <c r="AJ170"/>
      <c r="AK170"/>
      <c r="AL170"/>
      <c r="AM170"/>
      <c r="AN170"/>
      <c r="AO170"/>
      <c r="AP170"/>
      <c r="AQ170"/>
      <c r="AR170"/>
      <c r="AS170"/>
      <c r="AT170"/>
      <c r="AU170"/>
      <c r="AV170"/>
      <c r="AW170"/>
      <c r="AX170" t="inlineStr">
        <is>
          <t>Mortality</t>
        </is>
      </c>
      <c r="AY170" t="inlineStr">
        <is>
          <t>Mortality</t>
        </is>
      </c>
      <c r="AZ170" t="inlineStr">
        <is>
          <t>LC50</t>
        </is>
      </c>
      <c r="BA170"/>
      <c r="BB170"/>
      <c r="BC170" t="n">
        <v>2.0</v>
      </c>
      <c r="BD170"/>
      <c r="BE170"/>
      <c r="BF170"/>
      <c r="BG170"/>
      <c r="BH170" t="inlineStr">
        <is>
          <t>Day(s)</t>
        </is>
      </c>
      <c r="BI170"/>
      <c r="BJ170"/>
      <c r="BK170"/>
      <c r="BL170"/>
      <c r="BM170"/>
      <c r="BN170"/>
      <c r="BO170" t="inlineStr">
        <is>
          <t>--</t>
        </is>
      </c>
      <c r="BP170"/>
      <c r="BQ170"/>
      <c r="BR170"/>
      <c r="BS170"/>
      <c r="BT170"/>
      <c r="BU170"/>
      <c r="BV170"/>
      <c r="BW170"/>
      <c r="BX170"/>
      <c r="BY170"/>
      <c r="BZ170"/>
      <c r="CA170"/>
      <c r="CB170"/>
      <c r="CC170"/>
      <c r="CD170" t="inlineStr">
        <is>
          <t>Dow Chemical Co.</t>
        </is>
      </c>
      <c r="CE170" t="n">
        <v>83917.0</v>
      </c>
      <c r="CF170" t="inlineStr">
        <is>
          <t>Evaluation of Crude Naphthalene in the Aquatic Environment</t>
        </is>
      </c>
      <c r="CG170" t="inlineStr">
        <is>
          <t>EPA/OTS Doc.#86-870002087:9 p.</t>
        </is>
      </c>
      <c r="CH170" t="n">
        <v>1987.0</v>
      </c>
    </row>
    <row r="171">
      <c r="A171" t="n">
        <v>91203.0</v>
      </c>
      <c r="B171" t="inlineStr">
        <is>
          <t>Naphthalene</t>
        </is>
      </c>
      <c r="C171"/>
      <c r="D171" t="inlineStr">
        <is>
          <t>Unmeasured</t>
        </is>
      </c>
      <c r="E171"/>
      <c r="F171" t="n">
        <v>75.0</v>
      </c>
      <c r="G171"/>
      <c r="H171"/>
      <c r="I171"/>
      <c r="J171"/>
      <c r="K171" t="inlineStr">
        <is>
          <t>Daphnia magna</t>
        </is>
      </c>
      <c r="L171" t="inlineStr">
        <is>
          <t>Water Flea</t>
        </is>
      </c>
      <c r="M171" t="inlineStr">
        <is>
          <t>Crustaceans; Standard Test Species</t>
        </is>
      </c>
      <c r="N171"/>
      <c r="O171"/>
      <c r="P171"/>
      <c r="Q171"/>
      <c r="R171"/>
      <c r="S171"/>
      <c r="T171"/>
      <c r="U171"/>
      <c r="V171"/>
      <c r="W171" t="inlineStr">
        <is>
          <t>Fresh water</t>
        </is>
      </c>
      <c r="X171" t="inlineStr">
        <is>
          <t>Lab</t>
        </is>
      </c>
      <c r="Y171"/>
      <c r="Z171" t="inlineStr">
        <is>
          <t>Formulation</t>
        </is>
      </c>
      <c r="AA171"/>
      <c r="AB171" t="n">
        <v>17.4</v>
      </c>
      <c r="AC171"/>
      <c r="AD171"/>
      <c r="AE171"/>
      <c r="AF171"/>
      <c r="AG171" t="inlineStr">
        <is>
          <t>AI mg/L</t>
        </is>
      </c>
      <c r="AH171"/>
      <c r="AI171"/>
      <c r="AJ171"/>
      <c r="AK171"/>
      <c r="AL171"/>
      <c r="AM171"/>
      <c r="AN171"/>
      <c r="AO171"/>
      <c r="AP171"/>
      <c r="AQ171"/>
      <c r="AR171"/>
      <c r="AS171"/>
      <c r="AT171"/>
      <c r="AU171"/>
      <c r="AV171"/>
      <c r="AW171"/>
      <c r="AX171" t="inlineStr">
        <is>
          <t>Mortality</t>
        </is>
      </c>
      <c r="AY171" t="inlineStr">
        <is>
          <t>Mortality</t>
        </is>
      </c>
      <c r="AZ171" t="inlineStr">
        <is>
          <t>LC50</t>
        </is>
      </c>
      <c r="BA171"/>
      <c r="BB171"/>
      <c r="BC171" t="n">
        <v>2.0</v>
      </c>
      <c r="BD171"/>
      <c r="BE171"/>
      <c r="BF171"/>
      <c r="BG171"/>
      <c r="BH171" t="inlineStr">
        <is>
          <t>Day(s)</t>
        </is>
      </c>
      <c r="BI171"/>
      <c r="BJ171"/>
      <c r="BK171"/>
      <c r="BL171"/>
      <c r="BM171"/>
      <c r="BN171"/>
      <c r="BO171" t="inlineStr">
        <is>
          <t>--</t>
        </is>
      </c>
      <c r="BP171"/>
      <c r="BQ171"/>
      <c r="BR171"/>
      <c r="BS171"/>
      <c r="BT171"/>
      <c r="BU171"/>
      <c r="BV171"/>
      <c r="BW171"/>
      <c r="BX171"/>
      <c r="BY171"/>
      <c r="BZ171"/>
      <c r="CA171"/>
      <c r="CB171"/>
      <c r="CC171"/>
      <c r="CD171" t="inlineStr">
        <is>
          <t>Dow Chemical Co.</t>
        </is>
      </c>
      <c r="CE171" t="n">
        <v>83917.0</v>
      </c>
      <c r="CF171" t="inlineStr">
        <is>
          <t>Evaluation of Crude Naphthalene in the Aquatic Environment</t>
        </is>
      </c>
      <c r="CG171" t="inlineStr">
        <is>
          <t>EPA/OTS Doc.#86-870002087:9 p.</t>
        </is>
      </c>
      <c r="CH171" t="n">
        <v>1987.0</v>
      </c>
    </row>
    <row r="172">
      <c r="A172" t="n">
        <v>101553.0</v>
      </c>
      <c r="B172" t="inlineStr">
        <is>
          <t>1-Bromo-4-phenoxybenzene</t>
        </is>
      </c>
      <c r="C172"/>
      <c r="D172" t="inlineStr">
        <is>
          <t>Measured</t>
        </is>
      </c>
      <c r="E172" t="inlineStr">
        <is>
          <t>&gt;</t>
        </is>
      </c>
      <c r="F172" t="n">
        <v>99.0</v>
      </c>
      <c r="G172"/>
      <c r="H172"/>
      <c r="I172"/>
      <c r="J172"/>
      <c r="K172" t="inlineStr">
        <is>
          <t>Daphnia magna</t>
        </is>
      </c>
      <c r="L172" t="inlineStr">
        <is>
          <t>Water Flea</t>
        </is>
      </c>
      <c r="M172" t="inlineStr">
        <is>
          <t>Crustaceans; Standard Test Species</t>
        </is>
      </c>
      <c r="N172"/>
      <c r="O172" t="inlineStr">
        <is>
          <t>&lt;=</t>
        </is>
      </c>
      <c r="P172" t="n">
        <v>24.0</v>
      </c>
      <c r="Q172"/>
      <c r="R172"/>
      <c r="S172"/>
      <c r="T172"/>
      <c r="U172" t="inlineStr">
        <is>
          <t>Hour(s)</t>
        </is>
      </c>
      <c r="V172" t="inlineStr">
        <is>
          <t>Static</t>
        </is>
      </c>
      <c r="W172" t="inlineStr">
        <is>
          <t>Fresh water</t>
        </is>
      </c>
      <c r="X172" t="inlineStr">
        <is>
          <t>Lab</t>
        </is>
      </c>
      <c r="Y172" t="n">
        <v>6.0</v>
      </c>
      <c r="Z172" t="inlineStr">
        <is>
          <t>Active ingredient</t>
        </is>
      </c>
      <c r="AA172"/>
      <c r="AB172" t="n">
        <v>0.24</v>
      </c>
      <c r="AC172"/>
      <c r="AD172" t="n">
        <v>0.21</v>
      </c>
      <c r="AE172"/>
      <c r="AF172" t="n">
        <v>0.27</v>
      </c>
      <c r="AG172" t="inlineStr">
        <is>
          <t>AI mg/L</t>
        </is>
      </c>
      <c r="AH172"/>
      <c r="AI172"/>
      <c r="AJ172"/>
      <c r="AK172"/>
      <c r="AL172"/>
      <c r="AM172"/>
      <c r="AN172"/>
      <c r="AO172"/>
      <c r="AP172"/>
      <c r="AQ172"/>
      <c r="AR172"/>
      <c r="AS172"/>
      <c r="AT172"/>
      <c r="AU172"/>
      <c r="AV172"/>
      <c r="AW172"/>
      <c r="AX172" t="inlineStr">
        <is>
          <t>Mortality</t>
        </is>
      </c>
      <c r="AY172" t="inlineStr">
        <is>
          <t>Mortality</t>
        </is>
      </c>
      <c r="AZ172" t="inlineStr">
        <is>
          <t>LC50</t>
        </is>
      </c>
      <c r="BA172"/>
      <c r="BB172"/>
      <c r="BC172" t="n">
        <v>1.0</v>
      </c>
      <c r="BD172"/>
      <c r="BE172"/>
      <c r="BF172"/>
      <c r="BG172"/>
      <c r="BH172" t="inlineStr">
        <is>
          <t>Day(s)</t>
        </is>
      </c>
      <c r="BI172"/>
      <c r="BJ172"/>
      <c r="BK172"/>
      <c r="BL172"/>
      <c r="BM172"/>
      <c r="BN172"/>
      <c r="BO172" t="inlineStr">
        <is>
          <t>--</t>
        </is>
      </c>
      <c r="BP172"/>
      <c r="BQ172"/>
      <c r="BR172"/>
      <c r="BS172"/>
      <c r="BT172"/>
      <c r="BU172"/>
      <c r="BV172"/>
      <c r="BW172"/>
      <c r="BX172"/>
      <c r="BY172"/>
      <c r="BZ172"/>
      <c r="CA172"/>
      <c r="CB172"/>
      <c r="CC172"/>
      <c r="CD172" t="inlineStr">
        <is>
          <t>Turner,L.W.</t>
        </is>
      </c>
      <c r="CE172" t="n">
        <v>9994.0</v>
      </c>
      <c r="CF172" t="inlineStr">
        <is>
          <t>Acute Toxicity of Selected Chemicals to Fathead Minnow, Water Flea and Mysid Shrimp Under Static and Flow-Through Test Conditions</t>
        </is>
      </c>
      <c r="CG172" t="inlineStr">
        <is>
          <t>Final Rep.Coop.Agreement 807479-01-0, U.S.EPA, Off.of Pestic.and Toxic Subst., Washington, DC:258 p.</t>
        </is>
      </c>
      <c r="CH172" t="n">
        <v>1982.0</v>
      </c>
    </row>
    <row r="173">
      <c r="A173" t="n">
        <v>101553.0</v>
      </c>
      <c r="B173" t="inlineStr">
        <is>
          <t>1-Bromo-4-phenoxybenzene</t>
        </is>
      </c>
      <c r="C173"/>
      <c r="D173" t="inlineStr">
        <is>
          <t>Measured</t>
        </is>
      </c>
      <c r="E173" t="inlineStr">
        <is>
          <t>&gt;</t>
        </is>
      </c>
      <c r="F173" t="n">
        <v>99.0</v>
      </c>
      <c r="G173"/>
      <c r="H173"/>
      <c r="I173"/>
      <c r="J173"/>
      <c r="K173" t="inlineStr">
        <is>
          <t>Daphnia magna</t>
        </is>
      </c>
      <c r="L173" t="inlineStr">
        <is>
          <t>Water Flea</t>
        </is>
      </c>
      <c r="M173" t="inlineStr">
        <is>
          <t>Crustaceans; Standard Test Species</t>
        </is>
      </c>
      <c r="N173"/>
      <c r="O173" t="inlineStr">
        <is>
          <t>&lt;=</t>
        </is>
      </c>
      <c r="P173" t="n">
        <v>24.0</v>
      </c>
      <c r="Q173"/>
      <c r="R173"/>
      <c r="S173"/>
      <c r="T173"/>
      <c r="U173" t="inlineStr">
        <is>
          <t>Hour(s)</t>
        </is>
      </c>
      <c r="V173" t="inlineStr">
        <is>
          <t>Flow-through</t>
        </is>
      </c>
      <c r="W173" t="inlineStr">
        <is>
          <t>Fresh water</t>
        </is>
      </c>
      <c r="X173" t="inlineStr">
        <is>
          <t>Lab</t>
        </is>
      </c>
      <c r="Y173" t="n">
        <v>7.0</v>
      </c>
      <c r="Z173" t="inlineStr">
        <is>
          <t>Active ingredient</t>
        </is>
      </c>
      <c r="AA173"/>
      <c r="AB173" t="n">
        <v>0.19</v>
      </c>
      <c r="AC173"/>
      <c r="AD173" t="n">
        <v>0.11</v>
      </c>
      <c r="AE173"/>
      <c r="AF173" t="n">
        <v>0.34</v>
      </c>
      <c r="AG173" t="inlineStr">
        <is>
          <t>AI mg/L</t>
        </is>
      </c>
      <c r="AH173"/>
      <c r="AI173"/>
      <c r="AJ173"/>
      <c r="AK173"/>
      <c r="AL173"/>
      <c r="AM173"/>
      <c r="AN173"/>
      <c r="AO173"/>
      <c r="AP173"/>
      <c r="AQ173"/>
      <c r="AR173"/>
      <c r="AS173"/>
      <c r="AT173"/>
      <c r="AU173"/>
      <c r="AV173"/>
      <c r="AW173"/>
      <c r="AX173" t="inlineStr">
        <is>
          <t>Mortality</t>
        </is>
      </c>
      <c r="AY173" t="inlineStr">
        <is>
          <t>Mortality</t>
        </is>
      </c>
      <c r="AZ173" t="inlineStr">
        <is>
          <t>LC50</t>
        </is>
      </c>
      <c r="BA173"/>
      <c r="BB173"/>
      <c r="BC173" t="n">
        <v>1.0</v>
      </c>
      <c r="BD173"/>
      <c r="BE173"/>
      <c r="BF173"/>
      <c r="BG173"/>
      <c r="BH173" t="inlineStr">
        <is>
          <t>Day(s)</t>
        </is>
      </c>
      <c r="BI173"/>
      <c r="BJ173"/>
      <c r="BK173"/>
      <c r="BL173"/>
      <c r="BM173"/>
      <c r="BN173"/>
      <c r="BO173" t="inlineStr">
        <is>
          <t>--</t>
        </is>
      </c>
      <c r="BP173"/>
      <c r="BQ173"/>
      <c r="BR173"/>
      <c r="BS173"/>
      <c r="BT173"/>
      <c r="BU173"/>
      <c r="BV173"/>
      <c r="BW173"/>
      <c r="BX173"/>
      <c r="BY173"/>
      <c r="BZ173"/>
      <c r="CA173"/>
      <c r="CB173"/>
      <c r="CC173"/>
      <c r="CD173" t="inlineStr">
        <is>
          <t>Turner,L.W.</t>
        </is>
      </c>
      <c r="CE173" t="n">
        <v>9994.0</v>
      </c>
      <c r="CF173" t="inlineStr">
        <is>
          <t>Acute Toxicity of Selected Chemicals to Fathead Minnow, Water Flea and Mysid Shrimp Under Static and Flow-Through Test Conditions</t>
        </is>
      </c>
      <c r="CG173" t="inlineStr">
        <is>
          <t>Final Rep.Coop.Agreement 807479-01-0, U.S.EPA, Off.of Pestic.and Toxic Subst., Washington, DC:258 p.</t>
        </is>
      </c>
      <c r="CH173" t="n">
        <v>1982.0</v>
      </c>
    </row>
    <row r="174">
      <c r="A174" t="n">
        <v>101553.0</v>
      </c>
      <c r="B174" t="inlineStr">
        <is>
          <t>1-Bromo-4-phenoxybenzene</t>
        </is>
      </c>
      <c r="C174"/>
      <c r="D174" t="inlineStr">
        <is>
          <t>Measured</t>
        </is>
      </c>
      <c r="E174" t="inlineStr">
        <is>
          <t>&gt;</t>
        </is>
      </c>
      <c r="F174" t="n">
        <v>99.0</v>
      </c>
      <c r="G174"/>
      <c r="H174"/>
      <c r="I174"/>
      <c r="J174"/>
      <c r="K174" t="inlineStr">
        <is>
          <t>Daphnia magna</t>
        </is>
      </c>
      <c r="L174" t="inlineStr">
        <is>
          <t>Water Flea</t>
        </is>
      </c>
      <c r="M174" t="inlineStr">
        <is>
          <t>Crustaceans; Standard Test Species</t>
        </is>
      </c>
      <c r="N174"/>
      <c r="O174" t="inlineStr">
        <is>
          <t>&lt;=</t>
        </is>
      </c>
      <c r="P174" t="n">
        <v>24.0</v>
      </c>
      <c r="Q174"/>
      <c r="R174"/>
      <c r="S174"/>
      <c r="T174"/>
      <c r="U174" t="inlineStr">
        <is>
          <t>Hour(s)</t>
        </is>
      </c>
      <c r="V174" t="inlineStr">
        <is>
          <t>Static</t>
        </is>
      </c>
      <c r="W174" t="inlineStr">
        <is>
          <t>Fresh water</t>
        </is>
      </c>
      <c r="X174" t="inlineStr">
        <is>
          <t>Lab</t>
        </is>
      </c>
      <c r="Y174" t="n">
        <v>6.0</v>
      </c>
      <c r="Z174" t="inlineStr">
        <is>
          <t>Active ingredient</t>
        </is>
      </c>
      <c r="AA174"/>
      <c r="AB174" t="n">
        <v>0.17</v>
      </c>
      <c r="AC174"/>
      <c r="AD174" t="n">
        <v>0.15</v>
      </c>
      <c r="AE174"/>
      <c r="AF174" t="n">
        <v>0.19</v>
      </c>
      <c r="AG174" t="inlineStr">
        <is>
          <t>AI mg/L</t>
        </is>
      </c>
      <c r="AH174"/>
      <c r="AI174"/>
      <c r="AJ174"/>
      <c r="AK174"/>
      <c r="AL174"/>
      <c r="AM174"/>
      <c r="AN174"/>
      <c r="AO174"/>
      <c r="AP174"/>
      <c r="AQ174"/>
      <c r="AR174"/>
      <c r="AS174"/>
      <c r="AT174"/>
      <c r="AU174"/>
      <c r="AV174"/>
      <c r="AW174"/>
      <c r="AX174" t="inlineStr">
        <is>
          <t>Mortality</t>
        </is>
      </c>
      <c r="AY174" t="inlineStr">
        <is>
          <t>Mortality</t>
        </is>
      </c>
      <c r="AZ174" t="inlineStr">
        <is>
          <t>LC50</t>
        </is>
      </c>
      <c r="BA174"/>
      <c r="BB174"/>
      <c r="BC174" t="n">
        <v>2.0</v>
      </c>
      <c r="BD174"/>
      <c r="BE174"/>
      <c r="BF174"/>
      <c r="BG174"/>
      <c r="BH174" t="inlineStr">
        <is>
          <t>Day(s)</t>
        </is>
      </c>
      <c r="BI174"/>
      <c r="BJ174"/>
      <c r="BK174"/>
      <c r="BL174"/>
      <c r="BM174"/>
      <c r="BN174"/>
      <c r="BO174" t="inlineStr">
        <is>
          <t>--</t>
        </is>
      </c>
      <c r="BP174"/>
      <c r="BQ174"/>
      <c r="BR174"/>
      <c r="BS174"/>
      <c r="BT174"/>
      <c r="BU174"/>
      <c r="BV174"/>
      <c r="BW174"/>
      <c r="BX174"/>
      <c r="BY174"/>
      <c r="BZ174"/>
      <c r="CA174"/>
      <c r="CB174"/>
      <c r="CC174"/>
      <c r="CD174" t="inlineStr">
        <is>
          <t>Turner,L.W.</t>
        </is>
      </c>
      <c r="CE174" t="n">
        <v>9994.0</v>
      </c>
      <c r="CF174" t="inlineStr">
        <is>
          <t>Acute Toxicity of Selected Chemicals to Fathead Minnow, Water Flea and Mysid Shrimp Under Static and Flow-Through Test Conditions</t>
        </is>
      </c>
      <c r="CG174" t="inlineStr">
        <is>
          <t>Final Rep.Coop.Agreement 807479-01-0, U.S.EPA, Off.of Pestic.and Toxic Subst., Washington, DC:258 p.</t>
        </is>
      </c>
      <c r="CH174" t="n">
        <v>1982.0</v>
      </c>
    </row>
    <row r="175">
      <c r="A175" t="n">
        <v>101553.0</v>
      </c>
      <c r="B175" t="inlineStr">
        <is>
          <t>1-Bromo-4-phenoxybenzene</t>
        </is>
      </c>
      <c r="C175"/>
      <c r="D175" t="inlineStr">
        <is>
          <t>Unmeasured</t>
        </is>
      </c>
      <c r="E175" t="inlineStr">
        <is>
          <t>&gt;=</t>
        </is>
      </c>
      <c r="F175" t="n">
        <v>80.0</v>
      </c>
      <c r="G175"/>
      <c r="H175"/>
      <c r="I175"/>
      <c r="J175"/>
      <c r="K175" t="inlineStr">
        <is>
          <t>Daphnia magna</t>
        </is>
      </c>
      <c r="L175" t="inlineStr">
        <is>
          <t>Water Flea</t>
        </is>
      </c>
      <c r="M175" t="inlineStr">
        <is>
          <t>Crustaceans; Standard Test Species</t>
        </is>
      </c>
      <c r="N175"/>
      <c r="O175" t="inlineStr">
        <is>
          <t>&lt;=</t>
        </is>
      </c>
      <c r="P175" t="n">
        <v>24.0</v>
      </c>
      <c r="Q175"/>
      <c r="R175"/>
      <c r="S175"/>
      <c r="T175"/>
      <c r="U175" t="inlineStr">
        <is>
          <t>Hour(s)</t>
        </is>
      </c>
      <c r="V175" t="inlineStr">
        <is>
          <t>Static</t>
        </is>
      </c>
      <c r="W175" t="inlineStr">
        <is>
          <t>Fresh water</t>
        </is>
      </c>
      <c r="X175" t="inlineStr">
        <is>
          <t>Lab</t>
        </is>
      </c>
      <c r="Y175" t="inlineStr">
        <is>
          <t>6-10</t>
        </is>
      </c>
      <c r="Z175" t="inlineStr">
        <is>
          <t>Formulation</t>
        </is>
      </c>
      <c r="AA175"/>
      <c r="AB175" t="n">
        <v>0.46</v>
      </c>
      <c r="AC175"/>
      <c r="AD175" t="n">
        <v>0.36</v>
      </c>
      <c r="AE175"/>
      <c r="AF175" t="n">
        <v>0.64</v>
      </c>
      <c r="AG175" t="inlineStr">
        <is>
          <t>AI mg/L</t>
        </is>
      </c>
      <c r="AH175"/>
      <c r="AI175"/>
      <c r="AJ175"/>
      <c r="AK175"/>
      <c r="AL175"/>
      <c r="AM175"/>
      <c r="AN175"/>
      <c r="AO175"/>
      <c r="AP175"/>
      <c r="AQ175"/>
      <c r="AR175"/>
      <c r="AS175"/>
      <c r="AT175"/>
      <c r="AU175"/>
      <c r="AV175"/>
      <c r="AW175"/>
      <c r="AX175" t="inlineStr">
        <is>
          <t>Mortality</t>
        </is>
      </c>
      <c r="AY175" t="inlineStr">
        <is>
          <t>Mortality</t>
        </is>
      </c>
      <c r="AZ175" t="inlineStr">
        <is>
          <t>LC50</t>
        </is>
      </c>
      <c r="BA175"/>
      <c r="BB175"/>
      <c r="BC175" t="n">
        <v>1.0</v>
      </c>
      <c r="BD175"/>
      <c r="BE175"/>
      <c r="BF175"/>
      <c r="BG175"/>
      <c r="BH175" t="inlineStr">
        <is>
          <t>Day(s)</t>
        </is>
      </c>
      <c r="BI175"/>
      <c r="BJ175"/>
      <c r="BK175"/>
      <c r="BL175"/>
      <c r="BM175"/>
      <c r="BN175"/>
      <c r="BO175" t="inlineStr">
        <is>
          <t>--</t>
        </is>
      </c>
      <c r="BP175"/>
      <c r="BQ175"/>
      <c r="BR175"/>
      <c r="BS175"/>
      <c r="BT175"/>
      <c r="BU175"/>
      <c r="BV175"/>
      <c r="BW175"/>
      <c r="BX175"/>
      <c r="BY175"/>
      <c r="BZ175"/>
      <c r="CA175"/>
      <c r="CB175"/>
      <c r="CC175"/>
      <c r="CD175" t="inlineStr">
        <is>
          <t>LeBlanc,G.A.</t>
        </is>
      </c>
      <c r="CE175" t="n">
        <v>5184.0</v>
      </c>
      <c r="CF175" t="inlineStr">
        <is>
          <t>Acute Toxicity of Priority Pollutants to Water Flea (Daphnia magna)</t>
        </is>
      </c>
      <c r="CG175" t="inlineStr">
        <is>
          <t>Bull. Environ. Contam. Toxicol.24(5): 684-691</t>
        </is>
      </c>
      <c r="CH175" t="n">
        <v>1980.0</v>
      </c>
    </row>
    <row r="176">
      <c r="A176" t="n">
        <v>101553.0</v>
      </c>
      <c r="B176" t="inlineStr">
        <is>
          <t>1-Bromo-4-phenoxybenzene</t>
        </is>
      </c>
      <c r="C176"/>
      <c r="D176" t="inlineStr">
        <is>
          <t>Unmeasured</t>
        </is>
      </c>
      <c r="E176" t="inlineStr">
        <is>
          <t>&gt;=</t>
        </is>
      </c>
      <c r="F176" t="n">
        <v>80.0</v>
      </c>
      <c r="G176"/>
      <c r="H176"/>
      <c r="I176"/>
      <c r="J176"/>
      <c r="K176" t="inlineStr">
        <is>
          <t>Daphnia magna</t>
        </is>
      </c>
      <c r="L176" t="inlineStr">
        <is>
          <t>Water Flea</t>
        </is>
      </c>
      <c r="M176" t="inlineStr">
        <is>
          <t>Crustaceans; Standard Test Species</t>
        </is>
      </c>
      <c r="N176"/>
      <c r="O176" t="inlineStr">
        <is>
          <t>&lt;=</t>
        </is>
      </c>
      <c r="P176" t="n">
        <v>24.0</v>
      </c>
      <c r="Q176"/>
      <c r="R176"/>
      <c r="S176"/>
      <c r="T176"/>
      <c r="U176" t="inlineStr">
        <is>
          <t>Hour(s)</t>
        </is>
      </c>
      <c r="V176" t="inlineStr">
        <is>
          <t>Static</t>
        </is>
      </c>
      <c r="W176" t="inlineStr">
        <is>
          <t>Fresh water</t>
        </is>
      </c>
      <c r="X176" t="inlineStr">
        <is>
          <t>Lab</t>
        </is>
      </c>
      <c r="Y176" t="inlineStr">
        <is>
          <t>6-10</t>
        </is>
      </c>
      <c r="Z176" t="inlineStr">
        <is>
          <t>Formulation</t>
        </is>
      </c>
      <c r="AA176"/>
      <c r="AB176" t="n">
        <v>0.36</v>
      </c>
      <c r="AC176"/>
      <c r="AD176" t="n">
        <v>0.28</v>
      </c>
      <c r="AE176"/>
      <c r="AF176" t="n">
        <v>0.48</v>
      </c>
      <c r="AG176" t="inlineStr">
        <is>
          <t>AI mg/L</t>
        </is>
      </c>
      <c r="AH176"/>
      <c r="AI176"/>
      <c r="AJ176"/>
      <c r="AK176"/>
      <c r="AL176"/>
      <c r="AM176"/>
      <c r="AN176"/>
      <c r="AO176"/>
      <c r="AP176"/>
      <c r="AQ176"/>
      <c r="AR176"/>
      <c r="AS176"/>
      <c r="AT176"/>
      <c r="AU176"/>
      <c r="AV176"/>
      <c r="AW176"/>
      <c r="AX176" t="inlineStr">
        <is>
          <t>Mortality</t>
        </is>
      </c>
      <c r="AY176" t="inlineStr">
        <is>
          <t>Mortality</t>
        </is>
      </c>
      <c r="AZ176" t="inlineStr">
        <is>
          <t>LC50</t>
        </is>
      </c>
      <c r="BA176"/>
      <c r="BB176"/>
      <c r="BC176" t="n">
        <v>2.0</v>
      </c>
      <c r="BD176"/>
      <c r="BE176"/>
      <c r="BF176"/>
      <c r="BG176"/>
      <c r="BH176" t="inlineStr">
        <is>
          <t>Day(s)</t>
        </is>
      </c>
      <c r="BI176"/>
      <c r="BJ176"/>
      <c r="BK176"/>
      <c r="BL176"/>
      <c r="BM176"/>
      <c r="BN176"/>
      <c r="BO176" t="inlineStr">
        <is>
          <t>--</t>
        </is>
      </c>
      <c r="BP176"/>
      <c r="BQ176"/>
      <c r="BR176"/>
      <c r="BS176"/>
      <c r="BT176"/>
      <c r="BU176"/>
      <c r="BV176"/>
      <c r="BW176"/>
      <c r="BX176"/>
      <c r="BY176"/>
      <c r="BZ176"/>
      <c r="CA176"/>
      <c r="CB176"/>
      <c r="CC176"/>
      <c r="CD176" t="inlineStr">
        <is>
          <t>LeBlanc,G.A.</t>
        </is>
      </c>
      <c r="CE176" t="n">
        <v>5184.0</v>
      </c>
      <c r="CF176" t="inlineStr">
        <is>
          <t>Acute Toxicity of Priority Pollutants to Water Flea (Daphnia magna)</t>
        </is>
      </c>
      <c r="CG176" t="inlineStr">
        <is>
          <t>Bull. Environ. Contam. Toxicol.24(5): 684-691</t>
        </is>
      </c>
      <c r="CH176" t="n">
        <v>1980.0</v>
      </c>
    </row>
    <row r="177">
      <c r="A177" t="n">
        <v>101553.0</v>
      </c>
      <c r="B177" t="inlineStr">
        <is>
          <t>1-Bromo-4-phenoxybenzene</t>
        </is>
      </c>
      <c r="C177"/>
      <c r="D177" t="inlineStr">
        <is>
          <t>Measured</t>
        </is>
      </c>
      <c r="E177" t="inlineStr">
        <is>
          <t>&gt;</t>
        </is>
      </c>
      <c r="F177" t="n">
        <v>99.0</v>
      </c>
      <c r="G177"/>
      <c r="H177"/>
      <c r="I177"/>
      <c r="J177"/>
      <c r="K177" t="inlineStr">
        <is>
          <t>Daphnia magna</t>
        </is>
      </c>
      <c r="L177" t="inlineStr">
        <is>
          <t>Water Flea</t>
        </is>
      </c>
      <c r="M177" t="inlineStr">
        <is>
          <t>Crustaceans; Standard Test Species</t>
        </is>
      </c>
      <c r="N177"/>
      <c r="O177" t="inlineStr">
        <is>
          <t>&lt;=</t>
        </is>
      </c>
      <c r="P177" t="n">
        <v>24.0</v>
      </c>
      <c r="Q177"/>
      <c r="R177"/>
      <c r="S177"/>
      <c r="T177"/>
      <c r="U177" t="inlineStr">
        <is>
          <t>Hour(s)</t>
        </is>
      </c>
      <c r="V177" t="inlineStr">
        <is>
          <t>Static</t>
        </is>
      </c>
      <c r="W177" t="inlineStr">
        <is>
          <t>Fresh water</t>
        </is>
      </c>
      <c r="X177" t="inlineStr">
        <is>
          <t>Lab</t>
        </is>
      </c>
      <c r="Y177" t="n">
        <v>6.0</v>
      </c>
      <c r="Z177" t="inlineStr">
        <is>
          <t>Active ingredient</t>
        </is>
      </c>
      <c r="AA177"/>
      <c r="AB177" t="n">
        <v>0.32</v>
      </c>
      <c r="AC177"/>
      <c r="AD177" t="n">
        <v>0.28</v>
      </c>
      <c r="AE177"/>
      <c r="AF177" t="n">
        <v>0.37</v>
      </c>
      <c r="AG177" t="inlineStr">
        <is>
          <t>AI mg/L</t>
        </is>
      </c>
      <c r="AH177"/>
      <c r="AI177"/>
      <c r="AJ177"/>
      <c r="AK177"/>
      <c r="AL177"/>
      <c r="AM177"/>
      <c r="AN177"/>
      <c r="AO177"/>
      <c r="AP177"/>
      <c r="AQ177"/>
      <c r="AR177"/>
      <c r="AS177"/>
      <c r="AT177"/>
      <c r="AU177"/>
      <c r="AV177"/>
      <c r="AW177"/>
      <c r="AX177" t="inlineStr">
        <is>
          <t>Mortality</t>
        </is>
      </c>
      <c r="AY177" t="inlineStr">
        <is>
          <t>Mortality</t>
        </is>
      </c>
      <c r="AZ177" t="inlineStr">
        <is>
          <t>LC50</t>
        </is>
      </c>
      <c r="BA177"/>
      <c r="BB177"/>
      <c r="BC177" t="n">
        <v>0.125</v>
      </c>
      <c r="BD177"/>
      <c r="BE177"/>
      <c r="BF177"/>
      <c r="BG177"/>
      <c r="BH177" t="inlineStr">
        <is>
          <t>Day(s)</t>
        </is>
      </c>
      <c r="BI177"/>
      <c r="BJ177"/>
      <c r="BK177"/>
      <c r="BL177"/>
      <c r="BM177"/>
      <c r="BN177"/>
      <c r="BO177" t="inlineStr">
        <is>
          <t>--</t>
        </is>
      </c>
      <c r="BP177"/>
      <c r="BQ177"/>
      <c r="BR177"/>
      <c r="BS177"/>
      <c r="BT177"/>
      <c r="BU177"/>
      <c r="BV177"/>
      <c r="BW177"/>
      <c r="BX177"/>
      <c r="BY177"/>
      <c r="BZ177"/>
      <c r="CA177"/>
      <c r="CB177"/>
      <c r="CC177"/>
      <c r="CD177" t="inlineStr">
        <is>
          <t>Turner,L.W.</t>
        </is>
      </c>
      <c r="CE177" t="n">
        <v>9994.0</v>
      </c>
      <c r="CF177" t="inlineStr">
        <is>
          <t>Acute Toxicity of Selected Chemicals to Fathead Minnow, Water Flea and Mysid Shrimp Under Static and Flow-Through Test Conditions</t>
        </is>
      </c>
      <c r="CG177" t="inlineStr">
        <is>
          <t>Final Rep.Coop.Agreement 807479-01-0, U.S.EPA, Off.of Pestic.and Toxic Subst., Washington, DC:258 p.</t>
        </is>
      </c>
      <c r="CH177" t="n">
        <v>1982.0</v>
      </c>
    </row>
    <row r="178">
      <c r="A178" t="n">
        <v>101553.0</v>
      </c>
      <c r="B178" t="inlineStr">
        <is>
          <t>1-Bromo-4-phenoxybenzene</t>
        </is>
      </c>
      <c r="C178"/>
      <c r="D178" t="inlineStr">
        <is>
          <t>Measured</t>
        </is>
      </c>
      <c r="E178" t="inlineStr">
        <is>
          <t>&gt;</t>
        </is>
      </c>
      <c r="F178" t="n">
        <v>99.0</v>
      </c>
      <c r="G178"/>
      <c r="H178"/>
      <c r="I178"/>
      <c r="J178"/>
      <c r="K178" t="inlineStr">
        <is>
          <t>Daphnia magna</t>
        </is>
      </c>
      <c r="L178" t="inlineStr">
        <is>
          <t>Water Flea</t>
        </is>
      </c>
      <c r="M178" t="inlineStr">
        <is>
          <t>Crustaceans; Standard Test Species</t>
        </is>
      </c>
      <c r="N178"/>
      <c r="O178" t="inlineStr">
        <is>
          <t>&lt;=</t>
        </is>
      </c>
      <c r="P178" t="n">
        <v>24.0</v>
      </c>
      <c r="Q178"/>
      <c r="R178"/>
      <c r="S178"/>
      <c r="T178"/>
      <c r="U178" t="inlineStr">
        <is>
          <t>Hour(s)</t>
        </is>
      </c>
      <c r="V178" t="inlineStr">
        <is>
          <t>Flow-through</t>
        </is>
      </c>
      <c r="W178" t="inlineStr">
        <is>
          <t>Fresh water</t>
        </is>
      </c>
      <c r="X178" t="inlineStr">
        <is>
          <t>Lab</t>
        </is>
      </c>
      <c r="Y178" t="n">
        <v>7.0</v>
      </c>
      <c r="Z178" t="inlineStr">
        <is>
          <t>Active ingredient</t>
        </is>
      </c>
      <c r="AA178"/>
      <c r="AB178" t="n">
        <v>0.19</v>
      </c>
      <c r="AC178"/>
      <c r="AD178" t="n">
        <v>0.11</v>
      </c>
      <c r="AE178"/>
      <c r="AF178" t="n">
        <v>0.34</v>
      </c>
      <c r="AG178" t="inlineStr">
        <is>
          <t>AI mg/L</t>
        </is>
      </c>
      <c r="AH178"/>
      <c r="AI178"/>
      <c r="AJ178"/>
      <c r="AK178"/>
      <c r="AL178"/>
      <c r="AM178"/>
      <c r="AN178"/>
      <c r="AO178"/>
      <c r="AP178"/>
      <c r="AQ178"/>
      <c r="AR178"/>
      <c r="AS178"/>
      <c r="AT178"/>
      <c r="AU178"/>
      <c r="AV178"/>
      <c r="AW178"/>
      <c r="AX178" t="inlineStr">
        <is>
          <t>Mortality</t>
        </is>
      </c>
      <c r="AY178" t="inlineStr">
        <is>
          <t>Mortality</t>
        </is>
      </c>
      <c r="AZ178" t="inlineStr">
        <is>
          <t>LC50</t>
        </is>
      </c>
      <c r="BA178"/>
      <c r="BB178"/>
      <c r="BC178" t="n">
        <v>2.0</v>
      </c>
      <c r="BD178"/>
      <c r="BE178"/>
      <c r="BF178"/>
      <c r="BG178"/>
      <c r="BH178" t="inlineStr">
        <is>
          <t>Day(s)</t>
        </is>
      </c>
      <c r="BI178"/>
      <c r="BJ178"/>
      <c r="BK178"/>
      <c r="BL178"/>
      <c r="BM178"/>
      <c r="BN178"/>
      <c r="BO178" t="inlineStr">
        <is>
          <t>--</t>
        </is>
      </c>
      <c r="BP178"/>
      <c r="BQ178"/>
      <c r="BR178"/>
      <c r="BS178"/>
      <c r="BT178"/>
      <c r="BU178"/>
      <c r="BV178"/>
      <c r="BW178"/>
      <c r="BX178"/>
      <c r="BY178"/>
      <c r="BZ178"/>
      <c r="CA178"/>
      <c r="CB178"/>
      <c r="CC178"/>
      <c r="CD178" t="inlineStr">
        <is>
          <t>Turner,L.W.</t>
        </is>
      </c>
      <c r="CE178" t="n">
        <v>9994.0</v>
      </c>
      <c r="CF178" t="inlineStr">
        <is>
          <t>Acute Toxicity of Selected Chemicals to Fathead Minnow, Water Flea and Mysid Shrimp Under Static and Flow-Through Test Conditions</t>
        </is>
      </c>
      <c r="CG178" t="inlineStr">
        <is>
          <t>Final Rep.Coop.Agreement 807479-01-0, U.S.EPA, Off.of Pestic.and Toxic Subst., Washington, DC:258 p.</t>
        </is>
      </c>
      <c r="CH178" t="n">
        <v>1982.0</v>
      </c>
    </row>
    <row r="179">
      <c r="A179" t="n">
        <v>101553.0</v>
      </c>
      <c r="B179" t="inlineStr">
        <is>
          <t>1-Bromo-4-phenoxybenzene</t>
        </is>
      </c>
      <c r="C179"/>
      <c r="D179" t="inlineStr">
        <is>
          <t>Measured</t>
        </is>
      </c>
      <c r="E179" t="inlineStr">
        <is>
          <t>&gt;</t>
        </is>
      </c>
      <c r="F179" t="n">
        <v>99.0</v>
      </c>
      <c r="G179"/>
      <c r="H179"/>
      <c r="I179"/>
      <c r="J179"/>
      <c r="K179" t="inlineStr">
        <is>
          <t>Daphnia magna</t>
        </is>
      </c>
      <c r="L179" t="inlineStr">
        <is>
          <t>Water Flea</t>
        </is>
      </c>
      <c r="M179" t="inlineStr">
        <is>
          <t>Crustaceans; Standard Test Species</t>
        </is>
      </c>
      <c r="N179"/>
      <c r="O179" t="inlineStr">
        <is>
          <t>&lt;=</t>
        </is>
      </c>
      <c r="P179" t="n">
        <v>24.0</v>
      </c>
      <c r="Q179"/>
      <c r="R179"/>
      <c r="S179"/>
      <c r="T179"/>
      <c r="U179" t="inlineStr">
        <is>
          <t>Hour(s)</t>
        </is>
      </c>
      <c r="V179" t="inlineStr">
        <is>
          <t>Flow-through</t>
        </is>
      </c>
      <c r="W179" t="inlineStr">
        <is>
          <t>Fresh water</t>
        </is>
      </c>
      <c r="X179" t="inlineStr">
        <is>
          <t>Lab</t>
        </is>
      </c>
      <c r="Y179" t="n">
        <v>7.0</v>
      </c>
      <c r="Z179" t="inlineStr">
        <is>
          <t>Active ingredient</t>
        </is>
      </c>
      <c r="AA179"/>
      <c r="AB179" t="n">
        <v>0.7</v>
      </c>
      <c r="AC179"/>
      <c r="AD179" t="n">
        <v>0.58</v>
      </c>
      <c r="AE179"/>
      <c r="AF179" t="n">
        <v>0.82</v>
      </c>
      <c r="AG179" t="inlineStr">
        <is>
          <t>AI mg/L</t>
        </is>
      </c>
      <c r="AH179"/>
      <c r="AI179"/>
      <c r="AJ179"/>
      <c r="AK179"/>
      <c r="AL179"/>
      <c r="AM179"/>
      <c r="AN179"/>
      <c r="AO179"/>
      <c r="AP179"/>
      <c r="AQ179"/>
      <c r="AR179"/>
      <c r="AS179"/>
      <c r="AT179"/>
      <c r="AU179"/>
      <c r="AV179"/>
      <c r="AW179"/>
      <c r="AX179" t="inlineStr">
        <is>
          <t>Mortality</t>
        </is>
      </c>
      <c r="AY179" t="inlineStr">
        <is>
          <t>Mortality</t>
        </is>
      </c>
      <c r="AZ179" t="inlineStr">
        <is>
          <t>LC50</t>
        </is>
      </c>
      <c r="BA179"/>
      <c r="BB179"/>
      <c r="BC179" t="n">
        <v>0.125</v>
      </c>
      <c r="BD179"/>
      <c r="BE179"/>
      <c r="BF179"/>
      <c r="BG179"/>
      <c r="BH179" t="inlineStr">
        <is>
          <t>Day(s)</t>
        </is>
      </c>
      <c r="BI179"/>
      <c r="BJ179"/>
      <c r="BK179"/>
      <c r="BL179"/>
      <c r="BM179"/>
      <c r="BN179"/>
      <c r="BO179" t="inlineStr">
        <is>
          <t>--</t>
        </is>
      </c>
      <c r="BP179"/>
      <c r="BQ179"/>
      <c r="BR179"/>
      <c r="BS179"/>
      <c r="BT179"/>
      <c r="BU179"/>
      <c r="BV179"/>
      <c r="BW179"/>
      <c r="BX179"/>
      <c r="BY179"/>
      <c r="BZ179"/>
      <c r="CA179"/>
      <c r="CB179"/>
      <c r="CC179"/>
      <c r="CD179" t="inlineStr">
        <is>
          <t>Turner,L.W.</t>
        </is>
      </c>
      <c r="CE179" t="n">
        <v>9994.0</v>
      </c>
      <c r="CF179" t="inlineStr">
        <is>
          <t>Acute Toxicity of Selected Chemicals to Fathead Minnow, Water Flea and Mysid Shrimp Under Static and Flow-Through Test Conditions</t>
        </is>
      </c>
      <c r="CG179" t="inlineStr">
        <is>
          <t>Final Rep.Coop.Agreement 807479-01-0, U.S.EPA, Off.of Pestic.and Toxic Subst., Washington, DC:258 p.</t>
        </is>
      </c>
      <c r="CH179" t="n">
        <v>1982.0</v>
      </c>
    </row>
    <row r="180">
      <c r="A180" t="n">
        <v>103902.0</v>
      </c>
      <c r="B180" t="inlineStr">
        <is>
          <t>N-(4-Hydroxyphenyl)acetamide</t>
        </is>
      </c>
      <c r="C180"/>
      <c r="D180" t="inlineStr">
        <is>
          <t>Unmeasured</t>
        </is>
      </c>
      <c r="E180"/>
      <c r="F180"/>
      <c r="G180"/>
      <c r="H180" t="n">
        <v>98.0</v>
      </c>
      <c r="I180"/>
      <c r="J180" t="n">
        <v>101.0</v>
      </c>
      <c r="K180" t="inlineStr">
        <is>
          <t>Daphnia magna</t>
        </is>
      </c>
      <c r="L180" t="inlineStr">
        <is>
          <t>Water Flea</t>
        </is>
      </c>
      <c r="M180" t="inlineStr">
        <is>
          <t>Crustaceans; Standard Test Species</t>
        </is>
      </c>
      <c r="N180" t="inlineStr">
        <is>
          <t>Neonate</t>
        </is>
      </c>
      <c r="O180" t="inlineStr">
        <is>
          <t>&lt;</t>
        </is>
      </c>
      <c r="P180" t="n">
        <v>24.0</v>
      </c>
      <c r="Q180"/>
      <c r="R180"/>
      <c r="S180"/>
      <c r="T180"/>
      <c r="U180" t="inlineStr">
        <is>
          <t>Hour(s)</t>
        </is>
      </c>
      <c r="V180" t="inlineStr">
        <is>
          <t>Static</t>
        </is>
      </c>
      <c r="W180" t="inlineStr">
        <is>
          <t>Fresh water</t>
        </is>
      </c>
      <c r="X180" t="inlineStr">
        <is>
          <t>Lab</t>
        </is>
      </c>
      <c r="Y180" t="n">
        <v>6.0</v>
      </c>
      <c r="Z180" t="inlineStr">
        <is>
          <t>Active ingredient</t>
        </is>
      </c>
      <c r="AA180" t="inlineStr">
        <is>
          <t>&gt;</t>
        </is>
      </c>
      <c r="AB180" t="n">
        <v>0.032</v>
      </c>
      <c r="AC180"/>
      <c r="AD180"/>
      <c r="AE180"/>
      <c r="AF180"/>
      <c r="AG180" t="inlineStr">
        <is>
          <t>AI mg/L</t>
        </is>
      </c>
      <c r="AH180"/>
      <c r="AI180"/>
      <c r="AJ180"/>
      <c r="AK180"/>
      <c r="AL180"/>
      <c r="AM180"/>
      <c r="AN180"/>
      <c r="AO180"/>
      <c r="AP180"/>
      <c r="AQ180"/>
      <c r="AR180"/>
      <c r="AS180"/>
      <c r="AT180"/>
      <c r="AU180"/>
      <c r="AV180"/>
      <c r="AW180"/>
      <c r="AX180" t="inlineStr">
        <is>
          <t>Mortality</t>
        </is>
      </c>
      <c r="AY180" t="inlineStr">
        <is>
          <t>Mortality</t>
        </is>
      </c>
      <c r="AZ180" t="inlineStr">
        <is>
          <t>LC50</t>
        </is>
      </c>
      <c r="BA180"/>
      <c r="BB180"/>
      <c r="BC180" t="n">
        <v>2.0</v>
      </c>
      <c r="BD180"/>
      <c r="BE180"/>
      <c r="BF180"/>
      <c r="BG180"/>
      <c r="BH180" t="inlineStr">
        <is>
          <t>Day(s)</t>
        </is>
      </c>
      <c r="BI180"/>
      <c r="BJ180"/>
      <c r="BK180"/>
      <c r="BL180"/>
      <c r="BM180"/>
      <c r="BN180"/>
      <c r="BO180" t="inlineStr">
        <is>
          <t>--</t>
        </is>
      </c>
      <c r="BP180"/>
      <c r="BQ180"/>
      <c r="BR180"/>
      <c r="BS180"/>
      <c r="BT180"/>
      <c r="BU180"/>
      <c r="BV180"/>
      <c r="BW180"/>
      <c r="BX180"/>
      <c r="BY180"/>
      <c r="BZ180"/>
      <c r="CA180"/>
      <c r="CB180"/>
      <c r="CC180"/>
      <c r="CD180" t="inlineStr">
        <is>
          <t>Brun,G.L., M. Bernier, R. Losier, K. Doe, P. Jackman, and H.B. Lee</t>
        </is>
      </c>
      <c r="CE180" t="n">
        <v>152071.0</v>
      </c>
      <c r="CF180" t="inlineStr">
        <is>
          <t>Pharmaceutically Active Compounds in Atlantic Canadian Sewage Treatment Plant Effluents and Receiving Waters, and Potential for Environmental Effects as Measured by Acute and Chronic Aquatic Toxicity</t>
        </is>
      </c>
      <c r="CG180" t="inlineStr">
        <is>
          <t>Environ. Toxicol. Chem.25(8): 2163-2176</t>
        </is>
      </c>
      <c r="CH180" t="n">
        <v>2006.0</v>
      </c>
    </row>
    <row r="181">
      <c r="A181" t="n">
        <v>103902.0</v>
      </c>
      <c r="B181" t="inlineStr">
        <is>
          <t>N-(4-Hydroxyphenyl)acetamide</t>
        </is>
      </c>
      <c r="C181"/>
      <c r="D181" t="inlineStr">
        <is>
          <t>Unmeasured</t>
        </is>
      </c>
      <c r="E181"/>
      <c r="F181"/>
      <c r="G181"/>
      <c r="H181"/>
      <c r="I181"/>
      <c r="J181"/>
      <c r="K181" t="inlineStr">
        <is>
          <t>Daphnia magna</t>
        </is>
      </c>
      <c r="L181" t="inlineStr">
        <is>
          <t>Water Flea</t>
        </is>
      </c>
      <c r="M181" t="inlineStr">
        <is>
          <t>Crustaceans; Standard Test Species</t>
        </is>
      </c>
      <c r="N181" t="inlineStr">
        <is>
          <t>Neonate</t>
        </is>
      </c>
      <c r="O181" t="inlineStr">
        <is>
          <t>&lt;</t>
        </is>
      </c>
      <c r="P181" t="n">
        <v>24.0</v>
      </c>
      <c r="Q181"/>
      <c r="R181"/>
      <c r="S181"/>
      <c r="T181"/>
      <c r="U181" t="inlineStr">
        <is>
          <t>Hour(s)</t>
        </is>
      </c>
      <c r="V181" t="inlineStr">
        <is>
          <t>Static</t>
        </is>
      </c>
      <c r="W181" t="inlineStr">
        <is>
          <t>Fresh water</t>
        </is>
      </c>
      <c r="X181" t="inlineStr">
        <is>
          <t>Lab</t>
        </is>
      </c>
      <c r="Y181"/>
      <c r="Z181" t="inlineStr">
        <is>
          <t>Formulation</t>
        </is>
      </c>
      <c r="AA181"/>
      <c r="AB181" t="n">
        <v>20.1</v>
      </c>
      <c r="AC181"/>
      <c r="AD181"/>
      <c r="AE181"/>
      <c r="AF181"/>
      <c r="AG181" t="inlineStr">
        <is>
          <t>AI mg/L</t>
        </is>
      </c>
      <c r="AH181"/>
      <c r="AI181"/>
      <c r="AJ181"/>
      <c r="AK181"/>
      <c r="AL181"/>
      <c r="AM181"/>
      <c r="AN181"/>
      <c r="AO181"/>
      <c r="AP181"/>
      <c r="AQ181"/>
      <c r="AR181"/>
      <c r="AS181"/>
      <c r="AT181"/>
      <c r="AU181"/>
      <c r="AV181"/>
      <c r="AW181"/>
      <c r="AX181" t="inlineStr">
        <is>
          <t>Mortality</t>
        </is>
      </c>
      <c r="AY181" t="inlineStr">
        <is>
          <t>Mortality</t>
        </is>
      </c>
      <c r="AZ181" t="inlineStr">
        <is>
          <t>LC50</t>
        </is>
      </c>
      <c r="BA181"/>
      <c r="BB181"/>
      <c r="BC181" t="n">
        <v>2.0</v>
      </c>
      <c r="BD181"/>
      <c r="BE181"/>
      <c r="BF181"/>
      <c r="BG181"/>
      <c r="BH181" t="inlineStr">
        <is>
          <t>Day(s)</t>
        </is>
      </c>
      <c r="BI181"/>
      <c r="BJ181"/>
      <c r="BK181"/>
      <c r="BL181"/>
      <c r="BM181"/>
      <c r="BN181"/>
      <c r="BO181" t="inlineStr">
        <is>
          <t>--</t>
        </is>
      </c>
      <c r="BP181"/>
      <c r="BQ181"/>
      <c r="BR181"/>
      <c r="BS181"/>
      <c r="BT181"/>
      <c r="BU181"/>
      <c r="BV181"/>
      <c r="BW181"/>
      <c r="BX181"/>
      <c r="BY181"/>
      <c r="BZ181"/>
      <c r="CA181"/>
      <c r="CB181"/>
      <c r="CC181"/>
      <c r="CD181" t="inlineStr">
        <is>
          <t>Han,G.H., H.G. Hur, and S.D. Kim</t>
        </is>
      </c>
      <c r="CE181" t="n">
        <v>155862.0</v>
      </c>
      <c r="CF181" t="inlineStr">
        <is>
          <t>Ecotoxicological Risk of Pharmaceuticals from Wastewater Treatment Plants in Korea:  Occurrence and Toxicity to Daphnia magna</t>
        </is>
      </c>
      <c r="CG181" t="inlineStr">
        <is>
          <t>Environ. Toxicol. Chem.25(1): 265-271</t>
        </is>
      </c>
      <c r="CH181" t="n">
        <v>2006.0</v>
      </c>
    </row>
    <row r="182">
      <c r="A182" t="n">
        <v>107131.0</v>
      </c>
      <c r="B182" t="inlineStr">
        <is>
          <t>2-Propenenitrile</t>
        </is>
      </c>
      <c r="C182"/>
      <c r="D182" t="inlineStr">
        <is>
          <t>Unmeasured</t>
        </is>
      </c>
      <c r="E182" t="inlineStr">
        <is>
          <t>&gt;=</t>
        </is>
      </c>
      <c r="F182" t="n">
        <v>80.0</v>
      </c>
      <c r="G182"/>
      <c r="H182"/>
      <c r="I182"/>
      <c r="J182"/>
      <c r="K182" t="inlineStr">
        <is>
          <t>Daphnia magna</t>
        </is>
      </c>
      <c r="L182" t="inlineStr">
        <is>
          <t>Water Flea</t>
        </is>
      </c>
      <c r="M182" t="inlineStr">
        <is>
          <t>Crustaceans; Standard Test Species</t>
        </is>
      </c>
      <c r="N182"/>
      <c r="O182" t="inlineStr">
        <is>
          <t>&lt;=</t>
        </is>
      </c>
      <c r="P182" t="n">
        <v>24.0</v>
      </c>
      <c r="Q182"/>
      <c r="R182"/>
      <c r="S182"/>
      <c r="T182"/>
      <c r="U182" t="inlineStr">
        <is>
          <t>Hour(s)</t>
        </is>
      </c>
      <c r="V182" t="inlineStr">
        <is>
          <t>Static</t>
        </is>
      </c>
      <c r="W182" t="inlineStr">
        <is>
          <t>Fresh water</t>
        </is>
      </c>
      <c r="X182" t="inlineStr">
        <is>
          <t>Lab</t>
        </is>
      </c>
      <c r="Y182" t="inlineStr">
        <is>
          <t>6-10</t>
        </is>
      </c>
      <c r="Z182" t="inlineStr">
        <is>
          <t>Formulation</t>
        </is>
      </c>
      <c r="AA182"/>
      <c r="AB182" t="n">
        <v>7.6</v>
      </c>
      <c r="AC182"/>
      <c r="AD182" t="n">
        <v>6.2</v>
      </c>
      <c r="AE182"/>
      <c r="AF182" t="n">
        <v>9.2</v>
      </c>
      <c r="AG182" t="inlineStr">
        <is>
          <t>AI mg/L</t>
        </is>
      </c>
      <c r="AH182"/>
      <c r="AI182"/>
      <c r="AJ182"/>
      <c r="AK182"/>
      <c r="AL182"/>
      <c r="AM182"/>
      <c r="AN182"/>
      <c r="AO182"/>
      <c r="AP182"/>
      <c r="AQ182"/>
      <c r="AR182"/>
      <c r="AS182"/>
      <c r="AT182"/>
      <c r="AU182"/>
      <c r="AV182"/>
      <c r="AW182"/>
      <c r="AX182" t="inlineStr">
        <is>
          <t>Mortality</t>
        </is>
      </c>
      <c r="AY182" t="inlineStr">
        <is>
          <t>Mortality</t>
        </is>
      </c>
      <c r="AZ182" t="inlineStr">
        <is>
          <t>LC50</t>
        </is>
      </c>
      <c r="BA182"/>
      <c r="BB182"/>
      <c r="BC182" t="n">
        <v>2.0</v>
      </c>
      <c r="BD182"/>
      <c r="BE182"/>
      <c r="BF182"/>
      <c r="BG182"/>
      <c r="BH182" t="inlineStr">
        <is>
          <t>Day(s)</t>
        </is>
      </c>
      <c r="BI182"/>
      <c r="BJ182"/>
      <c r="BK182"/>
      <c r="BL182"/>
      <c r="BM182"/>
      <c r="BN182"/>
      <c r="BO182" t="inlineStr">
        <is>
          <t>--</t>
        </is>
      </c>
      <c r="BP182"/>
      <c r="BQ182"/>
      <c r="BR182"/>
      <c r="BS182"/>
      <c r="BT182"/>
      <c r="BU182"/>
      <c r="BV182"/>
      <c r="BW182"/>
      <c r="BX182"/>
      <c r="BY182"/>
      <c r="BZ182"/>
      <c r="CA182"/>
      <c r="CB182"/>
      <c r="CC182"/>
      <c r="CD182" t="inlineStr">
        <is>
          <t>LeBlanc,G.A.</t>
        </is>
      </c>
      <c r="CE182" t="n">
        <v>5184.0</v>
      </c>
      <c r="CF182" t="inlineStr">
        <is>
          <t>Acute Toxicity of Priority Pollutants to Water Flea (Daphnia magna)</t>
        </is>
      </c>
      <c r="CG182" t="inlineStr">
        <is>
          <t>Bull. Environ. Contam. Toxicol.24(5): 684-691</t>
        </is>
      </c>
      <c r="CH182" t="n">
        <v>1980.0</v>
      </c>
    </row>
    <row r="183">
      <c r="A183" t="n">
        <v>107131.0</v>
      </c>
      <c r="B183" t="inlineStr">
        <is>
          <t>2-Propenenitrile</t>
        </is>
      </c>
      <c r="C183"/>
      <c r="D183" t="inlineStr">
        <is>
          <t>Unmeasured</t>
        </is>
      </c>
      <c r="E183" t="inlineStr">
        <is>
          <t>&gt;=</t>
        </is>
      </c>
      <c r="F183" t="n">
        <v>80.0</v>
      </c>
      <c r="G183"/>
      <c r="H183"/>
      <c r="I183"/>
      <c r="J183"/>
      <c r="K183" t="inlineStr">
        <is>
          <t>Daphnia magna</t>
        </is>
      </c>
      <c r="L183" t="inlineStr">
        <is>
          <t>Water Flea</t>
        </is>
      </c>
      <c r="M183" t="inlineStr">
        <is>
          <t>Crustaceans; Standard Test Species</t>
        </is>
      </c>
      <c r="N183"/>
      <c r="O183" t="inlineStr">
        <is>
          <t>&lt;=</t>
        </is>
      </c>
      <c r="P183" t="n">
        <v>24.0</v>
      </c>
      <c r="Q183"/>
      <c r="R183"/>
      <c r="S183"/>
      <c r="T183"/>
      <c r="U183" t="inlineStr">
        <is>
          <t>Hour(s)</t>
        </is>
      </c>
      <c r="V183" t="inlineStr">
        <is>
          <t>Static</t>
        </is>
      </c>
      <c r="W183" t="inlineStr">
        <is>
          <t>Fresh water</t>
        </is>
      </c>
      <c r="X183" t="inlineStr">
        <is>
          <t>Lab</t>
        </is>
      </c>
      <c r="Y183" t="inlineStr">
        <is>
          <t>6-10</t>
        </is>
      </c>
      <c r="Z183" t="inlineStr">
        <is>
          <t>Formulation</t>
        </is>
      </c>
      <c r="AA183"/>
      <c r="AB183" t="n">
        <v>13.0</v>
      </c>
      <c r="AC183"/>
      <c r="AD183" t="n">
        <v>11.0</v>
      </c>
      <c r="AE183"/>
      <c r="AF183" t="n">
        <v>15.0</v>
      </c>
      <c r="AG183" t="inlineStr">
        <is>
          <t>AI mg/L</t>
        </is>
      </c>
      <c r="AH183"/>
      <c r="AI183"/>
      <c r="AJ183"/>
      <c r="AK183"/>
      <c r="AL183"/>
      <c r="AM183"/>
      <c r="AN183"/>
      <c r="AO183"/>
      <c r="AP183"/>
      <c r="AQ183"/>
      <c r="AR183"/>
      <c r="AS183"/>
      <c r="AT183"/>
      <c r="AU183"/>
      <c r="AV183"/>
      <c r="AW183"/>
      <c r="AX183" t="inlineStr">
        <is>
          <t>Mortality</t>
        </is>
      </c>
      <c r="AY183" t="inlineStr">
        <is>
          <t>Mortality</t>
        </is>
      </c>
      <c r="AZ183" t="inlineStr">
        <is>
          <t>LC50</t>
        </is>
      </c>
      <c r="BA183"/>
      <c r="BB183"/>
      <c r="BC183" t="n">
        <v>1.0</v>
      </c>
      <c r="BD183"/>
      <c r="BE183"/>
      <c r="BF183"/>
      <c r="BG183"/>
      <c r="BH183" t="inlineStr">
        <is>
          <t>Day(s)</t>
        </is>
      </c>
      <c r="BI183"/>
      <c r="BJ183"/>
      <c r="BK183"/>
      <c r="BL183"/>
      <c r="BM183"/>
      <c r="BN183"/>
      <c r="BO183" t="inlineStr">
        <is>
          <t>--</t>
        </is>
      </c>
      <c r="BP183"/>
      <c r="BQ183"/>
      <c r="BR183"/>
      <c r="BS183"/>
      <c r="BT183"/>
      <c r="BU183"/>
      <c r="BV183"/>
      <c r="BW183"/>
      <c r="BX183"/>
      <c r="BY183"/>
      <c r="BZ183"/>
      <c r="CA183"/>
      <c r="CB183"/>
      <c r="CC183"/>
      <c r="CD183" t="inlineStr">
        <is>
          <t>LeBlanc,G.A.</t>
        </is>
      </c>
      <c r="CE183" t="n">
        <v>5184.0</v>
      </c>
      <c r="CF183" t="inlineStr">
        <is>
          <t>Acute Toxicity of Priority Pollutants to Water Flea (Daphnia magna)</t>
        </is>
      </c>
      <c r="CG183" t="inlineStr">
        <is>
          <t>Bull. Environ. Contam. Toxicol.24(5): 684-691</t>
        </is>
      </c>
      <c r="CH183" t="n">
        <v>1980.0</v>
      </c>
    </row>
    <row r="184">
      <c r="A184" t="n">
        <v>107131.0</v>
      </c>
      <c r="B184" t="inlineStr">
        <is>
          <t>2-Propenenitrile</t>
        </is>
      </c>
      <c r="C184"/>
      <c r="D184" t="inlineStr">
        <is>
          <t>Unmeasured</t>
        </is>
      </c>
      <c r="E184" t="inlineStr">
        <is>
          <t>&gt;</t>
        </is>
      </c>
      <c r="F184" t="n">
        <v>99.0</v>
      </c>
      <c r="G184"/>
      <c r="H184"/>
      <c r="I184"/>
      <c r="J184"/>
      <c r="K184" t="inlineStr">
        <is>
          <t>Daphnia magna</t>
        </is>
      </c>
      <c r="L184" t="inlineStr">
        <is>
          <t>Water Flea</t>
        </is>
      </c>
      <c r="M184" t="inlineStr">
        <is>
          <t>Crustaceans; Standard Test Species</t>
        </is>
      </c>
      <c r="N184"/>
      <c r="O184" t="inlineStr">
        <is>
          <t>&lt;</t>
        </is>
      </c>
      <c r="P184" t="n">
        <v>24.0</v>
      </c>
      <c r="Q184"/>
      <c r="R184"/>
      <c r="S184"/>
      <c r="T184"/>
      <c r="U184" t="inlineStr">
        <is>
          <t>Hour(s)</t>
        </is>
      </c>
      <c r="V184" t="inlineStr">
        <is>
          <t>Renewal</t>
        </is>
      </c>
      <c r="W184" t="inlineStr">
        <is>
          <t>Fresh water</t>
        </is>
      </c>
      <c r="X184" t="inlineStr">
        <is>
          <t>Lab</t>
        </is>
      </c>
      <c r="Y184"/>
      <c r="Z184" t="inlineStr">
        <is>
          <t>Active ingredient</t>
        </is>
      </c>
      <c r="AA184"/>
      <c r="AB184" t="n">
        <v>10.0</v>
      </c>
      <c r="AC184"/>
      <c r="AD184"/>
      <c r="AE184"/>
      <c r="AF184"/>
      <c r="AG184" t="inlineStr">
        <is>
          <t>AI mg/L</t>
        </is>
      </c>
      <c r="AH184"/>
      <c r="AI184"/>
      <c r="AJ184"/>
      <c r="AK184"/>
      <c r="AL184"/>
      <c r="AM184"/>
      <c r="AN184"/>
      <c r="AO184"/>
      <c r="AP184"/>
      <c r="AQ184"/>
      <c r="AR184"/>
      <c r="AS184"/>
      <c r="AT184"/>
      <c r="AU184"/>
      <c r="AV184"/>
      <c r="AW184"/>
      <c r="AX184" t="inlineStr">
        <is>
          <t>Mortality</t>
        </is>
      </c>
      <c r="AY184" t="inlineStr">
        <is>
          <t>Mortality</t>
        </is>
      </c>
      <c r="AZ184" t="inlineStr">
        <is>
          <t>LC50</t>
        </is>
      </c>
      <c r="BA184"/>
      <c r="BB184"/>
      <c r="BC184" t="n">
        <v>2.0</v>
      </c>
      <c r="BD184"/>
      <c r="BE184"/>
      <c r="BF184"/>
      <c r="BG184"/>
      <c r="BH184" t="inlineStr">
        <is>
          <t>Day(s)</t>
        </is>
      </c>
      <c r="BI184"/>
      <c r="BJ184"/>
      <c r="BK184"/>
      <c r="BL184"/>
      <c r="BM184"/>
      <c r="BN184"/>
      <c r="BO184" t="inlineStr">
        <is>
          <t>--</t>
        </is>
      </c>
      <c r="BP184"/>
      <c r="BQ184"/>
      <c r="BR184"/>
      <c r="BS184"/>
      <c r="BT184"/>
      <c r="BU184"/>
      <c r="BV184"/>
      <c r="BW184"/>
      <c r="BX184"/>
      <c r="BY184"/>
      <c r="BZ184"/>
      <c r="CA184"/>
      <c r="CB184"/>
      <c r="CC184"/>
      <c r="CD184" t="inlineStr">
        <is>
          <t>Tong,Z., Z. Huailan, and J. Hongjun</t>
        </is>
      </c>
      <c r="CE184" t="n">
        <v>13070.0</v>
      </c>
      <c r="CF184" t="inlineStr">
        <is>
          <t>Chronic Toxicity of Acrylonitrile and Acetonitrile to Daphnia magna in 14-d and 21-d Toxicity Tests</t>
        </is>
      </c>
      <c r="CG184" t="inlineStr">
        <is>
          <t>Bull. Environ. Contam. Toxicol.57(4): 655-659</t>
        </is>
      </c>
      <c r="CH184" t="n">
        <v>1996.0</v>
      </c>
    </row>
    <row r="185">
      <c r="A185" t="n">
        <v>107131.0</v>
      </c>
      <c r="B185" t="inlineStr">
        <is>
          <t>2-Propenenitrile</t>
        </is>
      </c>
      <c r="C185"/>
      <c r="D185" t="inlineStr">
        <is>
          <t>Unmeasured</t>
        </is>
      </c>
      <c r="E185"/>
      <c r="F185"/>
      <c r="G185"/>
      <c r="H185"/>
      <c r="I185"/>
      <c r="J185"/>
      <c r="K185" t="inlineStr">
        <is>
          <t>Daphnia magna</t>
        </is>
      </c>
      <c r="L185" t="inlineStr">
        <is>
          <t>Water Flea</t>
        </is>
      </c>
      <c r="M185" t="inlineStr">
        <is>
          <t>Crustaceans; Standard Test Species</t>
        </is>
      </c>
      <c r="N185"/>
      <c r="O185" t="inlineStr">
        <is>
          <t>&lt;</t>
        </is>
      </c>
      <c r="P185" t="n">
        <v>24.0</v>
      </c>
      <c r="Q185"/>
      <c r="R185"/>
      <c r="S185"/>
      <c r="T185"/>
      <c r="U185" t="inlineStr">
        <is>
          <t>Hour(s)</t>
        </is>
      </c>
      <c r="V185" t="inlineStr">
        <is>
          <t>Static</t>
        </is>
      </c>
      <c r="W185" t="inlineStr">
        <is>
          <t>Fresh water</t>
        </is>
      </c>
      <c r="X185" t="inlineStr">
        <is>
          <t>Lab</t>
        </is>
      </c>
      <c r="Y185"/>
      <c r="Z185" t="inlineStr">
        <is>
          <t>Formulation</t>
        </is>
      </c>
      <c r="AA185"/>
      <c r="AB185" t="n">
        <v>7.6</v>
      </c>
      <c r="AC185"/>
      <c r="AD185" t="n">
        <v>6.2</v>
      </c>
      <c r="AE185"/>
      <c r="AF185" t="n">
        <v>9.2</v>
      </c>
      <c r="AG185" t="inlineStr">
        <is>
          <t>AI mg/L</t>
        </is>
      </c>
      <c r="AH185"/>
      <c r="AI185"/>
      <c r="AJ185"/>
      <c r="AK185"/>
      <c r="AL185"/>
      <c r="AM185"/>
      <c r="AN185"/>
      <c r="AO185"/>
      <c r="AP185"/>
      <c r="AQ185"/>
      <c r="AR185"/>
      <c r="AS185"/>
      <c r="AT185"/>
      <c r="AU185"/>
      <c r="AV185"/>
      <c r="AW185"/>
      <c r="AX185" t="inlineStr">
        <is>
          <t>Mortality</t>
        </is>
      </c>
      <c r="AY185" t="inlineStr">
        <is>
          <t>Mortality</t>
        </is>
      </c>
      <c r="AZ185" t="inlineStr">
        <is>
          <t>LC50</t>
        </is>
      </c>
      <c r="BA185"/>
      <c r="BB185"/>
      <c r="BC185" t="n">
        <v>2.0</v>
      </c>
      <c r="BD185"/>
      <c r="BE185"/>
      <c r="BF185"/>
      <c r="BG185"/>
      <c r="BH185" t="inlineStr">
        <is>
          <t>Day(s)</t>
        </is>
      </c>
      <c r="BI185"/>
      <c r="BJ185"/>
      <c r="BK185"/>
      <c r="BL185"/>
      <c r="BM185"/>
      <c r="BN185"/>
      <c r="BO185" t="inlineStr">
        <is>
          <t>--</t>
        </is>
      </c>
      <c r="BP185"/>
      <c r="BQ185"/>
      <c r="BR185"/>
      <c r="BS185"/>
      <c r="BT185"/>
      <c r="BU185"/>
      <c r="BV185"/>
      <c r="BW185"/>
      <c r="BX185"/>
      <c r="BY185"/>
      <c r="BZ185"/>
      <c r="CA185"/>
      <c r="CB185"/>
      <c r="CC185"/>
      <c r="CD185" t="inlineStr">
        <is>
          <t>LeBlanc,G.A., and D.C. Surprenant</t>
        </is>
      </c>
      <c r="CE185" t="n">
        <v>121018.0</v>
      </c>
      <c r="CF185" t="inlineStr">
        <is>
          <t>The Chronic Toxicity of 8 of the 65 Priority Pollutants to the Water Flea (Daphnia magna)</t>
        </is>
      </c>
      <c r="CG185" t="inlineStr">
        <is>
          <t>Draft Manuscript, EG&amp;G Bionomics, Aquatic Toxicology Laboratory, Wareham, MA:36 p.</t>
        </is>
      </c>
      <c r="CH185" t="n">
        <v>1980.0</v>
      </c>
    </row>
    <row r="186">
      <c r="A186" t="n">
        <v>111557.0</v>
      </c>
      <c r="B186" t="inlineStr">
        <is>
          <t>1,2-Ethanediol, Diacetate</t>
        </is>
      </c>
      <c r="C186"/>
      <c r="D186" t="inlineStr">
        <is>
          <t>Unmeasured</t>
        </is>
      </c>
      <c r="E186"/>
      <c r="F186"/>
      <c r="G186"/>
      <c r="H186"/>
      <c r="I186"/>
      <c r="J186"/>
      <c r="K186" t="inlineStr">
        <is>
          <t>Daphnia magna</t>
        </is>
      </c>
      <c r="L186" t="inlineStr">
        <is>
          <t>Water Flea</t>
        </is>
      </c>
      <c r="M186" t="inlineStr">
        <is>
          <t>Crustaceans; Standard Test Species</t>
        </is>
      </c>
      <c r="N186"/>
      <c r="O186" t="inlineStr">
        <is>
          <t>&lt;=</t>
        </is>
      </c>
      <c r="P186" t="n">
        <v>24.0</v>
      </c>
      <c r="Q186"/>
      <c r="R186"/>
      <c r="S186"/>
      <c r="T186"/>
      <c r="U186" t="inlineStr">
        <is>
          <t>Hour(s)</t>
        </is>
      </c>
      <c r="V186" t="inlineStr">
        <is>
          <t>Static</t>
        </is>
      </c>
      <c r="W186" t="inlineStr">
        <is>
          <t>Fresh water</t>
        </is>
      </c>
      <c r="X186" t="inlineStr">
        <is>
          <t>Lab</t>
        </is>
      </c>
      <c r="Y186"/>
      <c r="Z186" t="inlineStr">
        <is>
          <t>Formulation</t>
        </is>
      </c>
      <c r="AA186"/>
      <c r="AB186" t="n">
        <v>215.0</v>
      </c>
      <c r="AC186"/>
      <c r="AD186"/>
      <c r="AE186"/>
      <c r="AF186"/>
      <c r="AG186" t="inlineStr">
        <is>
          <t>AI mg/L</t>
        </is>
      </c>
      <c r="AH186"/>
      <c r="AI186"/>
      <c r="AJ186"/>
      <c r="AK186"/>
      <c r="AL186"/>
      <c r="AM186"/>
      <c r="AN186"/>
      <c r="AO186"/>
      <c r="AP186"/>
      <c r="AQ186"/>
      <c r="AR186"/>
      <c r="AS186"/>
      <c r="AT186"/>
      <c r="AU186"/>
      <c r="AV186"/>
      <c r="AW186"/>
      <c r="AX186" t="inlineStr">
        <is>
          <t>Intoxication</t>
        </is>
      </c>
      <c r="AY186" t="inlineStr">
        <is>
          <t>Immobile</t>
        </is>
      </c>
      <c r="AZ186" t="inlineStr">
        <is>
          <t>LC50</t>
        </is>
      </c>
      <c r="BA186"/>
      <c r="BB186"/>
      <c r="BC186" t="n">
        <v>1.0</v>
      </c>
      <c r="BD186"/>
      <c r="BE186"/>
      <c r="BF186"/>
      <c r="BG186"/>
      <c r="BH186" t="inlineStr">
        <is>
          <t>Day(s)</t>
        </is>
      </c>
      <c r="BI186"/>
      <c r="BJ186"/>
      <c r="BK186"/>
      <c r="BL186"/>
      <c r="BM186"/>
      <c r="BN186"/>
      <c r="BO186" t="inlineStr">
        <is>
          <t>--</t>
        </is>
      </c>
      <c r="BP186"/>
      <c r="BQ186"/>
      <c r="BR186"/>
      <c r="BS186"/>
      <c r="BT186"/>
      <c r="BU186"/>
      <c r="BV186"/>
      <c r="BW186"/>
      <c r="BX186"/>
      <c r="BY186"/>
      <c r="BZ186"/>
      <c r="CA186"/>
      <c r="CB186"/>
      <c r="CC186"/>
      <c r="CD186" t="inlineStr">
        <is>
          <t>Bringmann,G., and R. Kuhn</t>
        </is>
      </c>
      <c r="CE186" t="n">
        <v>5718.0</v>
      </c>
      <c r="CF186" t="inlineStr">
        <is>
          <t>Results of the Damaging Effect of Water Pollutants on Daphnia magna (Befunde der Schadwirkung Wassergefahrdender Stoffe Gegen Daphnia magna)</t>
        </is>
      </c>
      <c r="CG186" t="inlineStr">
        <is>
          <t>TR-79-1204, Literature Research Company, Annandale, VA:26 p.</t>
        </is>
      </c>
      <c r="CH186" t="n">
        <v>1977.0</v>
      </c>
    </row>
    <row r="187">
      <c r="A187" t="n">
        <v>112345.0</v>
      </c>
      <c r="B187" t="inlineStr">
        <is>
          <t>2-(2-Butoxyethoxy)ethanol</t>
        </is>
      </c>
      <c r="C187"/>
      <c r="D187" t="inlineStr">
        <is>
          <t>Unmeasured</t>
        </is>
      </c>
      <c r="E187"/>
      <c r="F187"/>
      <c r="G187"/>
      <c r="H187"/>
      <c r="I187"/>
      <c r="J187"/>
      <c r="K187" t="inlineStr">
        <is>
          <t>Daphnia magna</t>
        </is>
      </c>
      <c r="L187" t="inlineStr">
        <is>
          <t>Water Flea</t>
        </is>
      </c>
      <c r="M187" t="inlineStr">
        <is>
          <t>Crustaceans; Standard Test Species</t>
        </is>
      </c>
      <c r="N187"/>
      <c r="O187" t="inlineStr">
        <is>
          <t>&lt;=</t>
        </is>
      </c>
      <c r="P187" t="n">
        <v>24.0</v>
      </c>
      <c r="Q187"/>
      <c r="R187"/>
      <c r="S187"/>
      <c r="T187"/>
      <c r="U187" t="inlineStr">
        <is>
          <t>Hour(s)</t>
        </is>
      </c>
      <c r="V187" t="inlineStr">
        <is>
          <t>Static</t>
        </is>
      </c>
      <c r="W187" t="inlineStr">
        <is>
          <t>Fresh water</t>
        </is>
      </c>
      <c r="X187" t="inlineStr">
        <is>
          <t>Lab</t>
        </is>
      </c>
      <c r="Y187"/>
      <c r="Z187" t="inlineStr">
        <is>
          <t>Formulation</t>
        </is>
      </c>
      <c r="AA187"/>
      <c r="AB187" t="n">
        <v>2850.0</v>
      </c>
      <c r="AC187"/>
      <c r="AD187"/>
      <c r="AE187"/>
      <c r="AF187"/>
      <c r="AG187" t="inlineStr">
        <is>
          <t>AI mg/L</t>
        </is>
      </c>
      <c r="AH187"/>
      <c r="AI187"/>
      <c r="AJ187"/>
      <c r="AK187"/>
      <c r="AL187"/>
      <c r="AM187"/>
      <c r="AN187"/>
      <c r="AO187"/>
      <c r="AP187"/>
      <c r="AQ187"/>
      <c r="AR187"/>
      <c r="AS187"/>
      <c r="AT187"/>
      <c r="AU187"/>
      <c r="AV187"/>
      <c r="AW187"/>
      <c r="AX187" t="inlineStr">
        <is>
          <t>Intoxication</t>
        </is>
      </c>
      <c r="AY187" t="inlineStr">
        <is>
          <t>Immobile</t>
        </is>
      </c>
      <c r="AZ187" t="inlineStr">
        <is>
          <t>LC50</t>
        </is>
      </c>
      <c r="BA187"/>
      <c r="BB187"/>
      <c r="BC187" t="n">
        <v>1.0</v>
      </c>
      <c r="BD187"/>
      <c r="BE187"/>
      <c r="BF187"/>
      <c r="BG187"/>
      <c r="BH187" t="inlineStr">
        <is>
          <t>Day(s)</t>
        </is>
      </c>
      <c r="BI187"/>
      <c r="BJ187"/>
      <c r="BK187"/>
      <c r="BL187"/>
      <c r="BM187"/>
      <c r="BN187"/>
      <c r="BO187" t="inlineStr">
        <is>
          <t>--</t>
        </is>
      </c>
      <c r="BP187"/>
      <c r="BQ187"/>
      <c r="BR187"/>
      <c r="BS187"/>
      <c r="BT187"/>
      <c r="BU187"/>
      <c r="BV187"/>
      <c r="BW187"/>
      <c r="BX187"/>
      <c r="BY187"/>
      <c r="BZ187"/>
      <c r="CA187"/>
      <c r="CB187"/>
      <c r="CC187"/>
      <c r="CD187" t="inlineStr">
        <is>
          <t>Bringmann,G., and R. Kuhn</t>
        </is>
      </c>
      <c r="CE187" t="n">
        <v>5718.0</v>
      </c>
      <c r="CF187" t="inlineStr">
        <is>
          <t>Results of the Damaging Effect of Water Pollutants on Daphnia magna (Befunde der Schadwirkung Wassergefahrdender Stoffe Gegen Daphnia magna)</t>
        </is>
      </c>
      <c r="CG187" t="inlineStr">
        <is>
          <t>TR-79-1204, Literature Research Company, Annandale, VA:26 p.</t>
        </is>
      </c>
      <c r="CH187" t="n">
        <v>1977.0</v>
      </c>
    </row>
    <row r="188">
      <c r="A188" t="n">
        <v>117817.0</v>
      </c>
      <c r="B188" t="inlineStr">
        <is>
          <t>1,2-Benzenedicarboxylic acid, 1,2-Bis(2-ethylhexyl)ester</t>
        </is>
      </c>
      <c r="C188"/>
      <c r="D188" t="inlineStr">
        <is>
          <t>Unmeasured</t>
        </is>
      </c>
      <c r="E188" t="inlineStr">
        <is>
          <t>&gt;=</t>
        </is>
      </c>
      <c r="F188" t="n">
        <v>80.0</v>
      </c>
      <c r="G188"/>
      <c r="H188"/>
      <c r="I188"/>
      <c r="J188"/>
      <c r="K188" t="inlineStr">
        <is>
          <t>Daphnia magna</t>
        </is>
      </c>
      <c r="L188" t="inlineStr">
        <is>
          <t>Water Flea</t>
        </is>
      </c>
      <c r="M188" t="inlineStr">
        <is>
          <t>Crustaceans; Standard Test Species</t>
        </is>
      </c>
      <c r="N188"/>
      <c r="O188" t="inlineStr">
        <is>
          <t>&lt;=</t>
        </is>
      </c>
      <c r="P188" t="n">
        <v>24.0</v>
      </c>
      <c r="Q188"/>
      <c r="R188"/>
      <c r="S188"/>
      <c r="T188"/>
      <c r="U188" t="inlineStr">
        <is>
          <t>Hour(s)</t>
        </is>
      </c>
      <c r="V188" t="inlineStr">
        <is>
          <t>Static</t>
        </is>
      </c>
      <c r="W188" t="inlineStr">
        <is>
          <t>Fresh water</t>
        </is>
      </c>
      <c r="X188" t="inlineStr">
        <is>
          <t>Lab</t>
        </is>
      </c>
      <c r="Y188" t="inlineStr">
        <is>
          <t>6-10</t>
        </is>
      </c>
      <c r="Z188" t="inlineStr">
        <is>
          <t>Formulation</t>
        </is>
      </c>
      <c r="AA188"/>
      <c r="AB188" t="n">
        <v>11.0</v>
      </c>
      <c r="AC188"/>
      <c r="AD188" t="n">
        <v>7.5</v>
      </c>
      <c r="AE188"/>
      <c r="AF188" t="n">
        <v>16.0</v>
      </c>
      <c r="AG188" t="inlineStr">
        <is>
          <t>AI mg/L</t>
        </is>
      </c>
      <c r="AH188"/>
      <c r="AI188"/>
      <c r="AJ188"/>
      <c r="AK188"/>
      <c r="AL188"/>
      <c r="AM188"/>
      <c r="AN188"/>
      <c r="AO188"/>
      <c r="AP188"/>
      <c r="AQ188"/>
      <c r="AR188"/>
      <c r="AS188"/>
      <c r="AT188"/>
      <c r="AU188"/>
      <c r="AV188"/>
      <c r="AW188"/>
      <c r="AX188" t="inlineStr">
        <is>
          <t>Mortality</t>
        </is>
      </c>
      <c r="AY188" t="inlineStr">
        <is>
          <t>Mortality</t>
        </is>
      </c>
      <c r="AZ188" t="inlineStr">
        <is>
          <t>LC50</t>
        </is>
      </c>
      <c r="BA188"/>
      <c r="BB188"/>
      <c r="BC188" t="n">
        <v>2.0</v>
      </c>
      <c r="BD188"/>
      <c r="BE188"/>
      <c r="BF188"/>
      <c r="BG188"/>
      <c r="BH188" t="inlineStr">
        <is>
          <t>Day(s)</t>
        </is>
      </c>
      <c r="BI188"/>
      <c r="BJ188"/>
      <c r="BK188"/>
      <c r="BL188"/>
      <c r="BM188"/>
      <c r="BN188"/>
      <c r="BO188" t="inlineStr">
        <is>
          <t>--</t>
        </is>
      </c>
      <c r="BP188"/>
      <c r="BQ188"/>
      <c r="BR188"/>
      <c r="BS188"/>
      <c r="BT188"/>
      <c r="BU188"/>
      <c r="BV188"/>
      <c r="BW188"/>
      <c r="BX188"/>
      <c r="BY188"/>
      <c r="BZ188"/>
      <c r="CA188"/>
      <c r="CB188"/>
      <c r="CC188"/>
      <c r="CD188" t="inlineStr">
        <is>
          <t>LeBlanc,G.A.</t>
        </is>
      </c>
      <c r="CE188" t="n">
        <v>5184.0</v>
      </c>
      <c r="CF188" t="inlineStr">
        <is>
          <t>Acute Toxicity of Priority Pollutants to Water Flea (Daphnia magna)</t>
        </is>
      </c>
      <c r="CG188" t="inlineStr">
        <is>
          <t>Bull. Environ. Contam. Toxicol.24(5): 684-691</t>
        </is>
      </c>
      <c r="CH188" t="n">
        <v>1980.0</v>
      </c>
    </row>
    <row r="189">
      <c r="A189" t="n">
        <v>117817.0</v>
      </c>
      <c r="B189" t="inlineStr">
        <is>
          <t>1,2-Benzenedicarboxylic acid, 1,2-Bis(2-ethylhexyl)ester</t>
        </is>
      </c>
      <c r="C189"/>
      <c r="D189" t="inlineStr">
        <is>
          <t>Unmeasured</t>
        </is>
      </c>
      <c r="E189" t="inlineStr">
        <is>
          <t>&gt;=</t>
        </is>
      </c>
      <c r="F189" t="n">
        <v>80.0</v>
      </c>
      <c r="G189"/>
      <c r="H189"/>
      <c r="I189"/>
      <c r="J189"/>
      <c r="K189" t="inlineStr">
        <is>
          <t>Daphnia magna</t>
        </is>
      </c>
      <c r="L189" t="inlineStr">
        <is>
          <t>Water Flea</t>
        </is>
      </c>
      <c r="M189" t="inlineStr">
        <is>
          <t>Crustaceans; Standard Test Species</t>
        </is>
      </c>
      <c r="N189"/>
      <c r="O189" t="inlineStr">
        <is>
          <t>&lt;=</t>
        </is>
      </c>
      <c r="P189" t="n">
        <v>24.0</v>
      </c>
      <c r="Q189"/>
      <c r="R189"/>
      <c r="S189"/>
      <c r="T189"/>
      <c r="U189" t="inlineStr">
        <is>
          <t>Hour(s)</t>
        </is>
      </c>
      <c r="V189" t="inlineStr">
        <is>
          <t>Static</t>
        </is>
      </c>
      <c r="W189" t="inlineStr">
        <is>
          <t>Fresh water</t>
        </is>
      </c>
      <c r="X189" t="inlineStr">
        <is>
          <t>Lab</t>
        </is>
      </c>
      <c r="Y189" t="inlineStr">
        <is>
          <t>6-10</t>
        </is>
      </c>
      <c r="Z189" t="inlineStr">
        <is>
          <t>Formulation</t>
        </is>
      </c>
      <c r="AA189" t="inlineStr">
        <is>
          <t>&gt;</t>
        </is>
      </c>
      <c r="AB189" t="n">
        <v>68.0</v>
      </c>
      <c r="AC189"/>
      <c r="AD189"/>
      <c r="AE189"/>
      <c r="AF189"/>
      <c r="AG189" t="inlineStr">
        <is>
          <t>AI mg/L</t>
        </is>
      </c>
      <c r="AH189"/>
      <c r="AI189"/>
      <c r="AJ189"/>
      <c r="AK189"/>
      <c r="AL189"/>
      <c r="AM189"/>
      <c r="AN189"/>
      <c r="AO189"/>
      <c r="AP189"/>
      <c r="AQ189"/>
      <c r="AR189"/>
      <c r="AS189"/>
      <c r="AT189"/>
      <c r="AU189"/>
      <c r="AV189"/>
      <c r="AW189"/>
      <c r="AX189" t="inlineStr">
        <is>
          <t>Mortality</t>
        </is>
      </c>
      <c r="AY189" t="inlineStr">
        <is>
          <t>Mortality</t>
        </is>
      </c>
      <c r="AZ189" t="inlineStr">
        <is>
          <t>LC50</t>
        </is>
      </c>
      <c r="BA189"/>
      <c r="BB189"/>
      <c r="BC189" t="n">
        <v>1.0</v>
      </c>
      <c r="BD189"/>
      <c r="BE189"/>
      <c r="BF189"/>
      <c r="BG189"/>
      <c r="BH189" t="inlineStr">
        <is>
          <t>Day(s)</t>
        </is>
      </c>
      <c r="BI189"/>
      <c r="BJ189"/>
      <c r="BK189"/>
      <c r="BL189"/>
      <c r="BM189"/>
      <c r="BN189"/>
      <c r="BO189" t="inlineStr">
        <is>
          <t>--</t>
        </is>
      </c>
      <c r="BP189"/>
      <c r="BQ189"/>
      <c r="BR189"/>
      <c r="BS189"/>
      <c r="BT189"/>
      <c r="BU189"/>
      <c r="BV189"/>
      <c r="BW189"/>
      <c r="BX189"/>
      <c r="BY189"/>
      <c r="BZ189"/>
      <c r="CA189"/>
      <c r="CB189"/>
      <c r="CC189"/>
      <c r="CD189" t="inlineStr">
        <is>
          <t>LeBlanc,G.A.</t>
        </is>
      </c>
      <c r="CE189" t="n">
        <v>5184.0</v>
      </c>
      <c r="CF189" t="inlineStr">
        <is>
          <t>Acute Toxicity of Priority Pollutants to Water Flea (Daphnia magna)</t>
        </is>
      </c>
      <c r="CG189" t="inlineStr">
        <is>
          <t>Bull. Environ. Contam. Toxicol.24(5): 684-691</t>
        </is>
      </c>
      <c r="CH189" t="n">
        <v>1980.0</v>
      </c>
    </row>
    <row r="190">
      <c r="A190" t="n">
        <v>117817.0</v>
      </c>
      <c r="B190" t="inlineStr">
        <is>
          <t>1,2-Benzenedicarboxylic acid, 1,2-Bis(2-ethylhexyl)ester</t>
        </is>
      </c>
      <c r="C190"/>
      <c r="D190" t="inlineStr">
        <is>
          <t>Unmeasured</t>
        </is>
      </c>
      <c r="E190"/>
      <c r="F190" t="n">
        <v>97.0</v>
      </c>
      <c r="G190"/>
      <c r="H190"/>
      <c r="I190"/>
      <c r="J190"/>
      <c r="K190" t="inlineStr">
        <is>
          <t>Daphnia magna</t>
        </is>
      </c>
      <c r="L190" t="inlineStr">
        <is>
          <t>Water Flea</t>
        </is>
      </c>
      <c r="M190" t="inlineStr">
        <is>
          <t>Crustaceans; Standard Test Species</t>
        </is>
      </c>
      <c r="N190"/>
      <c r="O190"/>
      <c r="P190"/>
      <c r="Q190"/>
      <c r="R190"/>
      <c r="S190"/>
      <c r="T190"/>
      <c r="U190"/>
      <c r="V190" t="inlineStr">
        <is>
          <t>Renewal</t>
        </is>
      </c>
      <c r="W190" t="inlineStr">
        <is>
          <t>Fresh water</t>
        </is>
      </c>
      <c r="X190" t="inlineStr">
        <is>
          <t>Lab</t>
        </is>
      </c>
      <c r="Y190"/>
      <c r="Z190" t="inlineStr">
        <is>
          <t>Active ingredient</t>
        </is>
      </c>
      <c r="AA190" t="inlineStr">
        <is>
          <t>&gt;</t>
        </is>
      </c>
      <c r="AB190" t="n">
        <v>0.32</v>
      </c>
      <c r="AC190"/>
      <c r="AD190"/>
      <c r="AE190"/>
      <c r="AF190"/>
      <c r="AG190" t="inlineStr">
        <is>
          <t>AI mg/L</t>
        </is>
      </c>
      <c r="AH190"/>
      <c r="AI190"/>
      <c r="AJ190"/>
      <c r="AK190"/>
      <c r="AL190"/>
      <c r="AM190"/>
      <c r="AN190"/>
      <c r="AO190"/>
      <c r="AP190"/>
      <c r="AQ190"/>
      <c r="AR190"/>
      <c r="AS190"/>
      <c r="AT190"/>
      <c r="AU190"/>
      <c r="AV190"/>
      <c r="AW190"/>
      <c r="AX190" t="inlineStr">
        <is>
          <t>Mortality</t>
        </is>
      </c>
      <c r="AY190" t="inlineStr">
        <is>
          <t>Mortality</t>
        </is>
      </c>
      <c r="AZ190" t="inlineStr">
        <is>
          <t>LC50</t>
        </is>
      </c>
      <c r="BA190"/>
      <c r="BB190"/>
      <c r="BC190" t="n">
        <v>21.0</v>
      </c>
      <c r="BD190"/>
      <c r="BE190"/>
      <c r="BF190"/>
      <c r="BG190"/>
      <c r="BH190" t="inlineStr">
        <is>
          <t>Day(s)</t>
        </is>
      </c>
      <c r="BI190"/>
      <c r="BJ190"/>
      <c r="BK190"/>
      <c r="BL190"/>
      <c r="BM190"/>
      <c r="BN190"/>
      <c r="BO190" t="inlineStr">
        <is>
          <t>--</t>
        </is>
      </c>
      <c r="BP190"/>
      <c r="BQ190"/>
      <c r="BR190"/>
      <c r="BS190"/>
      <c r="BT190"/>
      <c r="BU190"/>
      <c r="BV190"/>
      <c r="BW190"/>
      <c r="BX190"/>
      <c r="BY190"/>
      <c r="BZ190"/>
      <c r="CA190"/>
      <c r="CB190"/>
      <c r="CC190"/>
      <c r="CD190" t="inlineStr">
        <is>
          <t>Adema,D.M.M., J.H. Canton, W. Slooff, and A.O. Hanstveit</t>
        </is>
      </c>
      <c r="CE190" t="n">
        <v>5336.0</v>
      </c>
      <c r="CF190" t="inlineStr">
        <is>
          <t>Research for a Useful Combination of Test Methods to Determine the Aquatic Toxicity of Environmentally Dangerous Chemicals (Consecutive System of Tests for Assessment of the Effects of Chemical Agents in the Aquatic Env</t>
        </is>
      </c>
      <c r="CG190" t="inlineStr">
        <is>
          <t>Report No.CL81/100, National Institute of Public Health and Environmental Hygiene:107 p.</t>
        </is>
      </c>
      <c r="CH190" t="n">
        <v>1981.0</v>
      </c>
    </row>
    <row r="191">
      <c r="A191" t="n">
        <v>117817.0</v>
      </c>
      <c r="B191" t="inlineStr">
        <is>
          <t>1,2-Benzenedicarboxylic acid, 1,2-Bis(2-ethylhexyl)ester</t>
        </is>
      </c>
      <c r="C191"/>
      <c r="D191" t="inlineStr">
        <is>
          <t>Unmeasured</t>
        </is>
      </c>
      <c r="E191"/>
      <c r="F191" t="n">
        <v>97.0</v>
      </c>
      <c r="G191"/>
      <c r="H191"/>
      <c r="I191"/>
      <c r="J191"/>
      <c r="K191" t="inlineStr">
        <is>
          <t>Daphnia magna</t>
        </is>
      </c>
      <c r="L191" t="inlineStr">
        <is>
          <t>Water Flea</t>
        </is>
      </c>
      <c r="M191" t="inlineStr">
        <is>
          <t>Crustaceans; Standard Test Species</t>
        </is>
      </c>
      <c r="N191"/>
      <c r="O191"/>
      <c r="P191"/>
      <c r="Q191"/>
      <c r="R191"/>
      <c r="S191"/>
      <c r="T191"/>
      <c r="U191"/>
      <c r="V191" t="inlineStr">
        <is>
          <t>Renewal</t>
        </is>
      </c>
      <c r="W191" t="inlineStr">
        <is>
          <t>Fresh water</t>
        </is>
      </c>
      <c r="X191" t="inlineStr">
        <is>
          <t>Lab</t>
        </is>
      </c>
      <c r="Y191"/>
      <c r="Z191" t="inlineStr">
        <is>
          <t>Active ingredient</t>
        </is>
      </c>
      <c r="AA191" t="inlineStr">
        <is>
          <t>&gt;</t>
        </is>
      </c>
      <c r="AB191" t="n">
        <v>0.32</v>
      </c>
      <c r="AC191"/>
      <c r="AD191"/>
      <c r="AE191"/>
      <c r="AF191"/>
      <c r="AG191" t="inlineStr">
        <is>
          <t>AI mg/L</t>
        </is>
      </c>
      <c r="AH191"/>
      <c r="AI191"/>
      <c r="AJ191"/>
      <c r="AK191"/>
      <c r="AL191"/>
      <c r="AM191"/>
      <c r="AN191"/>
      <c r="AO191"/>
      <c r="AP191"/>
      <c r="AQ191"/>
      <c r="AR191"/>
      <c r="AS191"/>
      <c r="AT191"/>
      <c r="AU191"/>
      <c r="AV191"/>
      <c r="AW191"/>
      <c r="AX191" t="inlineStr">
        <is>
          <t>Mortality</t>
        </is>
      </c>
      <c r="AY191" t="inlineStr">
        <is>
          <t>Mortality</t>
        </is>
      </c>
      <c r="AZ191" t="inlineStr">
        <is>
          <t>LC50</t>
        </is>
      </c>
      <c r="BA191"/>
      <c r="BB191"/>
      <c r="BC191" t="n">
        <v>14.0</v>
      </c>
      <c r="BD191"/>
      <c r="BE191"/>
      <c r="BF191"/>
      <c r="BG191"/>
      <c r="BH191" t="inlineStr">
        <is>
          <t>Day(s)</t>
        </is>
      </c>
      <c r="BI191"/>
      <c r="BJ191"/>
      <c r="BK191"/>
      <c r="BL191"/>
      <c r="BM191"/>
      <c r="BN191"/>
      <c r="BO191" t="inlineStr">
        <is>
          <t>--</t>
        </is>
      </c>
      <c r="BP191"/>
      <c r="BQ191"/>
      <c r="BR191"/>
      <c r="BS191"/>
      <c r="BT191"/>
      <c r="BU191"/>
      <c r="BV191"/>
      <c r="BW191"/>
      <c r="BX191"/>
      <c r="BY191"/>
      <c r="BZ191"/>
      <c r="CA191"/>
      <c r="CB191"/>
      <c r="CC191"/>
      <c r="CD191" t="inlineStr">
        <is>
          <t>Adema,D.M.M., J.H. Canton, W. Slooff, and A.O. Hanstveit</t>
        </is>
      </c>
      <c r="CE191" t="n">
        <v>5336.0</v>
      </c>
      <c r="CF191" t="inlineStr">
        <is>
          <t>Research for a Useful Combination of Test Methods to Determine the Aquatic Toxicity of Environmentally Dangerous Chemicals (Consecutive System of Tests for Assessment of the Effects of Chemical Agents in the Aquatic Env</t>
        </is>
      </c>
      <c r="CG191" t="inlineStr">
        <is>
          <t>Report No.CL81/100, National Institute of Public Health and Environmental Hygiene:107 p.</t>
        </is>
      </c>
      <c r="CH191" t="n">
        <v>1981.0</v>
      </c>
    </row>
    <row r="192">
      <c r="A192" t="n">
        <v>117817.0</v>
      </c>
      <c r="B192" t="inlineStr">
        <is>
          <t>1,2-Benzenedicarboxylic acid, 1,2-Bis(2-ethylhexyl)ester</t>
        </is>
      </c>
      <c r="C192"/>
      <c r="D192" t="inlineStr">
        <is>
          <t>Unmeasured</t>
        </is>
      </c>
      <c r="E192"/>
      <c r="F192"/>
      <c r="G192"/>
      <c r="H192"/>
      <c r="I192"/>
      <c r="J192"/>
      <c r="K192" t="inlineStr">
        <is>
          <t>Daphnia magna</t>
        </is>
      </c>
      <c r="L192" t="inlineStr">
        <is>
          <t>Water Flea</t>
        </is>
      </c>
      <c r="M192" t="inlineStr">
        <is>
          <t>Crustaceans; Standard Test Species</t>
        </is>
      </c>
      <c r="N192" t="inlineStr">
        <is>
          <t>Neonate</t>
        </is>
      </c>
      <c r="O192" t="inlineStr">
        <is>
          <t>&lt;</t>
        </is>
      </c>
      <c r="P192" t="n">
        <v>24.0</v>
      </c>
      <c r="Q192"/>
      <c r="R192"/>
      <c r="S192"/>
      <c r="T192"/>
      <c r="U192" t="inlineStr">
        <is>
          <t>Hour(s)</t>
        </is>
      </c>
      <c r="V192" t="inlineStr">
        <is>
          <t>Static</t>
        </is>
      </c>
      <c r="W192" t="inlineStr">
        <is>
          <t>Fresh water</t>
        </is>
      </c>
      <c r="X192" t="inlineStr">
        <is>
          <t>Lab</t>
        </is>
      </c>
      <c r="Y192" t="n">
        <v>10.0</v>
      </c>
      <c r="Z192" t="inlineStr">
        <is>
          <t>Formulation</t>
        </is>
      </c>
      <c r="AA192"/>
      <c r="AB192" t="n">
        <v>3.31</v>
      </c>
      <c r="AC192"/>
      <c r="AD192" t="n">
        <v>1.928</v>
      </c>
      <c r="AE192"/>
      <c r="AF192" t="n">
        <v>4.93</v>
      </c>
      <c r="AG192" t="inlineStr">
        <is>
          <t>AI mg/L</t>
        </is>
      </c>
      <c r="AH192"/>
      <c r="AI192"/>
      <c r="AJ192"/>
      <c r="AK192"/>
      <c r="AL192"/>
      <c r="AM192"/>
      <c r="AN192"/>
      <c r="AO192"/>
      <c r="AP192"/>
      <c r="AQ192"/>
      <c r="AR192"/>
      <c r="AS192"/>
      <c r="AT192"/>
      <c r="AU192"/>
      <c r="AV192"/>
      <c r="AW192"/>
      <c r="AX192" t="inlineStr">
        <is>
          <t>Mortality</t>
        </is>
      </c>
      <c r="AY192" t="inlineStr">
        <is>
          <t>Mortality</t>
        </is>
      </c>
      <c r="AZ192" t="inlineStr">
        <is>
          <t>LC50</t>
        </is>
      </c>
      <c r="BA192"/>
      <c r="BB192"/>
      <c r="BC192" t="n">
        <v>2.0</v>
      </c>
      <c r="BD192"/>
      <c r="BE192"/>
      <c r="BF192"/>
      <c r="BG192"/>
      <c r="BH192" t="inlineStr">
        <is>
          <t>Day(s)</t>
        </is>
      </c>
      <c r="BI192"/>
      <c r="BJ192"/>
      <c r="BK192"/>
      <c r="BL192"/>
      <c r="BM192"/>
      <c r="BN192"/>
      <c r="BO192" t="inlineStr">
        <is>
          <t>--</t>
        </is>
      </c>
      <c r="BP192"/>
      <c r="BQ192"/>
      <c r="BR192"/>
      <c r="BS192"/>
      <c r="BT192"/>
      <c r="BU192"/>
      <c r="BV192"/>
      <c r="BW192"/>
      <c r="BX192"/>
      <c r="BY192"/>
      <c r="BZ192"/>
      <c r="CA192"/>
      <c r="CB192"/>
      <c r="CC192"/>
      <c r="CD192" t="inlineStr">
        <is>
          <t xml:space="preserve">Scanlan,L.D., A.V. Loguinov, Q. Teng, P. Antczak, K.P. Dailey, D.T. Nowinski, J. Kornbluh, X.X. Lin, E. Lachenauer, A. </t>
        </is>
      </c>
      <c r="CE192" t="n">
        <v>170733.0</v>
      </c>
      <c r="CF192" t="inlineStr">
        <is>
          <t>Gene Transcription, Metabolite and Lipid Profiling in Eco-Indicator Daphnia magna Indicate Diverse Mechanisms of Toxicity by Legacy and Emerging Flame-Retardants</t>
        </is>
      </c>
      <c r="CG192" t="inlineStr">
        <is>
          <t>Environ. Sci. Technol.49(12): 7400-7410</t>
        </is>
      </c>
      <c r="CH192" t="n">
        <v>2015.0</v>
      </c>
    </row>
    <row r="193">
      <c r="A193" t="n">
        <v>117817.0</v>
      </c>
      <c r="B193" t="inlineStr">
        <is>
          <t>1,2-Benzenedicarboxylic acid, 1,2-Bis(2-ethylhexyl)ester</t>
        </is>
      </c>
      <c r="C193"/>
      <c r="D193" t="inlineStr">
        <is>
          <t>Measured</t>
        </is>
      </c>
      <c r="E193"/>
      <c r="F193"/>
      <c r="G193"/>
      <c r="H193"/>
      <c r="I193"/>
      <c r="J193"/>
      <c r="K193" t="inlineStr">
        <is>
          <t>Daphnia magna</t>
        </is>
      </c>
      <c r="L193" t="inlineStr">
        <is>
          <t>Water Flea</t>
        </is>
      </c>
      <c r="M193" t="inlineStr">
        <is>
          <t>Crustaceans; Standard Test Species</t>
        </is>
      </c>
      <c r="N193"/>
      <c r="O193" t="inlineStr">
        <is>
          <t>&lt;</t>
        </is>
      </c>
      <c r="P193" t="n">
        <v>24.0</v>
      </c>
      <c r="Q193"/>
      <c r="R193"/>
      <c r="S193"/>
      <c r="T193"/>
      <c r="U193" t="inlineStr">
        <is>
          <t>Hour(s)</t>
        </is>
      </c>
      <c r="V193" t="inlineStr">
        <is>
          <t>Static</t>
        </is>
      </c>
      <c r="W193" t="inlineStr">
        <is>
          <t>Fresh water</t>
        </is>
      </c>
      <c r="X193" t="inlineStr">
        <is>
          <t>Lab</t>
        </is>
      </c>
      <c r="Y193" t="n">
        <v>2.0</v>
      </c>
      <c r="Z193" t="inlineStr">
        <is>
          <t>Active ingredient</t>
        </is>
      </c>
      <c r="AA193" t="inlineStr">
        <is>
          <t>&gt;</t>
        </is>
      </c>
      <c r="AB193" t="n">
        <v>0.24</v>
      </c>
      <c r="AC193"/>
      <c r="AD193"/>
      <c r="AE193"/>
      <c r="AF193"/>
      <c r="AG193" t="inlineStr">
        <is>
          <t>AI mg/L</t>
        </is>
      </c>
      <c r="AH193"/>
      <c r="AI193"/>
      <c r="AJ193"/>
      <c r="AK193"/>
      <c r="AL193"/>
      <c r="AM193"/>
      <c r="AN193"/>
      <c r="AO193"/>
      <c r="AP193"/>
      <c r="AQ193"/>
      <c r="AR193"/>
      <c r="AS193"/>
      <c r="AT193"/>
      <c r="AU193"/>
      <c r="AV193"/>
      <c r="AW193"/>
      <c r="AX193" t="inlineStr">
        <is>
          <t>Mortality</t>
        </is>
      </c>
      <c r="AY193" t="inlineStr">
        <is>
          <t>Mortality</t>
        </is>
      </c>
      <c r="AZ193" t="inlineStr">
        <is>
          <t>LC50</t>
        </is>
      </c>
      <c r="BA193"/>
      <c r="BB193"/>
      <c r="BC193" t="n">
        <v>1.0</v>
      </c>
      <c r="BD193"/>
      <c r="BE193"/>
      <c r="BF193"/>
      <c r="BG193"/>
      <c r="BH193" t="inlineStr">
        <is>
          <t>Day(s)</t>
        </is>
      </c>
      <c r="BI193"/>
      <c r="BJ193"/>
      <c r="BK193"/>
      <c r="BL193"/>
      <c r="BM193"/>
      <c r="BN193"/>
      <c r="BO193" t="inlineStr">
        <is>
          <t>--</t>
        </is>
      </c>
      <c r="BP193"/>
      <c r="BQ193"/>
      <c r="BR193"/>
      <c r="BS193"/>
      <c r="BT193"/>
      <c r="BU193"/>
      <c r="BV193"/>
      <c r="BW193"/>
      <c r="BX193"/>
      <c r="BY193"/>
      <c r="BZ193"/>
      <c r="CA193"/>
      <c r="CB193"/>
      <c r="CC193"/>
      <c r="CD193" t="inlineStr">
        <is>
          <t>Springborn Bionomics Inc.</t>
        </is>
      </c>
      <c r="CE193" t="n">
        <v>180338.0</v>
      </c>
      <c r="CF193" t="inlineStr">
        <is>
          <t>Acute Toxicity of Fourteen Phthalate Esters to Daphnia magna (Final Report) Report No BW-84-4-1567</t>
        </is>
      </c>
      <c r="CG193" t="inlineStr">
        <is>
          <t>EPA/OTS 40-8426150:54 p.</t>
        </is>
      </c>
      <c r="CH193" t="n">
        <v>1984.0</v>
      </c>
    </row>
    <row r="194">
      <c r="A194" t="n">
        <v>117817.0</v>
      </c>
      <c r="B194" t="inlineStr">
        <is>
          <t>1,2-Benzenedicarboxylic acid, 1,2-Bis(2-ethylhexyl)ester</t>
        </is>
      </c>
      <c r="C194"/>
      <c r="D194" t="inlineStr">
        <is>
          <t>Measured</t>
        </is>
      </c>
      <c r="E194"/>
      <c r="F194"/>
      <c r="G194"/>
      <c r="H194"/>
      <c r="I194"/>
      <c r="J194"/>
      <c r="K194" t="inlineStr">
        <is>
          <t>Daphnia magna</t>
        </is>
      </c>
      <c r="L194" t="inlineStr">
        <is>
          <t>Water Flea</t>
        </is>
      </c>
      <c r="M194" t="inlineStr">
        <is>
          <t>Crustaceans; Standard Test Species</t>
        </is>
      </c>
      <c r="N194"/>
      <c r="O194" t="inlineStr">
        <is>
          <t>&lt;</t>
        </is>
      </c>
      <c r="P194" t="n">
        <v>24.0</v>
      </c>
      <c r="Q194"/>
      <c r="R194"/>
      <c r="S194"/>
      <c r="T194"/>
      <c r="U194" t="inlineStr">
        <is>
          <t>Hour(s)</t>
        </is>
      </c>
      <c r="V194" t="inlineStr">
        <is>
          <t>Static</t>
        </is>
      </c>
      <c r="W194" t="inlineStr">
        <is>
          <t>Fresh water</t>
        </is>
      </c>
      <c r="X194" t="inlineStr">
        <is>
          <t>Lab</t>
        </is>
      </c>
      <c r="Y194" t="n">
        <v>2.0</v>
      </c>
      <c r="Z194" t="inlineStr">
        <is>
          <t>Active ingredient</t>
        </is>
      </c>
      <c r="AA194" t="inlineStr">
        <is>
          <t>&gt;</t>
        </is>
      </c>
      <c r="AB194" t="n">
        <v>0.24</v>
      </c>
      <c r="AC194"/>
      <c r="AD194"/>
      <c r="AE194"/>
      <c r="AF194"/>
      <c r="AG194" t="inlineStr">
        <is>
          <t>AI mg/L</t>
        </is>
      </c>
      <c r="AH194"/>
      <c r="AI194"/>
      <c r="AJ194"/>
      <c r="AK194"/>
      <c r="AL194"/>
      <c r="AM194"/>
      <c r="AN194"/>
      <c r="AO194"/>
      <c r="AP194"/>
      <c r="AQ194"/>
      <c r="AR194"/>
      <c r="AS194"/>
      <c r="AT194"/>
      <c r="AU194"/>
      <c r="AV194"/>
      <c r="AW194"/>
      <c r="AX194" t="inlineStr">
        <is>
          <t>Mortality</t>
        </is>
      </c>
      <c r="AY194" t="inlineStr">
        <is>
          <t>Mortality</t>
        </is>
      </c>
      <c r="AZ194" t="inlineStr">
        <is>
          <t>LC50</t>
        </is>
      </c>
      <c r="BA194"/>
      <c r="BB194"/>
      <c r="BC194" t="n">
        <v>2.0</v>
      </c>
      <c r="BD194"/>
      <c r="BE194"/>
      <c r="BF194"/>
      <c r="BG194"/>
      <c r="BH194" t="inlineStr">
        <is>
          <t>Day(s)</t>
        </is>
      </c>
      <c r="BI194"/>
      <c r="BJ194"/>
      <c r="BK194"/>
      <c r="BL194"/>
      <c r="BM194"/>
      <c r="BN194"/>
      <c r="BO194" t="inlineStr">
        <is>
          <t>--</t>
        </is>
      </c>
      <c r="BP194"/>
      <c r="BQ194"/>
      <c r="BR194"/>
      <c r="BS194"/>
      <c r="BT194"/>
      <c r="BU194"/>
      <c r="BV194"/>
      <c r="BW194"/>
      <c r="BX194"/>
      <c r="BY194"/>
      <c r="BZ194"/>
      <c r="CA194"/>
      <c r="CB194"/>
      <c r="CC194"/>
      <c r="CD194" t="inlineStr">
        <is>
          <t>Springborn Bionomics Inc.</t>
        </is>
      </c>
      <c r="CE194" t="n">
        <v>180338.0</v>
      </c>
      <c r="CF194" t="inlineStr">
        <is>
          <t>Acute Toxicity of Fourteen Phthalate Esters to Daphnia magna (Final Report) Report No BW-84-4-1567</t>
        </is>
      </c>
      <c r="CG194" t="inlineStr">
        <is>
          <t>EPA/OTS 40-8426150:54 p.</t>
        </is>
      </c>
      <c r="CH194" t="n">
        <v>1984.0</v>
      </c>
    </row>
    <row r="195">
      <c r="A195" t="n">
        <v>117817.0</v>
      </c>
      <c r="B195" t="inlineStr">
        <is>
          <t>1,2-Benzenedicarboxylic acid, 1,2-Bis(2-ethylhexyl)ester</t>
        </is>
      </c>
      <c r="C195"/>
      <c r="D195" t="inlineStr">
        <is>
          <t>Measured</t>
        </is>
      </c>
      <c r="E195"/>
      <c r="F195"/>
      <c r="G195"/>
      <c r="H195"/>
      <c r="I195"/>
      <c r="J195"/>
      <c r="K195" t="inlineStr">
        <is>
          <t>Daphnia magna</t>
        </is>
      </c>
      <c r="L195" t="inlineStr">
        <is>
          <t>Water Flea</t>
        </is>
      </c>
      <c r="M195" t="inlineStr">
        <is>
          <t>Crustaceans; Standard Test Species</t>
        </is>
      </c>
      <c r="N195"/>
      <c r="O195" t="inlineStr">
        <is>
          <t>&lt;</t>
        </is>
      </c>
      <c r="P195" t="n">
        <v>24.0</v>
      </c>
      <c r="Q195"/>
      <c r="R195"/>
      <c r="S195"/>
      <c r="T195"/>
      <c r="U195" t="inlineStr">
        <is>
          <t>Hour(s)</t>
        </is>
      </c>
      <c r="V195" t="inlineStr">
        <is>
          <t>Static</t>
        </is>
      </c>
      <c r="W195" t="inlineStr">
        <is>
          <t>Fresh water</t>
        </is>
      </c>
      <c r="X195" t="inlineStr">
        <is>
          <t>Lab</t>
        </is>
      </c>
      <c r="Y195" t="n">
        <v>6.0</v>
      </c>
      <c r="Z195" t="inlineStr">
        <is>
          <t>Active ingredient</t>
        </is>
      </c>
      <c r="AA195" t="inlineStr">
        <is>
          <t>&gt;</t>
        </is>
      </c>
      <c r="AB195" t="n">
        <v>0.32</v>
      </c>
      <c r="AC195"/>
      <c r="AD195"/>
      <c r="AE195"/>
      <c r="AF195"/>
      <c r="AG195" t="inlineStr">
        <is>
          <t>AI mg/L</t>
        </is>
      </c>
      <c r="AH195"/>
      <c r="AI195"/>
      <c r="AJ195"/>
      <c r="AK195"/>
      <c r="AL195"/>
      <c r="AM195"/>
      <c r="AN195"/>
      <c r="AO195"/>
      <c r="AP195"/>
      <c r="AQ195"/>
      <c r="AR195"/>
      <c r="AS195"/>
      <c r="AT195"/>
      <c r="AU195"/>
      <c r="AV195"/>
      <c r="AW195"/>
      <c r="AX195" t="inlineStr">
        <is>
          <t>Mortality</t>
        </is>
      </c>
      <c r="AY195" t="inlineStr">
        <is>
          <t>Mortality</t>
        </is>
      </c>
      <c r="AZ195" t="inlineStr">
        <is>
          <t>LC50</t>
        </is>
      </c>
      <c r="BA195"/>
      <c r="BB195"/>
      <c r="BC195" t="n">
        <v>1.0</v>
      </c>
      <c r="BD195"/>
      <c r="BE195"/>
      <c r="BF195"/>
      <c r="BG195"/>
      <c r="BH195" t="inlineStr">
        <is>
          <t>Day(s)</t>
        </is>
      </c>
      <c r="BI195"/>
      <c r="BJ195"/>
      <c r="BK195"/>
      <c r="BL195"/>
      <c r="BM195"/>
      <c r="BN195"/>
      <c r="BO195" t="inlineStr">
        <is>
          <t>--</t>
        </is>
      </c>
      <c r="BP195"/>
      <c r="BQ195"/>
      <c r="BR195"/>
      <c r="BS195"/>
      <c r="BT195"/>
      <c r="BU195"/>
      <c r="BV195"/>
      <c r="BW195"/>
      <c r="BX195"/>
      <c r="BY195"/>
      <c r="BZ195"/>
      <c r="CA195"/>
      <c r="CB195"/>
      <c r="CC195"/>
      <c r="CD195" t="inlineStr">
        <is>
          <t>Springborn Bionomics Inc.</t>
        </is>
      </c>
      <c r="CE195" t="n">
        <v>180338.0</v>
      </c>
      <c r="CF195" t="inlineStr">
        <is>
          <t>Acute Toxicity of Fourteen Phthalate Esters to Daphnia magna (Final Report) Report No BW-84-4-1567</t>
        </is>
      </c>
      <c r="CG195" t="inlineStr">
        <is>
          <t>EPA/OTS 40-8426150:54 p.</t>
        </is>
      </c>
      <c r="CH195" t="n">
        <v>1984.0</v>
      </c>
    </row>
    <row r="196">
      <c r="A196" t="n">
        <v>117817.0</v>
      </c>
      <c r="B196" t="inlineStr">
        <is>
          <t>1,2-Benzenedicarboxylic acid, 1,2-Bis(2-ethylhexyl)ester</t>
        </is>
      </c>
      <c r="C196"/>
      <c r="D196" t="inlineStr">
        <is>
          <t>Measured</t>
        </is>
      </c>
      <c r="E196"/>
      <c r="F196"/>
      <c r="G196"/>
      <c r="H196"/>
      <c r="I196"/>
      <c r="J196"/>
      <c r="K196" t="inlineStr">
        <is>
          <t>Daphnia magna</t>
        </is>
      </c>
      <c r="L196" t="inlineStr">
        <is>
          <t>Water Flea</t>
        </is>
      </c>
      <c r="M196" t="inlineStr">
        <is>
          <t>Crustaceans; Standard Test Species</t>
        </is>
      </c>
      <c r="N196"/>
      <c r="O196" t="inlineStr">
        <is>
          <t>&lt;</t>
        </is>
      </c>
      <c r="P196" t="n">
        <v>24.0</v>
      </c>
      <c r="Q196"/>
      <c r="R196"/>
      <c r="S196"/>
      <c r="T196"/>
      <c r="U196" t="inlineStr">
        <is>
          <t>Hour(s)</t>
        </is>
      </c>
      <c r="V196" t="inlineStr">
        <is>
          <t>Static</t>
        </is>
      </c>
      <c r="W196" t="inlineStr">
        <is>
          <t>Fresh water</t>
        </is>
      </c>
      <c r="X196" t="inlineStr">
        <is>
          <t>Lab</t>
        </is>
      </c>
      <c r="Y196" t="n">
        <v>6.0</v>
      </c>
      <c r="Z196" t="inlineStr">
        <is>
          <t>Active ingredient</t>
        </is>
      </c>
      <c r="AA196" t="inlineStr">
        <is>
          <t>&gt;</t>
        </is>
      </c>
      <c r="AB196" t="n">
        <v>0.32</v>
      </c>
      <c r="AC196"/>
      <c r="AD196"/>
      <c r="AE196"/>
      <c r="AF196"/>
      <c r="AG196" t="inlineStr">
        <is>
          <t>AI mg/L</t>
        </is>
      </c>
      <c r="AH196"/>
      <c r="AI196"/>
      <c r="AJ196"/>
      <c r="AK196"/>
      <c r="AL196"/>
      <c r="AM196"/>
      <c r="AN196"/>
      <c r="AO196"/>
      <c r="AP196"/>
      <c r="AQ196"/>
      <c r="AR196"/>
      <c r="AS196"/>
      <c r="AT196"/>
      <c r="AU196"/>
      <c r="AV196"/>
      <c r="AW196"/>
      <c r="AX196" t="inlineStr">
        <is>
          <t>Mortality</t>
        </is>
      </c>
      <c r="AY196" t="inlineStr">
        <is>
          <t>Mortality</t>
        </is>
      </c>
      <c r="AZ196" t="inlineStr">
        <is>
          <t>LC50</t>
        </is>
      </c>
      <c r="BA196"/>
      <c r="BB196"/>
      <c r="BC196" t="n">
        <v>2.0</v>
      </c>
      <c r="BD196"/>
      <c r="BE196"/>
      <c r="BF196"/>
      <c r="BG196"/>
      <c r="BH196" t="inlineStr">
        <is>
          <t>Day(s)</t>
        </is>
      </c>
      <c r="BI196"/>
      <c r="BJ196"/>
      <c r="BK196"/>
      <c r="BL196"/>
      <c r="BM196"/>
      <c r="BN196"/>
      <c r="BO196" t="inlineStr">
        <is>
          <t>--</t>
        </is>
      </c>
      <c r="BP196"/>
      <c r="BQ196"/>
      <c r="BR196"/>
      <c r="BS196"/>
      <c r="BT196"/>
      <c r="BU196"/>
      <c r="BV196"/>
      <c r="BW196"/>
      <c r="BX196"/>
      <c r="BY196"/>
      <c r="BZ196"/>
      <c r="CA196"/>
      <c r="CB196"/>
      <c r="CC196"/>
      <c r="CD196" t="inlineStr">
        <is>
          <t>Springborn Bionomics Inc.</t>
        </is>
      </c>
      <c r="CE196" t="n">
        <v>180338.0</v>
      </c>
      <c r="CF196" t="inlineStr">
        <is>
          <t>Acute Toxicity of Fourteen Phthalate Esters to Daphnia magna (Final Report) Report No BW-84-4-1567</t>
        </is>
      </c>
      <c r="CG196" t="inlineStr">
        <is>
          <t>EPA/OTS 40-8426150:54 p.</t>
        </is>
      </c>
      <c r="CH196" t="n">
        <v>1984.0</v>
      </c>
    </row>
    <row r="197">
      <c r="A197" t="n">
        <v>117817.0</v>
      </c>
      <c r="B197" t="inlineStr">
        <is>
          <t>1,2-Benzenedicarboxylic acid, 1,2-Bis(2-ethylhexyl)ester</t>
        </is>
      </c>
      <c r="C197" t="inlineStr">
        <is>
          <t>Food grade</t>
        </is>
      </c>
      <c r="D197" t="inlineStr">
        <is>
          <t>Measured</t>
        </is>
      </c>
      <c r="E197"/>
      <c r="F197"/>
      <c r="G197"/>
      <c r="H197"/>
      <c r="I197"/>
      <c r="J197"/>
      <c r="K197" t="inlineStr">
        <is>
          <t>Daphnia magna</t>
        </is>
      </c>
      <c r="L197" t="inlineStr">
        <is>
          <t>Water Flea</t>
        </is>
      </c>
      <c r="M197" t="inlineStr">
        <is>
          <t>Crustaceans; Standard Test Species</t>
        </is>
      </c>
      <c r="N197"/>
      <c r="O197"/>
      <c r="P197" t="n">
        <v>1.0</v>
      </c>
      <c r="Q197"/>
      <c r="R197"/>
      <c r="S197"/>
      <c r="T197"/>
      <c r="U197" t="inlineStr">
        <is>
          <t>Instar</t>
        </is>
      </c>
      <c r="V197" t="inlineStr">
        <is>
          <t>Flow-through</t>
        </is>
      </c>
      <c r="W197" t="inlineStr">
        <is>
          <t>Fresh water</t>
        </is>
      </c>
      <c r="X197" t="inlineStr">
        <is>
          <t>Lab</t>
        </is>
      </c>
      <c r="Y197" t="n">
        <v>6.0</v>
      </c>
      <c r="Z197" t="inlineStr">
        <is>
          <t>Active ingredient</t>
        </is>
      </c>
      <c r="AA197"/>
      <c r="AB197" t="n">
        <v>0.03</v>
      </c>
      <c r="AC197"/>
      <c r="AD197"/>
      <c r="AE197"/>
      <c r="AF197"/>
      <c r="AG197" t="inlineStr">
        <is>
          <t>AI mg/L</t>
        </is>
      </c>
      <c r="AH197"/>
      <c r="AI197"/>
      <c r="AJ197"/>
      <c r="AK197"/>
      <c r="AL197"/>
      <c r="AM197"/>
      <c r="AN197"/>
      <c r="AO197"/>
      <c r="AP197"/>
      <c r="AQ197"/>
      <c r="AR197"/>
      <c r="AS197"/>
      <c r="AT197"/>
      <c r="AU197"/>
      <c r="AV197"/>
      <c r="AW197"/>
      <c r="AX197" t="inlineStr">
        <is>
          <t>Mortality</t>
        </is>
      </c>
      <c r="AY197" t="inlineStr">
        <is>
          <t>Mortality</t>
        </is>
      </c>
      <c r="AZ197" t="inlineStr">
        <is>
          <t>LC50</t>
        </is>
      </c>
      <c r="BA197"/>
      <c r="BB197"/>
      <c r="BC197" t="n">
        <v>7.0</v>
      </c>
      <c r="BD197"/>
      <c r="BE197"/>
      <c r="BF197"/>
      <c r="BG197"/>
      <c r="BH197" t="inlineStr">
        <is>
          <t>Day(s)</t>
        </is>
      </c>
      <c r="BI197"/>
      <c r="BJ197"/>
      <c r="BK197"/>
      <c r="BL197"/>
      <c r="BM197"/>
      <c r="BN197"/>
      <c r="BO197" t="inlineStr">
        <is>
          <t>--</t>
        </is>
      </c>
      <c r="BP197"/>
      <c r="BQ197"/>
      <c r="BR197"/>
      <c r="BS197"/>
      <c r="BT197"/>
      <c r="BU197"/>
      <c r="BV197"/>
      <c r="BW197"/>
      <c r="BX197"/>
      <c r="BY197"/>
      <c r="BZ197"/>
      <c r="CA197"/>
      <c r="CB197"/>
      <c r="CC197"/>
      <c r="CD197" t="inlineStr">
        <is>
          <t>Cary,G.A., G.F. Doebbler, A. Spacie, and A.G. Vilkas</t>
        </is>
      </c>
      <c r="CE197" t="n">
        <v>65666.0</v>
      </c>
      <c r="CF197" t="inlineStr">
        <is>
          <t>Acute and Chronic Toxicity of Di-2-Ethylhexyl Phthalate and Di-n-butyl Phthalate to Fish and Invertebrates</t>
        </is>
      </c>
      <c r="CG197" t="inlineStr">
        <is>
          <t>Contract No.68-01-0747, U.S.EPA, Washington, DC:86 p.</t>
        </is>
      </c>
      <c r="CH197" t="n">
        <v>1976.0</v>
      </c>
    </row>
    <row r="198">
      <c r="A198" t="n">
        <v>117817.0</v>
      </c>
      <c r="B198" t="inlineStr">
        <is>
          <t>1,2-Benzenedicarboxylic acid, 1,2-Bis(2-ethylhexyl)ester</t>
        </is>
      </c>
      <c r="C198" t="inlineStr">
        <is>
          <t>Food grade</t>
        </is>
      </c>
      <c r="D198" t="inlineStr">
        <is>
          <t>Measured</t>
        </is>
      </c>
      <c r="E198"/>
      <c r="F198"/>
      <c r="G198"/>
      <c r="H198"/>
      <c r="I198"/>
      <c r="J198"/>
      <c r="K198" t="inlineStr">
        <is>
          <t>Daphnia magna</t>
        </is>
      </c>
      <c r="L198" t="inlineStr">
        <is>
          <t>Water Flea</t>
        </is>
      </c>
      <c r="M198" t="inlineStr">
        <is>
          <t>Crustaceans; Standard Test Species</t>
        </is>
      </c>
      <c r="N198"/>
      <c r="O198"/>
      <c r="P198" t="n">
        <v>1.0</v>
      </c>
      <c r="Q198"/>
      <c r="R198"/>
      <c r="S198"/>
      <c r="T198"/>
      <c r="U198" t="inlineStr">
        <is>
          <t>Instar</t>
        </is>
      </c>
      <c r="V198" t="inlineStr">
        <is>
          <t>Flow-through</t>
        </is>
      </c>
      <c r="W198" t="inlineStr">
        <is>
          <t>Fresh water</t>
        </is>
      </c>
      <c r="X198" t="inlineStr">
        <is>
          <t>Lab</t>
        </is>
      </c>
      <c r="Y198" t="n">
        <v>6.0</v>
      </c>
      <c r="Z198" t="inlineStr">
        <is>
          <t>Active ingredient</t>
        </is>
      </c>
      <c r="AA198"/>
      <c r="AB198" t="n">
        <v>0.02</v>
      </c>
      <c r="AC198"/>
      <c r="AD198" t="n">
        <v>0.01</v>
      </c>
      <c r="AE198"/>
      <c r="AF198" t="n">
        <v>0.04</v>
      </c>
      <c r="AG198" t="inlineStr">
        <is>
          <t>AI mg/L</t>
        </is>
      </c>
      <c r="AH198"/>
      <c r="AI198"/>
      <c r="AJ198"/>
      <c r="AK198"/>
      <c r="AL198"/>
      <c r="AM198"/>
      <c r="AN198"/>
      <c r="AO198"/>
      <c r="AP198"/>
      <c r="AQ198"/>
      <c r="AR198"/>
      <c r="AS198"/>
      <c r="AT198"/>
      <c r="AU198"/>
      <c r="AV198"/>
      <c r="AW198"/>
      <c r="AX198" t="inlineStr">
        <is>
          <t>Mortality</t>
        </is>
      </c>
      <c r="AY198" t="inlineStr">
        <is>
          <t>Mortality</t>
        </is>
      </c>
      <c r="AZ198" t="inlineStr">
        <is>
          <t>LC50</t>
        </is>
      </c>
      <c r="BA198"/>
      <c r="BB198"/>
      <c r="BC198" t="n">
        <v>14.0</v>
      </c>
      <c r="BD198"/>
      <c r="BE198"/>
      <c r="BF198"/>
      <c r="BG198"/>
      <c r="BH198" t="inlineStr">
        <is>
          <t>Day(s)</t>
        </is>
      </c>
      <c r="BI198"/>
      <c r="BJ198"/>
      <c r="BK198"/>
      <c r="BL198"/>
      <c r="BM198"/>
      <c r="BN198"/>
      <c r="BO198" t="inlineStr">
        <is>
          <t>--</t>
        </is>
      </c>
      <c r="BP198"/>
      <c r="BQ198"/>
      <c r="BR198"/>
      <c r="BS198"/>
      <c r="BT198"/>
      <c r="BU198"/>
      <c r="BV198"/>
      <c r="BW198"/>
      <c r="BX198"/>
      <c r="BY198"/>
      <c r="BZ198"/>
      <c r="CA198"/>
      <c r="CB198"/>
      <c r="CC198"/>
      <c r="CD198" t="inlineStr">
        <is>
          <t>Cary,G.A., G.F. Doebbler, A. Spacie, and A.G. Vilkas</t>
        </is>
      </c>
      <c r="CE198" t="n">
        <v>65666.0</v>
      </c>
      <c r="CF198" t="inlineStr">
        <is>
          <t>Acute and Chronic Toxicity of Di-2-Ethylhexyl Phthalate and Di-n-butyl Phthalate to Fish and Invertebrates</t>
        </is>
      </c>
      <c r="CG198" t="inlineStr">
        <is>
          <t>Contract No.68-01-0747, U.S.EPA, Washington, DC:86 p.</t>
        </is>
      </c>
      <c r="CH198" t="n">
        <v>1976.0</v>
      </c>
    </row>
    <row r="199">
      <c r="A199" t="n">
        <v>117817.0</v>
      </c>
      <c r="B199" t="inlineStr">
        <is>
          <t>1,2-Benzenedicarboxylic acid, 1,2-Bis(2-ethylhexyl)ester</t>
        </is>
      </c>
      <c r="C199" t="inlineStr">
        <is>
          <t>Food grade</t>
        </is>
      </c>
      <c r="D199" t="inlineStr">
        <is>
          <t>Measured</t>
        </is>
      </c>
      <c r="E199"/>
      <c r="F199"/>
      <c r="G199"/>
      <c r="H199"/>
      <c r="I199"/>
      <c r="J199"/>
      <c r="K199" t="inlineStr">
        <is>
          <t>Daphnia magna</t>
        </is>
      </c>
      <c r="L199" t="inlineStr">
        <is>
          <t>Water Flea</t>
        </is>
      </c>
      <c r="M199" t="inlineStr">
        <is>
          <t>Crustaceans; Standard Test Species</t>
        </is>
      </c>
      <c r="N199"/>
      <c r="O199"/>
      <c r="P199" t="n">
        <v>1.0</v>
      </c>
      <c r="Q199"/>
      <c r="R199"/>
      <c r="S199"/>
      <c r="T199"/>
      <c r="U199" t="inlineStr">
        <is>
          <t>Instar</t>
        </is>
      </c>
      <c r="V199" t="inlineStr">
        <is>
          <t>Flow-through</t>
        </is>
      </c>
      <c r="W199" t="inlineStr">
        <is>
          <t>Fresh water</t>
        </is>
      </c>
      <c r="X199" t="inlineStr">
        <is>
          <t>Lab</t>
        </is>
      </c>
      <c r="Y199" t="n">
        <v>6.0</v>
      </c>
      <c r="Z199" t="inlineStr">
        <is>
          <t>Active ingredient</t>
        </is>
      </c>
      <c r="AA199"/>
      <c r="AB199" t="n">
        <v>0.005</v>
      </c>
      <c r="AC199"/>
      <c r="AD199" t="n">
        <v>0.004</v>
      </c>
      <c r="AE199"/>
      <c r="AF199" t="n">
        <v>0.006</v>
      </c>
      <c r="AG199" t="inlineStr">
        <is>
          <t>AI mg/L</t>
        </is>
      </c>
      <c r="AH199"/>
      <c r="AI199"/>
      <c r="AJ199"/>
      <c r="AK199"/>
      <c r="AL199"/>
      <c r="AM199"/>
      <c r="AN199"/>
      <c r="AO199"/>
      <c r="AP199"/>
      <c r="AQ199"/>
      <c r="AR199"/>
      <c r="AS199"/>
      <c r="AT199"/>
      <c r="AU199"/>
      <c r="AV199"/>
      <c r="AW199"/>
      <c r="AX199" t="inlineStr">
        <is>
          <t>Mortality</t>
        </is>
      </c>
      <c r="AY199" t="inlineStr">
        <is>
          <t>Mortality</t>
        </is>
      </c>
      <c r="AZ199" t="inlineStr">
        <is>
          <t>LC50</t>
        </is>
      </c>
      <c r="BA199"/>
      <c r="BB199"/>
      <c r="BC199" t="n">
        <v>21.0</v>
      </c>
      <c r="BD199"/>
      <c r="BE199"/>
      <c r="BF199"/>
      <c r="BG199"/>
      <c r="BH199" t="inlineStr">
        <is>
          <t>Day(s)</t>
        </is>
      </c>
      <c r="BI199"/>
      <c r="BJ199"/>
      <c r="BK199"/>
      <c r="BL199"/>
      <c r="BM199"/>
      <c r="BN199"/>
      <c r="BO199" t="inlineStr">
        <is>
          <t>--</t>
        </is>
      </c>
      <c r="BP199"/>
      <c r="BQ199"/>
      <c r="BR199"/>
      <c r="BS199"/>
      <c r="BT199"/>
      <c r="BU199"/>
      <c r="BV199"/>
      <c r="BW199"/>
      <c r="BX199"/>
      <c r="BY199"/>
      <c r="BZ199"/>
      <c r="CA199"/>
      <c r="CB199"/>
      <c r="CC199"/>
      <c r="CD199" t="inlineStr">
        <is>
          <t>Cary,G.A., G.F. Doebbler, A. Spacie, and A.G. Vilkas</t>
        </is>
      </c>
      <c r="CE199" t="n">
        <v>65666.0</v>
      </c>
      <c r="CF199" t="inlineStr">
        <is>
          <t>Acute and Chronic Toxicity of Di-2-Ethylhexyl Phthalate and Di-n-butyl Phthalate to Fish and Invertebrates</t>
        </is>
      </c>
      <c r="CG199" t="inlineStr">
        <is>
          <t>Contract No.68-01-0747, U.S.EPA, Washington, DC:86 p.</t>
        </is>
      </c>
      <c r="CH199" t="n">
        <v>1976.0</v>
      </c>
    </row>
    <row r="200">
      <c r="A200" t="n">
        <v>117817.0</v>
      </c>
      <c r="B200" t="inlineStr">
        <is>
          <t>1,2-Benzenedicarboxylic acid, 1,2-Bis(2-ethylhexyl)ester</t>
        </is>
      </c>
      <c r="C200" t="inlineStr">
        <is>
          <t>Food grade</t>
        </is>
      </c>
      <c r="D200" t="inlineStr">
        <is>
          <t>Measured</t>
        </is>
      </c>
      <c r="E200"/>
      <c r="F200"/>
      <c r="G200"/>
      <c r="H200"/>
      <c r="I200"/>
      <c r="J200"/>
      <c r="K200" t="inlineStr">
        <is>
          <t>Daphnia magna</t>
        </is>
      </c>
      <c r="L200" t="inlineStr">
        <is>
          <t>Water Flea</t>
        </is>
      </c>
      <c r="M200" t="inlineStr">
        <is>
          <t>Crustaceans; Standard Test Species</t>
        </is>
      </c>
      <c r="N200"/>
      <c r="O200"/>
      <c r="P200" t="n">
        <v>1.0</v>
      </c>
      <c r="Q200"/>
      <c r="R200"/>
      <c r="S200"/>
      <c r="T200"/>
      <c r="U200" t="inlineStr">
        <is>
          <t>Instar</t>
        </is>
      </c>
      <c r="V200" t="inlineStr">
        <is>
          <t>Flow-through</t>
        </is>
      </c>
      <c r="W200" t="inlineStr">
        <is>
          <t>Fresh water</t>
        </is>
      </c>
      <c r="X200" t="inlineStr">
        <is>
          <t>Lab</t>
        </is>
      </c>
      <c r="Y200" t="n">
        <v>6.0</v>
      </c>
      <c r="Z200" t="inlineStr">
        <is>
          <t>Active ingredient</t>
        </is>
      </c>
      <c r="AA200"/>
      <c r="AB200" t="n">
        <v>0.54</v>
      </c>
      <c r="AC200"/>
      <c r="AD200" t="n">
        <v>0.16</v>
      </c>
      <c r="AE200"/>
      <c r="AF200" t="n">
        <v>1.79</v>
      </c>
      <c r="AG200" t="inlineStr">
        <is>
          <t>AI mg/L</t>
        </is>
      </c>
      <c r="AH200"/>
      <c r="AI200"/>
      <c r="AJ200"/>
      <c r="AK200"/>
      <c r="AL200"/>
      <c r="AM200"/>
      <c r="AN200"/>
      <c r="AO200"/>
      <c r="AP200"/>
      <c r="AQ200"/>
      <c r="AR200"/>
      <c r="AS200"/>
      <c r="AT200"/>
      <c r="AU200"/>
      <c r="AV200"/>
      <c r="AW200"/>
      <c r="AX200" t="inlineStr">
        <is>
          <t>Mortality</t>
        </is>
      </c>
      <c r="AY200" t="inlineStr">
        <is>
          <t>Mortality</t>
        </is>
      </c>
      <c r="AZ200" t="inlineStr">
        <is>
          <t>LC50</t>
        </is>
      </c>
      <c r="BA200"/>
      <c r="BB200"/>
      <c r="BC200" t="n">
        <v>1.0</v>
      </c>
      <c r="BD200"/>
      <c r="BE200"/>
      <c r="BF200"/>
      <c r="BG200"/>
      <c r="BH200" t="inlineStr">
        <is>
          <t>Day(s)</t>
        </is>
      </c>
      <c r="BI200"/>
      <c r="BJ200"/>
      <c r="BK200"/>
      <c r="BL200"/>
      <c r="BM200"/>
      <c r="BN200"/>
      <c r="BO200" t="inlineStr">
        <is>
          <t>--</t>
        </is>
      </c>
      <c r="BP200"/>
      <c r="BQ200"/>
      <c r="BR200"/>
      <c r="BS200"/>
      <c r="BT200"/>
      <c r="BU200"/>
      <c r="BV200"/>
      <c r="BW200"/>
      <c r="BX200"/>
      <c r="BY200"/>
      <c r="BZ200"/>
      <c r="CA200"/>
      <c r="CB200"/>
      <c r="CC200"/>
      <c r="CD200" t="inlineStr">
        <is>
          <t>Cary,G.A., G.F. Doebbler, A. Spacie, and A.G. Vilkas</t>
        </is>
      </c>
      <c r="CE200" t="n">
        <v>65666.0</v>
      </c>
      <c r="CF200" t="inlineStr">
        <is>
          <t>Acute and Chronic Toxicity of Di-2-Ethylhexyl Phthalate and Di-n-butyl Phthalate to Fish and Invertebrates</t>
        </is>
      </c>
      <c r="CG200" t="inlineStr">
        <is>
          <t>Contract No.68-01-0747, U.S.EPA, Washington, DC:86 p.</t>
        </is>
      </c>
      <c r="CH200" t="n">
        <v>1976.0</v>
      </c>
    </row>
    <row r="201">
      <c r="A201" t="n">
        <v>117817.0</v>
      </c>
      <c r="B201" t="inlineStr">
        <is>
          <t>1,2-Benzenedicarboxylic acid, 1,2-Bis(2-ethylhexyl)ester</t>
        </is>
      </c>
      <c r="C201" t="inlineStr">
        <is>
          <t>Food grade</t>
        </is>
      </c>
      <c r="D201" t="inlineStr">
        <is>
          <t>Measured</t>
        </is>
      </c>
      <c r="E201"/>
      <c r="F201"/>
      <c r="G201"/>
      <c r="H201"/>
      <c r="I201"/>
      <c r="J201"/>
      <c r="K201" t="inlineStr">
        <is>
          <t>Daphnia magna</t>
        </is>
      </c>
      <c r="L201" t="inlineStr">
        <is>
          <t>Water Flea</t>
        </is>
      </c>
      <c r="M201" t="inlineStr">
        <is>
          <t>Crustaceans; Standard Test Species</t>
        </is>
      </c>
      <c r="N201"/>
      <c r="O201"/>
      <c r="P201" t="n">
        <v>1.0</v>
      </c>
      <c r="Q201"/>
      <c r="R201"/>
      <c r="S201"/>
      <c r="T201"/>
      <c r="U201" t="inlineStr">
        <is>
          <t>Instar</t>
        </is>
      </c>
      <c r="V201" t="inlineStr">
        <is>
          <t>Flow-through</t>
        </is>
      </c>
      <c r="W201" t="inlineStr">
        <is>
          <t>Fresh water</t>
        </is>
      </c>
      <c r="X201" t="inlineStr">
        <is>
          <t>Lab</t>
        </is>
      </c>
      <c r="Y201" t="n">
        <v>6.0</v>
      </c>
      <c r="Z201" t="inlineStr">
        <is>
          <t>Active ingredient</t>
        </is>
      </c>
      <c r="AA201"/>
      <c r="AB201" t="n">
        <v>0.14</v>
      </c>
      <c r="AC201"/>
      <c r="AD201" t="n">
        <v>0.07</v>
      </c>
      <c r="AE201"/>
      <c r="AF201" t="n">
        <v>0.3</v>
      </c>
      <c r="AG201" t="inlineStr">
        <is>
          <t>AI mg/L</t>
        </is>
      </c>
      <c r="AH201"/>
      <c r="AI201"/>
      <c r="AJ201"/>
      <c r="AK201"/>
      <c r="AL201"/>
      <c r="AM201"/>
      <c r="AN201"/>
      <c r="AO201"/>
      <c r="AP201"/>
      <c r="AQ201"/>
      <c r="AR201"/>
      <c r="AS201"/>
      <c r="AT201"/>
      <c r="AU201"/>
      <c r="AV201"/>
      <c r="AW201"/>
      <c r="AX201" t="inlineStr">
        <is>
          <t>Mortality</t>
        </is>
      </c>
      <c r="AY201" t="inlineStr">
        <is>
          <t>Mortality</t>
        </is>
      </c>
      <c r="AZ201" t="inlineStr">
        <is>
          <t>LC50</t>
        </is>
      </c>
      <c r="BA201"/>
      <c r="BB201"/>
      <c r="BC201" t="n">
        <v>2.0</v>
      </c>
      <c r="BD201"/>
      <c r="BE201"/>
      <c r="BF201"/>
      <c r="BG201"/>
      <c r="BH201" t="inlineStr">
        <is>
          <t>Day(s)</t>
        </is>
      </c>
      <c r="BI201"/>
      <c r="BJ201"/>
      <c r="BK201"/>
      <c r="BL201"/>
      <c r="BM201"/>
      <c r="BN201"/>
      <c r="BO201" t="inlineStr">
        <is>
          <t>--</t>
        </is>
      </c>
      <c r="BP201"/>
      <c r="BQ201"/>
      <c r="BR201"/>
      <c r="BS201"/>
      <c r="BT201"/>
      <c r="BU201"/>
      <c r="BV201"/>
      <c r="BW201"/>
      <c r="BX201"/>
      <c r="BY201"/>
      <c r="BZ201"/>
      <c r="CA201"/>
      <c r="CB201"/>
      <c r="CC201"/>
      <c r="CD201" t="inlineStr">
        <is>
          <t>Cary,G.A., G.F. Doebbler, A. Spacie, and A.G. Vilkas</t>
        </is>
      </c>
      <c r="CE201" t="n">
        <v>65666.0</v>
      </c>
      <c r="CF201" t="inlineStr">
        <is>
          <t>Acute and Chronic Toxicity of Di-2-Ethylhexyl Phthalate and Di-n-butyl Phthalate to Fish and Invertebrates</t>
        </is>
      </c>
      <c r="CG201" t="inlineStr">
        <is>
          <t>Contract No.68-01-0747, U.S.EPA, Washington, DC:86 p.</t>
        </is>
      </c>
      <c r="CH201" t="n">
        <v>1976.0</v>
      </c>
    </row>
    <row r="202">
      <c r="A202" t="n">
        <v>117817.0</v>
      </c>
      <c r="B202" t="inlineStr">
        <is>
          <t>1,2-Benzenedicarboxylic acid, 1,2-Bis(2-ethylhexyl)ester</t>
        </is>
      </c>
      <c r="C202" t="inlineStr">
        <is>
          <t>Food grade</t>
        </is>
      </c>
      <c r="D202" t="inlineStr">
        <is>
          <t>Measured</t>
        </is>
      </c>
      <c r="E202"/>
      <c r="F202"/>
      <c r="G202"/>
      <c r="H202"/>
      <c r="I202"/>
      <c r="J202"/>
      <c r="K202" t="inlineStr">
        <is>
          <t>Daphnia magna</t>
        </is>
      </c>
      <c r="L202" t="inlineStr">
        <is>
          <t>Water Flea</t>
        </is>
      </c>
      <c r="M202" t="inlineStr">
        <is>
          <t>Crustaceans; Standard Test Species</t>
        </is>
      </c>
      <c r="N202"/>
      <c r="O202"/>
      <c r="P202" t="n">
        <v>1.0</v>
      </c>
      <c r="Q202"/>
      <c r="R202"/>
      <c r="S202"/>
      <c r="T202"/>
      <c r="U202" t="inlineStr">
        <is>
          <t>Instar</t>
        </is>
      </c>
      <c r="V202" t="inlineStr">
        <is>
          <t>Flow-through</t>
        </is>
      </c>
      <c r="W202" t="inlineStr">
        <is>
          <t>Fresh water</t>
        </is>
      </c>
      <c r="X202" t="inlineStr">
        <is>
          <t>Lab</t>
        </is>
      </c>
      <c r="Y202" t="n">
        <v>6.0</v>
      </c>
      <c r="Z202" t="inlineStr">
        <is>
          <t>Active ingredient</t>
        </is>
      </c>
      <c r="AA202"/>
      <c r="AB202" t="n">
        <v>0.05</v>
      </c>
      <c r="AC202"/>
      <c r="AD202" t="n">
        <v>0.02</v>
      </c>
      <c r="AE202"/>
      <c r="AF202" t="n">
        <v>0.12</v>
      </c>
      <c r="AG202" t="inlineStr">
        <is>
          <t>AI mg/L</t>
        </is>
      </c>
      <c r="AH202"/>
      <c r="AI202"/>
      <c r="AJ202"/>
      <c r="AK202"/>
      <c r="AL202"/>
      <c r="AM202"/>
      <c r="AN202"/>
      <c r="AO202"/>
      <c r="AP202"/>
      <c r="AQ202"/>
      <c r="AR202"/>
      <c r="AS202"/>
      <c r="AT202"/>
      <c r="AU202"/>
      <c r="AV202"/>
      <c r="AW202"/>
      <c r="AX202" t="inlineStr">
        <is>
          <t>Mortality</t>
        </is>
      </c>
      <c r="AY202" t="inlineStr">
        <is>
          <t>Mortality</t>
        </is>
      </c>
      <c r="AZ202" t="inlineStr">
        <is>
          <t>LC50</t>
        </is>
      </c>
      <c r="BA202"/>
      <c r="BB202"/>
      <c r="BC202" t="n">
        <v>4.0</v>
      </c>
      <c r="BD202"/>
      <c r="BE202"/>
      <c r="BF202"/>
      <c r="BG202"/>
      <c r="BH202" t="inlineStr">
        <is>
          <t>Day(s)</t>
        </is>
      </c>
      <c r="BI202"/>
      <c r="BJ202"/>
      <c r="BK202"/>
      <c r="BL202"/>
      <c r="BM202"/>
      <c r="BN202"/>
      <c r="BO202" t="inlineStr">
        <is>
          <t>--</t>
        </is>
      </c>
      <c r="BP202"/>
      <c r="BQ202"/>
      <c r="BR202"/>
      <c r="BS202"/>
      <c r="BT202"/>
      <c r="BU202"/>
      <c r="BV202"/>
      <c r="BW202"/>
      <c r="BX202"/>
      <c r="BY202"/>
      <c r="BZ202"/>
      <c r="CA202"/>
      <c r="CB202"/>
      <c r="CC202"/>
      <c r="CD202" t="inlineStr">
        <is>
          <t>Cary,G.A., G.F. Doebbler, A. Spacie, and A.G. Vilkas</t>
        </is>
      </c>
      <c r="CE202" t="n">
        <v>65666.0</v>
      </c>
      <c r="CF202" t="inlineStr">
        <is>
          <t>Acute and Chronic Toxicity of Di-2-Ethylhexyl Phthalate and Di-n-butyl Phthalate to Fish and Invertebrates</t>
        </is>
      </c>
      <c r="CG202" t="inlineStr">
        <is>
          <t>Contract No.68-01-0747, U.S.EPA, Washington, DC:86 p.</t>
        </is>
      </c>
      <c r="CH202" t="n">
        <v>1976.0</v>
      </c>
    </row>
    <row r="203">
      <c r="A203" t="n">
        <v>117817.0</v>
      </c>
      <c r="B203" t="inlineStr">
        <is>
          <t>1,2-Benzenedicarboxylic acid, 1,2-Bis(2-ethylhexyl)ester</t>
        </is>
      </c>
      <c r="C203" t="inlineStr">
        <is>
          <t>Analytical grade</t>
        </is>
      </c>
      <c r="D203" t="inlineStr">
        <is>
          <t>Unmeasured values (some measured values reported in article)</t>
        </is>
      </c>
      <c r="E203"/>
      <c r="F203"/>
      <c r="G203"/>
      <c r="H203"/>
      <c r="I203"/>
      <c r="J203"/>
      <c r="K203" t="inlineStr">
        <is>
          <t>Daphnia magna</t>
        </is>
      </c>
      <c r="L203" t="inlineStr">
        <is>
          <t>Water Flea</t>
        </is>
      </c>
      <c r="M203" t="inlineStr">
        <is>
          <t>Crustaceans; Standard Test Species</t>
        </is>
      </c>
      <c r="N203" t="inlineStr">
        <is>
          <t>Juvenile</t>
        </is>
      </c>
      <c r="O203" t="inlineStr">
        <is>
          <t>&lt;</t>
        </is>
      </c>
      <c r="P203" t="n">
        <v>24.0</v>
      </c>
      <c r="Q203"/>
      <c r="R203"/>
      <c r="S203"/>
      <c r="T203"/>
      <c r="U203" t="inlineStr">
        <is>
          <t>Hour(s)</t>
        </is>
      </c>
      <c r="V203" t="inlineStr">
        <is>
          <t>Static</t>
        </is>
      </c>
      <c r="W203" t="inlineStr">
        <is>
          <t>Fresh water</t>
        </is>
      </c>
      <c r="X203" t="inlineStr">
        <is>
          <t>Lab</t>
        </is>
      </c>
      <c r="Y203" t="n">
        <v>7.0</v>
      </c>
      <c r="Z203" t="inlineStr">
        <is>
          <t>Active ingredient</t>
        </is>
      </c>
      <c r="AA203"/>
      <c r="AB203" t="n">
        <v>0.83</v>
      </c>
      <c r="AC203"/>
      <c r="AD203" t="n">
        <v>0.65</v>
      </c>
      <c r="AE203"/>
      <c r="AF203" t="n">
        <v>1.05</v>
      </c>
      <c r="AG203" t="inlineStr">
        <is>
          <t>AI mg/L</t>
        </is>
      </c>
      <c r="AH203"/>
      <c r="AI203"/>
      <c r="AJ203"/>
      <c r="AK203"/>
      <c r="AL203"/>
      <c r="AM203"/>
      <c r="AN203"/>
      <c r="AO203"/>
      <c r="AP203"/>
      <c r="AQ203"/>
      <c r="AR203"/>
      <c r="AS203"/>
      <c r="AT203"/>
      <c r="AU203"/>
      <c r="AV203"/>
      <c r="AW203"/>
      <c r="AX203" t="inlineStr">
        <is>
          <t>Mortality</t>
        </is>
      </c>
      <c r="AY203" t="inlineStr">
        <is>
          <t>Mortality</t>
        </is>
      </c>
      <c r="AZ203" t="inlineStr">
        <is>
          <t>LC50</t>
        </is>
      </c>
      <c r="BA203"/>
      <c r="BB203"/>
      <c r="BC203" t="n">
        <v>1.0</v>
      </c>
      <c r="BD203"/>
      <c r="BE203"/>
      <c r="BF203"/>
      <c r="BG203"/>
      <c r="BH203" t="inlineStr">
        <is>
          <t>Day(s)</t>
        </is>
      </c>
      <c r="BI203"/>
      <c r="BJ203"/>
      <c r="BK203"/>
      <c r="BL203"/>
      <c r="BM203"/>
      <c r="BN203"/>
      <c r="BO203" t="inlineStr">
        <is>
          <t>--</t>
        </is>
      </c>
      <c r="BP203"/>
      <c r="BQ203"/>
      <c r="BR203"/>
      <c r="BS203"/>
      <c r="BT203"/>
      <c r="BU203"/>
      <c r="BV203"/>
      <c r="BW203"/>
      <c r="BX203"/>
      <c r="BY203"/>
      <c r="BZ203"/>
      <c r="CA203"/>
      <c r="CB203"/>
      <c r="CC203"/>
      <c r="CD203" t="inlineStr">
        <is>
          <t>Wang,Y., T. Wang, Y. Ban, C. Shen, Q. Shen, X. Chai, W. Zhao, and J. Wei</t>
        </is>
      </c>
      <c r="CE203" t="n">
        <v>181165.0</v>
      </c>
      <c r="CF203" t="inlineStr">
        <is>
          <t>Di-(2-Ethylhexyl) Phthalate Exposure Modulates Antioxidant Enzyme Activity and Gene Expression in Juvenile and Adult Daphnia magna</t>
        </is>
      </c>
      <c r="CG203" t="inlineStr">
        <is>
          <t>Arch. Environ. Contam. Toxicol.75(1): 145-156</t>
        </is>
      </c>
      <c r="CH203" t="n">
        <v>2018.0</v>
      </c>
    </row>
    <row r="204">
      <c r="A204" t="n">
        <v>117817.0</v>
      </c>
      <c r="B204" t="inlineStr">
        <is>
          <t>1,2-Benzenedicarboxylic acid, 1,2-Bis(2-ethylhexyl)ester</t>
        </is>
      </c>
      <c r="C204" t="inlineStr">
        <is>
          <t>Analytical grade</t>
        </is>
      </c>
      <c r="D204" t="inlineStr">
        <is>
          <t>Unmeasured values (some measured values reported in article)</t>
        </is>
      </c>
      <c r="E204"/>
      <c r="F204"/>
      <c r="G204"/>
      <c r="H204"/>
      <c r="I204"/>
      <c r="J204"/>
      <c r="K204" t="inlineStr">
        <is>
          <t>Daphnia magna</t>
        </is>
      </c>
      <c r="L204" t="inlineStr">
        <is>
          <t>Water Flea</t>
        </is>
      </c>
      <c r="M204" t="inlineStr">
        <is>
          <t>Crustaceans; Standard Test Species</t>
        </is>
      </c>
      <c r="N204" t="inlineStr">
        <is>
          <t>Juvenile</t>
        </is>
      </c>
      <c r="O204" t="inlineStr">
        <is>
          <t>&lt;</t>
        </is>
      </c>
      <c r="P204" t="n">
        <v>24.0</v>
      </c>
      <c r="Q204"/>
      <c r="R204"/>
      <c r="S204"/>
      <c r="T204"/>
      <c r="U204" t="inlineStr">
        <is>
          <t>Hour(s)</t>
        </is>
      </c>
      <c r="V204" t="inlineStr">
        <is>
          <t>Static</t>
        </is>
      </c>
      <c r="W204" t="inlineStr">
        <is>
          <t>Fresh water</t>
        </is>
      </c>
      <c r="X204" t="inlineStr">
        <is>
          <t>Lab</t>
        </is>
      </c>
      <c r="Y204" t="n">
        <v>7.0</v>
      </c>
      <c r="Z204" t="inlineStr">
        <is>
          <t>Active ingredient</t>
        </is>
      </c>
      <c r="AA204"/>
      <c r="AB204" t="n">
        <v>0.56</v>
      </c>
      <c r="AC204"/>
      <c r="AD204" t="n">
        <v>0.42</v>
      </c>
      <c r="AE204"/>
      <c r="AF204" t="n">
        <v>0.74</v>
      </c>
      <c r="AG204" t="inlineStr">
        <is>
          <t>AI mg/L</t>
        </is>
      </c>
      <c r="AH204"/>
      <c r="AI204"/>
      <c r="AJ204"/>
      <c r="AK204"/>
      <c r="AL204"/>
      <c r="AM204"/>
      <c r="AN204"/>
      <c r="AO204"/>
      <c r="AP204"/>
      <c r="AQ204"/>
      <c r="AR204"/>
      <c r="AS204"/>
      <c r="AT204"/>
      <c r="AU204"/>
      <c r="AV204"/>
      <c r="AW204"/>
      <c r="AX204" t="inlineStr">
        <is>
          <t>Mortality</t>
        </is>
      </c>
      <c r="AY204" t="inlineStr">
        <is>
          <t>Mortality</t>
        </is>
      </c>
      <c r="AZ204" t="inlineStr">
        <is>
          <t>LC50</t>
        </is>
      </c>
      <c r="BA204"/>
      <c r="BB204"/>
      <c r="BC204" t="n">
        <v>2.0</v>
      </c>
      <c r="BD204"/>
      <c r="BE204"/>
      <c r="BF204"/>
      <c r="BG204"/>
      <c r="BH204" t="inlineStr">
        <is>
          <t>Day(s)</t>
        </is>
      </c>
      <c r="BI204"/>
      <c r="BJ204"/>
      <c r="BK204"/>
      <c r="BL204"/>
      <c r="BM204"/>
      <c r="BN204"/>
      <c r="BO204" t="inlineStr">
        <is>
          <t>--</t>
        </is>
      </c>
      <c r="BP204"/>
      <c r="BQ204"/>
      <c r="BR204"/>
      <c r="BS204"/>
      <c r="BT204"/>
      <c r="BU204"/>
      <c r="BV204"/>
      <c r="BW204"/>
      <c r="BX204"/>
      <c r="BY204"/>
      <c r="BZ204"/>
      <c r="CA204"/>
      <c r="CB204"/>
      <c r="CC204"/>
      <c r="CD204" t="inlineStr">
        <is>
          <t>Wang,Y., T. Wang, Y. Ban, C. Shen, Q. Shen, X. Chai, W. Zhao, and J. Wei</t>
        </is>
      </c>
      <c r="CE204" t="n">
        <v>181165.0</v>
      </c>
      <c r="CF204" t="inlineStr">
        <is>
          <t>Di-(2-Ethylhexyl) Phthalate Exposure Modulates Antioxidant Enzyme Activity and Gene Expression in Juvenile and Adult Daphnia magna</t>
        </is>
      </c>
      <c r="CG204" t="inlineStr">
        <is>
          <t>Arch. Environ. Contam. Toxicol.75(1): 145-156</t>
        </is>
      </c>
      <c r="CH204" t="n">
        <v>2018.0</v>
      </c>
    </row>
    <row r="205">
      <c r="A205" t="n">
        <v>117817.0</v>
      </c>
      <c r="B205" t="inlineStr">
        <is>
          <t>1,2-Benzenedicarboxylic acid, 1,2-Bis(2-ethylhexyl)ester</t>
        </is>
      </c>
      <c r="C205" t="inlineStr">
        <is>
          <t>Analytical grade</t>
        </is>
      </c>
      <c r="D205" t="inlineStr">
        <is>
          <t>Measured</t>
        </is>
      </c>
      <c r="E205"/>
      <c r="F205"/>
      <c r="G205"/>
      <c r="H205"/>
      <c r="I205"/>
      <c r="J205"/>
      <c r="K205" t="inlineStr">
        <is>
          <t>Daphnia magna</t>
        </is>
      </c>
      <c r="L205" t="inlineStr">
        <is>
          <t>Water Flea</t>
        </is>
      </c>
      <c r="M205" t="inlineStr">
        <is>
          <t>Crustaceans; Standard Test Species</t>
        </is>
      </c>
      <c r="N205" t="inlineStr">
        <is>
          <t>Adult</t>
        </is>
      </c>
      <c r="O205" t="inlineStr">
        <is>
          <t>&gt;</t>
        </is>
      </c>
      <c r="P205" t="n">
        <v>96.0</v>
      </c>
      <c r="Q205"/>
      <c r="R205"/>
      <c r="S205"/>
      <c r="T205"/>
      <c r="U205" t="inlineStr">
        <is>
          <t>Hour(s)</t>
        </is>
      </c>
      <c r="V205" t="inlineStr">
        <is>
          <t>Static</t>
        </is>
      </c>
      <c r="W205" t="inlineStr">
        <is>
          <t>Fresh water</t>
        </is>
      </c>
      <c r="X205" t="inlineStr">
        <is>
          <t>Lab</t>
        </is>
      </c>
      <c r="Y205" t="n">
        <v>7.0</v>
      </c>
      <c r="Z205" t="inlineStr">
        <is>
          <t>Active ingredient</t>
        </is>
      </c>
      <c r="AA205"/>
      <c r="AB205" t="n">
        <v>0.48</v>
      </c>
      <c r="AC205"/>
      <c r="AD205" t="n">
        <v>0.38</v>
      </c>
      <c r="AE205"/>
      <c r="AF205" t="n">
        <v>0.6</v>
      </c>
      <c r="AG205" t="inlineStr">
        <is>
          <t>AI mg/L</t>
        </is>
      </c>
      <c r="AH205"/>
      <c r="AI205"/>
      <c r="AJ205"/>
      <c r="AK205"/>
      <c r="AL205"/>
      <c r="AM205"/>
      <c r="AN205"/>
      <c r="AO205"/>
      <c r="AP205"/>
      <c r="AQ205"/>
      <c r="AR205"/>
      <c r="AS205"/>
      <c r="AT205"/>
      <c r="AU205"/>
      <c r="AV205"/>
      <c r="AW205"/>
      <c r="AX205" t="inlineStr">
        <is>
          <t>Mortality</t>
        </is>
      </c>
      <c r="AY205" t="inlineStr">
        <is>
          <t>Mortality</t>
        </is>
      </c>
      <c r="AZ205" t="inlineStr">
        <is>
          <t>LC50</t>
        </is>
      </c>
      <c r="BA205"/>
      <c r="BB205"/>
      <c r="BC205" t="n">
        <v>1.0</v>
      </c>
      <c r="BD205"/>
      <c r="BE205"/>
      <c r="BF205"/>
      <c r="BG205"/>
      <c r="BH205" t="inlineStr">
        <is>
          <t>Day(s)</t>
        </is>
      </c>
      <c r="BI205"/>
      <c r="BJ205"/>
      <c r="BK205"/>
      <c r="BL205"/>
      <c r="BM205"/>
      <c r="BN205"/>
      <c r="BO205" t="inlineStr">
        <is>
          <t>--</t>
        </is>
      </c>
      <c r="BP205"/>
      <c r="BQ205"/>
      <c r="BR205"/>
      <c r="BS205"/>
      <c r="BT205"/>
      <c r="BU205"/>
      <c r="BV205"/>
      <c r="BW205"/>
      <c r="BX205"/>
      <c r="BY205"/>
      <c r="BZ205"/>
      <c r="CA205"/>
      <c r="CB205"/>
      <c r="CC205"/>
      <c r="CD205" t="inlineStr">
        <is>
          <t>Wang,Y., T. Wang, Y. Ban, C. Shen, Q. Shen, X. Chai, W. Zhao, and J. Wei</t>
        </is>
      </c>
      <c r="CE205" t="n">
        <v>181165.0</v>
      </c>
      <c r="CF205" t="inlineStr">
        <is>
          <t>Di-(2-Ethylhexyl) Phthalate Exposure Modulates Antioxidant Enzyme Activity and Gene Expression in Juvenile and Adult Daphnia magna</t>
        </is>
      </c>
      <c r="CG205" t="inlineStr">
        <is>
          <t>Arch. Environ. Contam. Toxicol.75(1): 145-156</t>
        </is>
      </c>
      <c r="CH205" t="n">
        <v>2018.0</v>
      </c>
    </row>
    <row r="206">
      <c r="A206" t="n">
        <v>117817.0</v>
      </c>
      <c r="B206" t="inlineStr">
        <is>
          <t>1,2-Benzenedicarboxylic acid, 1,2-Bis(2-ethylhexyl)ester</t>
        </is>
      </c>
      <c r="C206" t="inlineStr">
        <is>
          <t>Analytical grade</t>
        </is>
      </c>
      <c r="D206" t="inlineStr">
        <is>
          <t>Measured</t>
        </is>
      </c>
      <c r="E206"/>
      <c r="F206"/>
      <c r="G206"/>
      <c r="H206"/>
      <c r="I206"/>
      <c r="J206"/>
      <c r="K206" t="inlineStr">
        <is>
          <t>Daphnia magna</t>
        </is>
      </c>
      <c r="L206" t="inlineStr">
        <is>
          <t>Water Flea</t>
        </is>
      </c>
      <c r="M206" t="inlineStr">
        <is>
          <t>Crustaceans; Standard Test Species</t>
        </is>
      </c>
      <c r="N206" t="inlineStr">
        <is>
          <t>Adult</t>
        </is>
      </c>
      <c r="O206" t="inlineStr">
        <is>
          <t>&gt;</t>
        </is>
      </c>
      <c r="P206" t="n">
        <v>96.0</v>
      </c>
      <c r="Q206"/>
      <c r="R206"/>
      <c r="S206"/>
      <c r="T206"/>
      <c r="U206" t="inlineStr">
        <is>
          <t>Hour(s)</t>
        </is>
      </c>
      <c r="V206" t="inlineStr">
        <is>
          <t>Static</t>
        </is>
      </c>
      <c r="W206" t="inlineStr">
        <is>
          <t>Fresh water</t>
        </is>
      </c>
      <c r="X206" t="inlineStr">
        <is>
          <t>Lab</t>
        </is>
      </c>
      <c r="Y206" t="n">
        <v>7.0</v>
      </c>
      <c r="Z206" t="inlineStr">
        <is>
          <t>Active ingredient</t>
        </is>
      </c>
      <c r="AA206"/>
      <c r="AB206" t="n">
        <v>0.35</v>
      </c>
      <c r="AC206"/>
      <c r="AD206" t="n">
        <v>0.24</v>
      </c>
      <c r="AE206"/>
      <c r="AF206" t="n">
        <v>0.5</v>
      </c>
      <c r="AG206" t="inlineStr">
        <is>
          <t>AI mg/L</t>
        </is>
      </c>
      <c r="AH206"/>
      <c r="AI206"/>
      <c r="AJ206"/>
      <c r="AK206"/>
      <c r="AL206"/>
      <c r="AM206"/>
      <c r="AN206"/>
      <c r="AO206"/>
      <c r="AP206"/>
      <c r="AQ206"/>
      <c r="AR206"/>
      <c r="AS206"/>
      <c r="AT206"/>
      <c r="AU206"/>
      <c r="AV206"/>
      <c r="AW206"/>
      <c r="AX206" t="inlineStr">
        <is>
          <t>Mortality</t>
        </is>
      </c>
      <c r="AY206" t="inlineStr">
        <is>
          <t>Mortality</t>
        </is>
      </c>
      <c r="AZ206" t="inlineStr">
        <is>
          <t>LC50</t>
        </is>
      </c>
      <c r="BA206"/>
      <c r="BB206"/>
      <c r="BC206" t="n">
        <v>2.0</v>
      </c>
      <c r="BD206"/>
      <c r="BE206"/>
      <c r="BF206"/>
      <c r="BG206"/>
      <c r="BH206" t="inlineStr">
        <is>
          <t>Day(s)</t>
        </is>
      </c>
      <c r="BI206"/>
      <c r="BJ206"/>
      <c r="BK206"/>
      <c r="BL206"/>
      <c r="BM206"/>
      <c r="BN206"/>
      <c r="BO206" t="inlineStr">
        <is>
          <t>--</t>
        </is>
      </c>
      <c r="BP206"/>
      <c r="BQ206"/>
      <c r="BR206"/>
      <c r="BS206"/>
      <c r="BT206"/>
      <c r="BU206"/>
      <c r="BV206"/>
      <c r="BW206"/>
      <c r="BX206"/>
      <c r="BY206"/>
      <c r="BZ206"/>
      <c r="CA206"/>
      <c r="CB206"/>
      <c r="CC206"/>
      <c r="CD206" t="inlineStr">
        <is>
          <t>Wang,Y., T. Wang, Y. Ban, C. Shen, Q. Shen, X. Chai, W. Zhao, and J. Wei</t>
        </is>
      </c>
      <c r="CE206" t="n">
        <v>181165.0</v>
      </c>
      <c r="CF206" t="inlineStr">
        <is>
          <t>Di-(2-Ethylhexyl) Phthalate Exposure Modulates Antioxidant Enzyme Activity and Gene Expression in Juvenile and Adult Daphnia magna</t>
        </is>
      </c>
      <c r="CG206" t="inlineStr">
        <is>
          <t>Arch. Environ. Contam. Toxicol.75(1): 145-156</t>
        </is>
      </c>
      <c r="CH206" t="n">
        <v>2018.0</v>
      </c>
    </row>
    <row r="207">
      <c r="A207" t="n">
        <v>117817.0</v>
      </c>
      <c r="B207" t="inlineStr">
        <is>
          <t>1,2-Benzenedicarboxylic acid, 1,2-Bis(2-ethylhexyl)ester</t>
        </is>
      </c>
      <c r="C207"/>
      <c r="D207" t="inlineStr">
        <is>
          <t>Unmeasured</t>
        </is>
      </c>
      <c r="E207"/>
      <c r="F207"/>
      <c r="G207"/>
      <c r="H207"/>
      <c r="I207"/>
      <c r="J207"/>
      <c r="K207" t="inlineStr">
        <is>
          <t>Daphnia magna</t>
        </is>
      </c>
      <c r="L207" t="inlineStr">
        <is>
          <t>Water Flea</t>
        </is>
      </c>
      <c r="M207" t="inlineStr">
        <is>
          <t>Crustaceans; Standard Test Species</t>
        </is>
      </c>
      <c r="N207"/>
      <c r="O207" t="inlineStr">
        <is>
          <t>&lt;</t>
        </is>
      </c>
      <c r="P207" t="n">
        <v>18.0</v>
      </c>
      <c r="Q207"/>
      <c r="R207"/>
      <c r="S207"/>
      <c r="T207"/>
      <c r="U207" t="inlineStr">
        <is>
          <t>Hour(s)</t>
        </is>
      </c>
      <c r="V207" t="inlineStr">
        <is>
          <t>Static</t>
        </is>
      </c>
      <c r="W207" t="inlineStr">
        <is>
          <t>Fresh water</t>
        </is>
      </c>
      <c r="X207" t="inlineStr">
        <is>
          <t>Lab</t>
        </is>
      </c>
      <c r="Y207" t="n">
        <v>7.0</v>
      </c>
      <c r="Z207" t="inlineStr">
        <is>
          <t>Formulation</t>
        </is>
      </c>
      <c r="AA207"/>
      <c r="AB207" t="n">
        <v>2.0</v>
      </c>
      <c r="AC207"/>
      <c r="AD207" t="n">
        <v>1.17</v>
      </c>
      <c r="AE207"/>
      <c r="AF207" t="n">
        <v>3.4</v>
      </c>
      <c r="AG207" t="inlineStr">
        <is>
          <t>AI mg/L</t>
        </is>
      </c>
      <c r="AH207"/>
      <c r="AI207"/>
      <c r="AJ207"/>
      <c r="AK207"/>
      <c r="AL207"/>
      <c r="AM207"/>
      <c r="AN207"/>
      <c r="AO207"/>
      <c r="AP207"/>
      <c r="AQ207"/>
      <c r="AR207"/>
      <c r="AS207"/>
      <c r="AT207"/>
      <c r="AU207"/>
      <c r="AV207"/>
      <c r="AW207"/>
      <c r="AX207" t="inlineStr">
        <is>
          <t>Mortality</t>
        </is>
      </c>
      <c r="AY207" t="inlineStr">
        <is>
          <t>Mortality</t>
        </is>
      </c>
      <c r="AZ207" t="inlineStr">
        <is>
          <t>LC50</t>
        </is>
      </c>
      <c r="BA207"/>
      <c r="BB207"/>
      <c r="BC207" t="n">
        <v>2.0</v>
      </c>
      <c r="BD207"/>
      <c r="BE207"/>
      <c r="BF207"/>
      <c r="BG207"/>
      <c r="BH207" t="inlineStr">
        <is>
          <t>Day(s)</t>
        </is>
      </c>
      <c r="BI207"/>
      <c r="BJ207"/>
      <c r="BK207"/>
      <c r="BL207"/>
      <c r="BM207"/>
      <c r="BN207"/>
      <c r="BO207" t="inlineStr">
        <is>
          <t>--</t>
        </is>
      </c>
      <c r="BP207"/>
      <c r="BQ207"/>
      <c r="BR207"/>
      <c r="BS207"/>
      <c r="BT207"/>
      <c r="BU207"/>
      <c r="BV207"/>
      <c r="BW207"/>
      <c r="BX207"/>
      <c r="BY207"/>
      <c r="BZ207"/>
      <c r="CA207"/>
      <c r="CB207"/>
      <c r="CC207"/>
      <c r="CD207" t="inlineStr">
        <is>
          <t>Monsanto Co.</t>
        </is>
      </c>
      <c r="CE207" t="n">
        <v>180983.0</v>
      </c>
      <c r="CF207" t="inlineStr">
        <is>
          <t>Acute Toxicity of Di-2-Ethylhexyl Phthalate (DEHP) to Daphnia magna</t>
        </is>
      </c>
      <c r="CG207" t="inlineStr">
        <is>
          <t>EPA/OTS 878211607:20 p.</t>
        </is>
      </c>
      <c r="CH207" t="n">
        <v>1983.0</v>
      </c>
    </row>
    <row r="208">
      <c r="A208" t="n">
        <v>117817.0</v>
      </c>
      <c r="B208" t="inlineStr">
        <is>
          <t>1,2-Benzenedicarboxylic acid, 1,2-Bis(2-ethylhexyl)ester</t>
        </is>
      </c>
      <c r="C208"/>
      <c r="D208" t="inlineStr">
        <is>
          <t>Unmeasured</t>
        </is>
      </c>
      <c r="E208"/>
      <c r="F208"/>
      <c r="G208"/>
      <c r="H208"/>
      <c r="I208"/>
      <c r="J208"/>
      <c r="K208" t="inlineStr">
        <is>
          <t>Daphnia magna</t>
        </is>
      </c>
      <c r="L208" t="inlineStr">
        <is>
          <t>Water Flea</t>
        </is>
      </c>
      <c r="M208" t="inlineStr">
        <is>
          <t>Crustaceans; Standard Test Species</t>
        </is>
      </c>
      <c r="N208"/>
      <c r="O208" t="inlineStr">
        <is>
          <t>&lt;</t>
        </is>
      </c>
      <c r="P208" t="n">
        <v>18.0</v>
      </c>
      <c r="Q208"/>
      <c r="R208"/>
      <c r="S208"/>
      <c r="T208"/>
      <c r="U208" t="inlineStr">
        <is>
          <t>Hour(s)</t>
        </is>
      </c>
      <c r="V208" t="inlineStr">
        <is>
          <t>Static</t>
        </is>
      </c>
      <c r="W208" t="inlineStr">
        <is>
          <t>Fresh water</t>
        </is>
      </c>
      <c r="X208" t="inlineStr">
        <is>
          <t>Lab</t>
        </is>
      </c>
      <c r="Y208" t="n">
        <v>7.0</v>
      </c>
      <c r="Z208" t="inlineStr">
        <is>
          <t>Formulation</t>
        </is>
      </c>
      <c r="AA208"/>
      <c r="AB208" t="n">
        <v>9.5</v>
      </c>
      <c r="AC208"/>
      <c r="AD208" t="n">
        <v>6.99</v>
      </c>
      <c r="AE208"/>
      <c r="AF208" t="n">
        <v>12.92</v>
      </c>
      <c r="AG208" t="inlineStr">
        <is>
          <t>AI mg/L</t>
        </is>
      </c>
      <c r="AH208"/>
      <c r="AI208"/>
      <c r="AJ208"/>
      <c r="AK208"/>
      <c r="AL208"/>
      <c r="AM208"/>
      <c r="AN208"/>
      <c r="AO208"/>
      <c r="AP208"/>
      <c r="AQ208"/>
      <c r="AR208"/>
      <c r="AS208"/>
      <c r="AT208"/>
      <c r="AU208"/>
      <c r="AV208"/>
      <c r="AW208"/>
      <c r="AX208" t="inlineStr">
        <is>
          <t>Mortality</t>
        </is>
      </c>
      <c r="AY208" t="inlineStr">
        <is>
          <t>Mortality</t>
        </is>
      </c>
      <c r="AZ208" t="inlineStr">
        <is>
          <t>LC50</t>
        </is>
      </c>
      <c r="BA208"/>
      <c r="BB208"/>
      <c r="BC208" t="n">
        <v>1.0</v>
      </c>
      <c r="BD208"/>
      <c r="BE208"/>
      <c r="BF208"/>
      <c r="BG208"/>
      <c r="BH208" t="inlineStr">
        <is>
          <t>Day(s)</t>
        </is>
      </c>
      <c r="BI208"/>
      <c r="BJ208"/>
      <c r="BK208"/>
      <c r="BL208"/>
      <c r="BM208"/>
      <c r="BN208"/>
      <c r="BO208" t="inlineStr">
        <is>
          <t>--</t>
        </is>
      </c>
      <c r="BP208"/>
      <c r="BQ208"/>
      <c r="BR208"/>
      <c r="BS208"/>
      <c r="BT208"/>
      <c r="BU208"/>
      <c r="BV208"/>
      <c r="BW208"/>
      <c r="BX208"/>
      <c r="BY208"/>
      <c r="BZ208"/>
      <c r="CA208"/>
      <c r="CB208"/>
      <c r="CC208"/>
      <c r="CD208" t="inlineStr">
        <is>
          <t>Monsanto Co.</t>
        </is>
      </c>
      <c r="CE208" t="n">
        <v>180983.0</v>
      </c>
      <c r="CF208" t="inlineStr">
        <is>
          <t>Acute Toxicity of Di-2-Ethylhexyl Phthalate (DEHP) to Daphnia magna</t>
        </is>
      </c>
      <c r="CG208" t="inlineStr">
        <is>
          <t>EPA/OTS 878211607:20 p.</t>
        </is>
      </c>
      <c r="CH208" t="n">
        <v>1983.0</v>
      </c>
    </row>
    <row r="209">
      <c r="A209" t="n">
        <v>117817.0</v>
      </c>
      <c r="B209" t="inlineStr">
        <is>
          <t>1,2-Benzenedicarboxylic acid, 1,2-Bis(2-ethylhexyl)ester</t>
        </is>
      </c>
      <c r="C209"/>
      <c r="D209" t="inlineStr">
        <is>
          <t>Unmeasured</t>
        </is>
      </c>
      <c r="E209"/>
      <c r="F209"/>
      <c r="G209"/>
      <c r="H209"/>
      <c r="I209"/>
      <c r="J209"/>
      <c r="K209" t="inlineStr">
        <is>
          <t>Daphnia magna</t>
        </is>
      </c>
      <c r="L209" t="inlineStr">
        <is>
          <t>Water Flea</t>
        </is>
      </c>
      <c r="M209" t="inlineStr">
        <is>
          <t>Crustaceans; Standard Test Species</t>
        </is>
      </c>
      <c r="N209"/>
      <c r="O209" t="inlineStr">
        <is>
          <t>&lt;</t>
        </is>
      </c>
      <c r="P209" t="n">
        <v>18.0</v>
      </c>
      <c r="Q209"/>
      <c r="R209"/>
      <c r="S209"/>
      <c r="T209"/>
      <c r="U209" t="inlineStr">
        <is>
          <t>Hour(s)</t>
        </is>
      </c>
      <c r="V209" t="inlineStr">
        <is>
          <t>Static</t>
        </is>
      </c>
      <c r="W209" t="inlineStr">
        <is>
          <t>Fresh water</t>
        </is>
      </c>
      <c r="X209" t="inlineStr">
        <is>
          <t>Lab</t>
        </is>
      </c>
      <c r="Y209" t="n">
        <v>7.0</v>
      </c>
      <c r="Z209" t="inlineStr">
        <is>
          <t>Formulation</t>
        </is>
      </c>
      <c r="AA209" t="inlineStr">
        <is>
          <t>&gt;</t>
        </is>
      </c>
      <c r="AB209" t="n">
        <v>20.0</v>
      </c>
      <c r="AC209"/>
      <c r="AD209"/>
      <c r="AE209"/>
      <c r="AF209"/>
      <c r="AG209" t="inlineStr">
        <is>
          <t>AI mg/L</t>
        </is>
      </c>
      <c r="AH209"/>
      <c r="AI209"/>
      <c r="AJ209"/>
      <c r="AK209"/>
      <c r="AL209"/>
      <c r="AM209"/>
      <c r="AN209"/>
      <c r="AO209"/>
      <c r="AP209"/>
      <c r="AQ209"/>
      <c r="AR209"/>
      <c r="AS209"/>
      <c r="AT209"/>
      <c r="AU209"/>
      <c r="AV209"/>
      <c r="AW209"/>
      <c r="AX209" t="inlineStr">
        <is>
          <t>Mortality</t>
        </is>
      </c>
      <c r="AY209" t="inlineStr">
        <is>
          <t>Mortality</t>
        </is>
      </c>
      <c r="AZ209" t="inlineStr">
        <is>
          <t>LC50</t>
        </is>
      </c>
      <c r="BA209"/>
      <c r="BB209"/>
      <c r="BC209" t="n">
        <v>1.0</v>
      </c>
      <c r="BD209"/>
      <c r="BE209"/>
      <c r="BF209"/>
      <c r="BG209"/>
      <c r="BH209" t="inlineStr">
        <is>
          <t>Day(s)</t>
        </is>
      </c>
      <c r="BI209"/>
      <c r="BJ209"/>
      <c r="BK209"/>
      <c r="BL209"/>
      <c r="BM209"/>
      <c r="BN209"/>
      <c r="BO209" t="inlineStr">
        <is>
          <t>--</t>
        </is>
      </c>
      <c r="BP209"/>
      <c r="BQ209"/>
      <c r="BR209"/>
      <c r="BS209"/>
      <c r="BT209"/>
      <c r="BU209"/>
      <c r="BV209"/>
      <c r="BW209"/>
      <c r="BX209"/>
      <c r="BY209"/>
      <c r="BZ209"/>
      <c r="CA209"/>
      <c r="CB209"/>
      <c r="CC209"/>
      <c r="CD209" t="inlineStr">
        <is>
          <t>Monsanto Co.</t>
        </is>
      </c>
      <c r="CE209" t="n">
        <v>180982.0</v>
      </c>
      <c r="CF209" t="inlineStr">
        <is>
          <t>Acute Toxicity of Di-2-Ethylhexyl Phthalate (DEHP) to Daphnia magna in the Presence of Fulvic Acid</t>
        </is>
      </c>
      <c r="CG209" t="inlineStr">
        <is>
          <t>EPA/OTS 878211609:11 p.</t>
        </is>
      </c>
      <c r="CH209" t="n">
        <v>1983.0</v>
      </c>
    </row>
    <row r="210">
      <c r="A210" t="n">
        <v>117817.0</v>
      </c>
      <c r="B210" t="inlineStr">
        <is>
          <t>1,2-Benzenedicarboxylic acid, 1,2-Bis(2-ethylhexyl)ester</t>
        </is>
      </c>
      <c r="C210"/>
      <c r="D210" t="inlineStr">
        <is>
          <t>Unmeasured</t>
        </is>
      </c>
      <c r="E210"/>
      <c r="F210"/>
      <c r="G210"/>
      <c r="H210"/>
      <c r="I210"/>
      <c r="J210"/>
      <c r="K210" t="inlineStr">
        <is>
          <t>Daphnia magna</t>
        </is>
      </c>
      <c r="L210" t="inlineStr">
        <is>
          <t>Water Flea</t>
        </is>
      </c>
      <c r="M210" t="inlineStr">
        <is>
          <t>Crustaceans; Standard Test Species</t>
        </is>
      </c>
      <c r="N210"/>
      <c r="O210" t="inlineStr">
        <is>
          <t>&lt;</t>
        </is>
      </c>
      <c r="P210" t="n">
        <v>18.0</v>
      </c>
      <c r="Q210"/>
      <c r="R210"/>
      <c r="S210"/>
      <c r="T210"/>
      <c r="U210" t="inlineStr">
        <is>
          <t>Hour(s)</t>
        </is>
      </c>
      <c r="V210" t="inlineStr">
        <is>
          <t>Static</t>
        </is>
      </c>
      <c r="W210" t="inlineStr">
        <is>
          <t>Fresh water</t>
        </is>
      </c>
      <c r="X210" t="inlineStr">
        <is>
          <t>Lab</t>
        </is>
      </c>
      <c r="Y210" t="n">
        <v>7.0</v>
      </c>
      <c r="Z210" t="inlineStr">
        <is>
          <t>Formulation</t>
        </is>
      </c>
      <c r="AA210"/>
      <c r="AB210" t="n">
        <v>13.9</v>
      </c>
      <c r="AC210"/>
      <c r="AD210" t="n">
        <v>9.03</v>
      </c>
      <c r="AE210"/>
      <c r="AF210" t="n">
        <v>21.41</v>
      </c>
      <c r="AG210" t="inlineStr">
        <is>
          <t>AI mg/L</t>
        </is>
      </c>
      <c r="AH210"/>
      <c r="AI210"/>
      <c r="AJ210"/>
      <c r="AK210"/>
      <c r="AL210"/>
      <c r="AM210"/>
      <c r="AN210"/>
      <c r="AO210"/>
      <c r="AP210"/>
      <c r="AQ210"/>
      <c r="AR210"/>
      <c r="AS210"/>
      <c r="AT210"/>
      <c r="AU210"/>
      <c r="AV210"/>
      <c r="AW210"/>
      <c r="AX210" t="inlineStr">
        <is>
          <t>Mortality</t>
        </is>
      </c>
      <c r="AY210" t="inlineStr">
        <is>
          <t>Mortality</t>
        </is>
      </c>
      <c r="AZ210" t="inlineStr">
        <is>
          <t>LC50</t>
        </is>
      </c>
      <c r="BA210"/>
      <c r="BB210"/>
      <c r="BC210" t="n">
        <v>2.0</v>
      </c>
      <c r="BD210"/>
      <c r="BE210"/>
      <c r="BF210"/>
      <c r="BG210"/>
      <c r="BH210" t="inlineStr">
        <is>
          <t>Day(s)</t>
        </is>
      </c>
      <c r="BI210"/>
      <c r="BJ210"/>
      <c r="BK210"/>
      <c r="BL210"/>
      <c r="BM210"/>
      <c r="BN210"/>
      <c r="BO210" t="inlineStr">
        <is>
          <t>--</t>
        </is>
      </c>
      <c r="BP210"/>
      <c r="BQ210"/>
      <c r="BR210"/>
      <c r="BS210"/>
      <c r="BT210"/>
      <c r="BU210"/>
      <c r="BV210"/>
      <c r="BW210"/>
      <c r="BX210"/>
      <c r="BY210"/>
      <c r="BZ210"/>
      <c r="CA210"/>
      <c r="CB210"/>
      <c r="CC210"/>
      <c r="CD210" t="inlineStr">
        <is>
          <t>Monsanto Co.</t>
        </is>
      </c>
      <c r="CE210" t="n">
        <v>180982.0</v>
      </c>
      <c r="CF210" t="inlineStr">
        <is>
          <t>Acute Toxicity of Di-2-Ethylhexyl Phthalate (DEHP) to Daphnia magna in the Presence of Fulvic Acid</t>
        </is>
      </c>
      <c r="CG210" t="inlineStr">
        <is>
          <t>EPA/OTS 878211609:11 p.</t>
        </is>
      </c>
      <c r="CH210" t="n">
        <v>1983.0</v>
      </c>
    </row>
    <row r="211">
      <c r="A211" t="n">
        <v>118967.0</v>
      </c>
      <c r="B211" t="inlineStr">
        <is>
          <t>2-Methyl-1,3,5-trinitrobenzene</t>
        </is>
      </c>
      <c r="C211"/>
      <c r="D211"/>
      <c r="E211"/>
      <c r="F211"/>
      <c r="G211"/>
      <c r="H211"/>
      <c r="I211"/>
      <c r="J211"/>
      <c r="K211" t="inlineStr">
        <is>
          <t>Daphnia magna</t>
        </is>
      </c>
      <c r="L211" t="inlineStr">
        <is>
          <t>Water Flea</t>
        </is>
      </c>
      <c r="M211" t="inlineStr">
        <is>
          <t>Crustaceans; Standard Test Species</t>
        </is>
      </c>
      <c r="N211" t="inlineStr">
        <is>
          <t>Immature</t>
        </is>
      </c>
      <c r="O211"/>
      <c r="P211"/>
      <c r="Q211"/>
      <c r="R211"/>
      <c r="S211"/>
      <c r="T211"/>
      <c r="U211"/>
      <c r="V211" t="inlineStr">
        <is>
          <t>Renewal</t>
        </is>
      </c>
      <c r="W211" t="inlineStr">
        <is>
          <t>Fresh water</t>
        </is>
      </c>
      <c r="X211" t="inlineStr">
        <is>
          <t>Lab</t>
        </is>
      </c>
      <c r="Y211"/>
      <c r="Z211" t="inlineStr">
        <is>
          <t>Formulation</t>
        </is>
      </c>
      <c r="AA211"/>
      <c r="AB211" t="n">
        <v>0.98</v>
      </c>
      <c r="AC211"/>
      <c r="AD211" t="n">
        <v>0.57</v>
      </c>
      <c r="AE211"/>
      <c r="AF211" t="n">
        <v>1.67</v>
      </c>
      <c r="AG211" t="inlineStr">
        <is>
          <t>AI mg/L</t>
        </is>
      </c>
      <c r="AH211"/>
      <c r="AI211"/>
      <c r="AJ211"/>
      <c r="AK211"/>
      <c r="AL211"/>
      <c r="AM211"/>
      <c r="AN211"/>
      <c r="AO211"/>
      <c r="AP211"/>
      <c r="AQ211"/>
      <c r="AR211"/>
      <c r="AS211"/>
      <c r="AT211"/>
      <c r="AU211"/>
      <c r="AV211"/>
      <c r="AW211"/>
      <c r="AX211" t="inlineStr">
        <is>
          <t>Mortality</t>
        </is>
      </c>
      <c r="AY211" t="inlineStr">
        <is>
          <t>Mortality</t>
        </is>
      </c>
      <c r="AZ211" t="inlineStr">
        <is>
          <t>LC50</t>
        </is>
      </c>
      <c r="BA211"/>
      <c r="BB211"/>
      <c r="BC211" t="n">
        <v>4.0</v>
      </c>
      <c r="BD211"/>
      <c r="BE211"/>
      <c r="BF211"/>
      <c r="BG211"/>
      <c r="BH211" t="inlineStr">
        <is>
          <t>Day(s)</t>
        </is>
      </c>
      <c r="BI211"/>
      <c r="BJ211"/>
      <c r="BK211"/>
      <c r="BL211"/>
      <c r="BM211"/>
      <c r="BN211"/>
      <c r="BO211" t="inlineStr">
        <is>
          <t>--</t>
        </is>
      </c>
      <c r="BP211"/>
      <c r="BQ211"/>
      <c r="BR211"/>
      <c r="BS211"/>
      <c r="BT211"/>
      <c r="BU211"/>
      <c r="BV211"/>
      <c r="BW211"/>
      <c r="BX211"/>
      <c r="BY211"/>
      <c r="BZ211"/>
      <c r="CA211"/>
      <c r="CB211"/>
      <c r="CC211"/>
      <c r="CD211" t="inlineStr">
        <is>
          <t>Johnson,L.R., R. Davenport, H. Balbach, and D.J. Schaeffer</t>
        </is>
      </c>
      <c r="CE211" t="n">
        <v>4006.0</v>
      </c>
      <c r="CF211" t="inlineStr">
        <is>
          <t>Phototoxicology. III. Comparative Toxicity of Trinitrotoluene and Aminodinitrotoluenes to Daphnia magna, Dugesia dorotocephala, and Sheep Erythrocytes</t>
        </is>
      </c>
      <c r="CG211" t="inlineStr">
        <is>
          <t>Ecotoxicol. Environ. Saf.27(1):34-49</t>
        </is>
      </c>
      <c r="CH211" t="n">
        <v>1994.0</v>
      </c>
    </row>
    <row r="212">
      <c r="A212" t="n">
        <v>118967.0</v>
      </c>
      <c r="B212" t="inlineStr">
        <is>
          <t>2-Methyl-1,3,5-trinitrobenzene</t>
        </is>
      </c>
      <c r="C212"/>
      <c r="D212"/>
      <c r="E212"/>
      <c r="F212"/>
      <c r="G212"/>
      <c r="H212"/>
      <c r="I212"/>
      <c r="J212"/>
      <c r="K212" t="inlineStr">
        <is>
          <t>Daphnia magna</t>
        </is>
      </c>
      <c r="L212" t="inlineStr">
        <is>
          <t>Water Flea</t>
        </is>
      </c>
      <c r="M212" t="inlineStr">
        <is>
          <t>Crustaceans; Standard Test Species</t>
        </is>
      </c>
      <c r="N212" t="inlineStr">
        <is>
          <t>Immature</t>
        </is>
      </c>
      <c r="O212"/>
      <c r="P212"/>
      <c r="Q212"/>
      <c r="R212"/>
      <c r="S212"/>
      <c r="T212"/>
      <c r="U212"/>
      <c r="V212" t="inlineStr">
        <is>
          <t>Renewal</t>
        </is>
      </c>
      <c r="W212" t="inlineStr">
        <is>
          <t>Fresh water</t>
        </is>
      </c>
      <c r="X212" t="inlineStr">
        <is>
          <t>Lab</t>
        </is>
      </c>
      <c r="Y212"/>
      <c r="Z212" t="inlineStr">
        <is>
          <t>Formulation</t>
        </is>
      </c>
      <c r="AA212"/>
      <c r="AB212" t="n">
        <v>5.1</v>
      </c>
      <c r="AC212"/>
      <c r="AD212" t="n">
        <v>1.45</v>
      </c>
      <c r="AE212"/>
      <c r="AF212" t="n">
        <v>17.87</v>
      </c>
      <c r="AG212" t="inlineStr">
        <is>
          <t>AI mg/L</t>
        </is>
      </c>
      <c r="AH212"/>
      <c r="AI212"/>
      <c r="AJ212"/>
      <c r="AK212"/>
      <c r="AL212"/>
      <c r="AM212"/>
      <c r="AN212"/>
      <c r="AO212"/>
      <c r="AP212"/>
      <c r="AQ212"/>
      <c r="AR212"/>
      <c r="AS212"/>
      <c r="AT212"/>
      <c r="AU212"/>
      <c r="AV212"/>
      <c r="AW212"/>
      <c r="AX212" t="inlineStr">
        <is>
          <t>Mortality</t>
        </is>
      </c>
      <c r="AY212" t="inlineStr">
        <is>
          <t>Mortality</t>
        </is>
      </c>
      <c r="AZ212" t="inlineStr">
        <is>
          <t>LC50</t>
        </is>
      </c>
      <c r="BA212"/>
      <c r="BB212"/>
      <c r="BC212" t="n">
        <v>4.0</v>
      </c>
      <c r="BD212"/>
      <c r="BE212"/>
      <c r="BF212"/>
      <c r="BG212"/>
      <c r="BH212" t="inlineStr">
        <is>
          <t>Day(s)</t>
        </is>
      </c>
      <c r="BI212"/>
      <c r="BJ212"/>
      <c r="BK212"/>
      <c r="BL212"/>
      <c r="BM212"/>
      <c r="BN212"/>
      <c r="BO212" t="inlineStr">
        <is>
          <t>--</t>
        </is>
      </c>
      <c r="BP212"/>
      <c r="BQ212"/>
      <c r="BR212"/>
      <c r="BS212"/>
      <c r="BT212"/>
      <c r="BU212"/>
      <c r="BV212"/>
      <c r="BW212"/>
      <c r="BX212"/>
      <c r="BY212"/>
      <c r="BZ212"/>
      <c r="CA212"/>
      <c r="CB212"/>
      <c r="CC212"/>
      <c r="CD212" t="inlineStr">
        <is>
          <t>Johnson,L.R., R. Davenport, H. Balbach, and D.J. Schaeffer</t>
        </is>
      </c>
      <c r="CE212" t="n">
        <v>4006.0</v>
      </c>
      <c r="CF212" t="inlineStr">
        <is>
          <t>Phototoxicology. III. Comparative Toxicity of Trinitrotoluene and Aminodinitrotoluenes to Daphnia magna, Dugesia dorotocephala, and Sheep Erythrocytes</t>
        </is>
      </c>
      <c r="CG212" t="inlineStr">
        <is>
          <t>Ecotoxicol. Environ. Saf.27(1):34-49</t>
        </is>
      </c>
      <c r="CH212" t="n">
        <v>1994.0</v>
      </c>
    </row>
    <row r="213">
      <c r="A213" t="n">
        <v>118967.0</v>
      </c>
      <c r="B213" t="inlineStr">
        <is>
          <t>2-Methyl-1,3,5-trinitrobenzene</t>
        </is>
      </c>
      <c r="C213"/>
      <c r="D213" t="inlineStr">
        <is>
          <t>Measured</t>
        </is>
      </c>
      <c r="E213"/>
      <c r="F213"/>
      <c r="G213"/>
      <c r="H213"/>
      <c r="I213"/>
      <c r="J213"/>
      <c r="K213" t="inlineStr">
        <is>
          <t>Daphnia magna</t>
        </is>
      </c>
      <c r="L213" t="inlineStr">
        <is>
          <t>Water Flea</t>
        </is>
      </c>
      <c r="M213" t="inlineStr">
        <is>
          <t>Crustaceans; Standard Test Species</t>
        </is>
      </c>
      <c r="N213"/>
      <c r="O213" t="inlineStr">
        <is>
          <t>&lt;=</t>
        </is>
      </c>
      <c r="P213" t="n">
        <v>12.0</v>
      </c>
      <c r="Q213"/>
      <c r="R213"/>
      <c r="S213"/>
      <c r="T213"/>
      <c r="U213" t="inlineStr">
        <is>
          <t>Hour(s)</t>
        </is>
      </c>
      <c r="V213" t="inlineStr">
        <is>
          <t>Static</t>
        </is>
      </c>
      <c r="W213" t="inlineStr">
        <is>
          <t>Fresh water</t>
        </is>
      </c>
      <c r="X213" t="inlineStr">
        <is>
          <t>Lab</t>
        </is>
      </c>
      <c r="Y213"/>
      <c r="Z213" t="inlineStr">
        <is>
          <t>Active ingredient</t>
        </is>
      </c>
      <c r="AA213"/>
      <c r="AB213" t="n">
        <v>6.6</v>
      </c>
      <c r="AC213"/>
      <c r="AD213" t="n">
        <v>4.5</v>
      </c>
      <c r="AE213"/>
      <c r="AF213" t="n">
        <v>9.7</v>
      </c>
      <c r="AG213" t="inlineStr">
        <is>
          <t>AI mg/L</t>
        </is>
      </c>
      <c r="AH213"/>
      <c r="AI213"/>
      <c r="AJ213"/>
      <c r="AK213"/>
      <c r="AL213"/>
      <c r="AM213"/>
      <c r="AN213"/>
      <c r="AO213"/>
      <c r="AP213"/>
      <c r="AQ213"/>
      <c r="AR213"/>
      <c r="AS213"/>
      <c r="AT213"/>
      <c r="AU213"/>
      <c r="AV213"/>
      <c r="AW213"/>
      <c r="AX213" t="inlineStr">
        <is>
          <t>Mortality</t>
        </is>
      </c>
      <c r="AY213" t="inlineStr">
        <is>
          <t>Mortality</t>
        </is>
      </c>
      <c r="AZ213" t="inlineStr">
        <is>
          <t>LC50</t>
        </is>
      </c>
      <c r="BA213"/>
      <c r="BB213"/>
      <c r="BC213" t="n">
        <v>2.0</v>
      </c>
      <c r="BD213"/>
      <c r="BE213"/>
      <c r="BF213"/>
      <c r="BG213"/>
      <c r="BH213" t="inlineStr">
        <is>
          <t>Day(s)</t>
        </is>
      </c>
      <c r="BI213"/>
      <c r="BJ213"/>
      <c r="BK213"/>
      <c r="BL213"/>
      <c r="BM213"/>
      <c r="BN213"/>
      <c r="BO213" t="inlineStr">
        <is>
          <t>--</t>
        </is>
      </c>
      <c r="BP213"/>
      <c r="BQ213"/>
      <c r="BR213"/>
      <c r="BS213"/>
      <c r="BT213"/>
      <c r="BU213"/>
      <c r="BV213"/>
      <c r="BW213"/>
      <c r="BX213"/>
      <c r="BY213"/>
      <c r="BZ213"/>
      <c r="CA213"/>
      <c r="CB213"/>
      <c r="CC213"/>
      <c r="CD213" t="inlineStr">
        <is>
          <t>Liu,D.H.W., R.J. Spanggord, and H.C. Bailey</t>
        </is>
      </c>
      <c r="CE213" t="n">
        <v>6021.0</v>
      </c>
      <c r="CF213" t="inlineStr">
        <is>
          <t>Toxicity of TNT Wastewater (Pink Water) to Aquatic Organisms</t>
        </is>
      </c>
      <c r="CG213" t="inlineStr">
        <is>
          <t>Contract No.DAMD 17-75-C-5056, Defense Tech.Inf.Ctr., No.ADA031067, U.S.Army Med.Res.Develop.Command, Washington, DC:33-</t>
        </is>
      </c>
      <c r="CH213" t="n">
        <v>1976.0</v>
      </c>
    </row>
    <row r="214">
      <c r="A214" t="n">
        <v>118967.0</v>
      </c>
      <c r="B214" t="inlineStr">
        <is>
          <t>2-Methyl-1,3,5-trinitrobenzene</t>
        </is>
      </c>
      <c r="C214"/>
      <c r="D214" t="inlineStr">
        <is>
          <t>Measured</t>
        </is>
      </c>
      <c r="E214"/>
      <c r="F214"/>
      <c r="G214"/>
      <c r="H214"/>
      <c r="I214"/>
      <c r="J214"/>
      <c r="K214" t="inlineStr">
        <is>
          <t>Daphnia magna</t>
        </is>
      </c>
      <c r="L214" t="inlineStr">
        <is>
          <t>Water Flea</t>
        </is>
      </c>
      <c r="M214" t="inlineStr">
        <is>
          <t>Crustaceans; Standard Test Species</t>
        </is>
      </c>
      <c r="N214"/>
      <c r="O214"/>
      <c r="P214"/>
      <c r="Q214"/>
      <c r="R214"/>
      <c r="S214"/>
      <c r="T214"/>
      <c r="U214"/>
      <c r="V214" t="inlineStr">
        <is>
          <t>Flow-through</t>
        </is>
      </c>
      <c r="W214" t="inlineStr">
        <is>
          <t>Fresh water</t>
        </is>
      </c>
      <c r="X214" t="inlineStr">
        <is>
          <t>Lab</t>
        </is>
      </c>
      <c r="Y214" t="n">
        <v>6.0</v>
      </c>
      <c r="Z214" t="inlineStr">
        <is>
          <t>Active ingredient</t>
        </is>
      </c>
      <c r="AA214" t="inlineStr">
        <is>
          <t>&gt;</t>
        </is>
      </c>
      <c r="AB214" t="n">
        <v>4.4</v>
      </c>
      <c r="AC214"/>
      <c r="AD214"/>
      <c r="AE214"/>
      <c r="AF214"/>
      <c r="AG214" t="inlineStr">
        <is>
          <t>AI mg/L</t>
        </is>
      </c>
      <c r="AH214"/>
      <c r="AI214"/>
      <c r="AJ214"/>
      <c r="AK214"/>
      <c r="AL214"/>
      <c r="AM214"/>
      <c r="AN214"/>
      <c r="AO214"/>
      <c r="AP214"/>
      <c r="AQ214"/>
      <c r="AR214"/>
      <c r="AS214"/>
      <c r="AT214"/>
      <c r="AU214"/>
      <c r="AV214"/>
      <c r="AW214"/>
      <c r="AX214" t="inlineStr">
        <is>
          <t>Mortality</t>
        </is>
      </c>
      <c r="AY214" t="inlineStr">
        <is>
          <t>Mortality</t>
        </is>
      </c>
      <c r="AZ214" t="inlineStr">
        <is>
          <t>LC50</t>
        </is>
      </c>
      <c r="BA214"/>
      <c r="BB214"/>
      <c r="BC214" t="n">
        <v>2.0</v>
      </c>
      <c r="BD214"/>
      <c r="BE214"/>
      <c r="BF214"/>
      <c r="BG214"/>
      <c r="BH214" t="inlineStr">
        <is>
          <t>Day(s)</t>
        </is>
      </c>
      <c r="BI214"/>
      <c r="BJ214"/>
      <c r="BK214"/>
      <c r="BL214"/>
      <c r="BM214"/>
      <c r="BN214"/>
      <c r="BO214" t="inlineStr">
        <is>
          <t>--</t>
        </is>
      </c>
      <c r="BP214"/>
      <c r="BQ214"/>
      <c r="BR214"/>
      <c r="BS214"/>
      <c r="BT214"/>
      <c r="BU214"/>
      <c r="BV214"/>
      <c r="BW214"/>
      <c r="BX214"/>
      <c r="BY214"/>
      <c r="BZ214"/>
      <c r="CA214"/>
      <c r="CB214"/>
      <c r="CC214"/>
      <c r="CD214" t="inlineStr">
        <is>
          <t>Liu,D.H.W., R.J. Spanggord, H.C. Bailey, H.S. Javitz, and D.C.L. Jones</t>
        </is>
      </c>
      <c r="CE214" t="n">
        <v>73461.0</v>
      </c>
      <c r="CF214" t="inlineStr">
        <is>
          <t>Toxicity of TNT Wastewaters to Aquatic Organisms:  Final Report.  Volume I.  Acute Toxicity of LAP Wastewater and 2,4,6-Trinitrotoluene</t>
        </is>
      </c>
      <c r="CG214" t="inlineStr">
        <is>
          <t>Contract No.DAMD17-75-C-5056, SRI Intl., Menlo Park, CA:82 p.</t>
        </is>
      </c>
      <c r="CH214" t="n">
        <v>1983.0</v>
      </c>
    </row>
    <row r="215">
      <c r="A215" t="n">
        <v>118967.0</v>
      </c>
      <c r="B215" t="inlineStr">
        <is>
          <t>2-Methyl-1,3,5-trinitrobenzene</t>
        </is>
      </c>
      <c r="C215"/>
      <c r="D215" t="inlineStr">
        <is>
          <t>Measured</t>
        </is>
      </c>
      <c r="E215"/>
      <c r="F215"/>
      <c r="G215"/>
      <c r="H215"/>
      <c r="I215"/>
      <c r="J215"/>
      <c r="K215" t="inlineStr">
        <is>
          <t>Daphnia magna</t>
        </is>
      </c>
      <c r="L215" t="inlineStr">
        <is>
          <t>Water Flea</t>
        </is>
      </c>
      <c r="M215" t="inlineStr">
        <is>
          <t>Crustaceans; Standard Test Species</t>
        </is>
      </c>
      <c r="N215"/>
      <c r="O215"/>
      <c r="P215"/>
      <c r="Q215"/>
      <c r="R215"/>
      <c r="S215"/>
      <c r="T215"/>
      <c r="U215"/>
      <c r="V215" t="inlineStr">
        <is>
          <t>Flow-through</t>
        </is>
      </c>
      <c r="W215" t="inlineStr">
        <is>
          <t>Fresh water</t>
        </is>
      </c>
      <c r="X215" t="inlineStr">
        <is>
          <t>Lab</t>
        </is>
      </c>
      <c r="Y215" t="n">
        <v>6.0</v>
      </c>
      <c r="Z215" t="inlineStr">
        <is>
          <t>Active ingredient</t>
        </is>
      </c>
      <c r="AA215" t="inlineStr">
        <is>
          <t>&gt;</t>
        </is>
      </c>
      <c r="AB215" t="n">
        <v>4.4</v>
      </c>
      <c r="AC215"/>
      <c r="AD215"/>
      <c r="AE215"/>
      <c r="AF215"/>
      <c r="AG215" t="inlineStr">
        <is>
          <t>AI mg/L</t>
        </is>
      </c>
      <c r="AH215"/>
      <c r="AI215"/>
      <c r="AJ215"/>
      <c r="AK215"/>
      <c r="AL215"/>
      <c r="AM215"/>
      <c r="AN215"/>
      <c r="AO215"/>
      <c r="AP215"/>
      <c r="AQ215"/>
      <c r="AR215"/>
      <c r="AS215"/>
      <c r="AT215"/>
      <c r="AU215"/>
      <c r="AV215"/>
      <c r="AW215"/>
      <c r="AX215" t="inlineStr">
        <is>
          <t>Mortality</t>
        </is>
      </c>
      <c r="AY215" t="inlineStr">
        <is>
          <t>Mortality</t>
        </is>
      </c>
      <c r="AZ215" t="inlineStr">
        <is>
          <t>LC50</t>
        </is>
      </c>
      <c r="BA215"/>
      <c r="BB215"/>
      <c r="BC215" t="n">
        <v>1.0</v>
      </c>
      <c r="BD215"/>
      <c r="BE215"/>
      <c r="BF215"/>
      <c r="BG215"/>
      <c r="BH215" t="inlineStr">
        <is>
          <t>Day(s)</t>
        </is>
      </c>
      <c r="BI215"/>
      <c r="BJ215"/>
      <c r="BK215"/>
      <c r="BL215"/>
      <c r="BM215"/>
      <c r="BN215"/>
      <c r="BO215" t="inlineStr">
        <is>
          <t>--</t>
        </is>
      </c>
      <c r="BP215"/>
      <c r="BQ215"/>
      <c r="BR215"/>
      <c r="BS215"/>
      <c r="BT215"/>
      <c r="BU215"/>
      <c r="BV215"/>
      <c r="BW215"/>
      <c r="BX215"/>
      <c r="BY215"/>
      <c r="BZ215"/>
      <c r="CA215"/>
      <c r="CB215"/>
      <c r="CC215"/>
      <c r="CD215" t="inlineStr">
        <is>
          <t>Liu,D.H.W., R.J. Spanggord, H.C. Bailey, H.S. Javitz, and D.C.L. Jones</t>
        </is>
      </c>
      <c r="CE215" t="n">
        <v>73461.0</v>
      </c>
      <c r="CF215" t="inlineStr">
        <is>
          <t>Toxicity of TNT Wastewaters to Aquatic Organisms:  Final Report.  Volume I.  Acute Toxicity of LAP Wastewater and 2,4,6-Trinitrotoluene</t>
        </is>
      </c>
      <c r="CG215" t="inlineStr">
        <is>
          <t>Contract No.DAMD17-75-C-5056, SRI Intl., Menlo Park, CA:82 p.</t>
        </is>
      </c>
      <c r="CH215" t="n">
        <v>1983.0</v>
      </c>
    </row>
    <row r="216">
      <c r="A216" t="n">
        <v>118967.0</v>
      </c>
      <c r="B216" t="inlineStr">
        <is>
          <t>2-Methyl-1,3,5-trinitrobenzene</t>
        </is>
      </c>
      <c r="C216"/>
      <c r="D216" t="inlineStr">
        <is>
          <t>Measured</t>
        </is>
      </c>
      <c r="E216"/>
      <c r="F216"/>
      <c r="G216"/>
      <c r="H216"/>
      <c r="I216"/>
      <c r="J216"/>
      <c r="K216" t="inlineStr">
        <is>
          <t>Daphnia magna</t>
        </is>
      </c>
      <c r="L216" t="inlineStr">
        <is>
          <t>Water Flea</t>
        </is>
      </c>
      <c r="M216" t="inlineStr">
        <is>
          <t>Crustaceans; Standard Test Species</t>
        </is>
      </c>
      <c r="N216"/>
      <c r="O216"/>
      <c r="P216"/>
      <c r="Q216"/>
      <c r="R216"/>
      <c r="S216"/>
      <c r="T216"/>
      <c r="U216"/>
      <c r="V216" t="inlineStr">
        <is>
          <t>Flow-through</t>
        </is>
      </c>
      <c r="W216" t="inlineStr">
        <is>
          <t>Fresh water</t>
        </is>
      </c>
      <c r="X216" t="inlineStr">
        <is>
          <t>Lab</t>
        </is>
      </c>
      <c r="Y216" t="n">
        <v>6.0</v>
      </c>
      <c r="Z216" t="inlineStr">
        <is>
          <t>Active ingredient</t>
        </is>
      </c>
      <c r="AA216"/>
      <c r="AB216" t="n">
        <v>1.2</v>
      </c>
      <c r="AC216"/>
      <c r="AD216"/>
      <c r="AE216"/>
      <c r="AF216"/>
      <c r="AG216" t="inlineStr">
        <is>
          <t>AI mg/L</t>
        </is>
      </c>
      <c r="AH216"/>
      <c r="AI216"/>
      <c r="AJ216"/>
      <c r="AK216"/>
      <c r="AL216"/>
      <c r="AM216"/>
      <c r="AN216"/>
      <c r="AO216"/>
      <c r="AP216"/>
      <c r="AQ216"/>
      <c r="AR216"/>
      <c r="AS216"/>
      <c r="AT216"/>
      <c r="AU216"/>
      <c r="AV216"/>
      <c r="AW216"/>
      <c r="AX216" t="inlineStr">
        <is>
          <t>Mortality</t>
        </is>
      </c>
      <c r="AY216" t="inlineStr">
        <is>
          <t>Mortality</t>
        </is>
      </c>
      <c r="AZ216" t="inlineStr">
        <is>
          <t>LC50</t>
        </is>
      </c>
      <c r="BA216"/>
      <c r="BB216"/>
      <c r="BC216" t="n">
        <v>4.0</v>
      </c>
      <c r="BD216"/>
      <c r="BE216"/>
      <c r="BF216"/>
      <c r="BG216"/>
      <c r="BH216" t="inlineStr">
        <is>
          <t>Day(s)</t>
        </is>
      </c>
      <c r="BI216"/>
      <c r="BJ216"/>
      <c r="BK216"/>
      <c r="BL216"/>
      <c r="BM216"/>
      <c r="BN216"/>
      <c r="BO216" t="inlineStr">
        <is>
          <t>--</t>
        </is>
      </c>
      <c r="BP216"/>
      <c r="BQ216"/>
      <c r="BR216"/>
      <c r="BS216"/>
      <c r="BT216"/>
      <c r="BU216"/>
      <c r="BV216"/>
      <c r="BW216"/>
      <c r="BX216"/>
      <c r="BY216"/>
      <c r="BZ216"/>
      <c r="CA216"/>
      <c r="CB216"/>
      <c r="CC216"/>
      <c r="CD216" t="inlineStr">
        <is>
          <t>Liu,D.H.W., R.J. Spanggord, H.C. Bailey, H.S. Javitz, and D.C.L. Jones</t>
        </is>
      </c>
      <c r="CE216" t="n">
        <v>73461.0</v>
      </c>
      <c r="CF216" t="inlineStr">
        <is>
          <t>Toxicity of TNT Wastewaters to Aquatic Organisms:  Final Report.  Volume I.  Acute Toxicity of LAP Wastewater and 2,4,6-Trinitrotoluene</t>
        </is>
      </c>
      <c r="CG216" t="inlineStr">
        <is>
          <t>Contract No.DAMD17-75-C-5056, SRI Intl., Menlo Park, CA:82 p.</t>
        </is>
      </c>
      <c r="CH216" t="n">
        <v>1983.0</v>
      </c>
    </row>
    <row r="217">
      <c r="A217" t="n">
        <v>118967.0</v>
      </c>
      <c r="B217" t="inlineStr">
        <is>
          <t>2-Methyl-1,3,5-trinitrobenzene</t>
        </is>
      </c>
      <c r="C217"/>
      <c r="D217" t="inlineStr">
        <is>
          <t>Unmeasured</t>
        </is>
      </c>
      <c r="E217"/>
      <c r="F217"/>
      <c r="G217"/>
      <c r="H217"/>
      <c r="I217"/>
      <c r="J217"/>
      <c r="K217" t="inlineStr">
        <is>
          <t>Daphnia magna</t>
        </is>
      </c>
      <c r="L217" t="inlineStr">
        <is>
          <t>Water Flea</t>
        </is>
      </c>
      <c r="M217" t="inlineStr">
        <is>
          <t>Crustaceans; Standard Test Species</t>
        </is>
      </c>
      <c r="N217"/>
      <c r="O217"/>
      <c r="P217"/>
      <c r="Q217"/>
      <c r="R217"/>
      <c r="S217"/>
      <c r="T217"/>
      <c r="U217"/>
      <c r="V217" t="inlineStr">
        <is>
          <t>Static</t>
        </is>
      </c>
      <c r="W217" t="inlineStr">
        <is>
          <t>Fresh water</t>
        </is>
      </c>
      <c r="X217" t="inlineStr">
        <is>
          <t>Lab</t>
        </is>
      </c>
      <c r="Y217"/>
      <c r="Z217" t="inlineStr">
        <is>
          <t>Formulation</t>
        </is>
      </c>
      <c r="AA217"/>
      <c r="AB217" t="n">
        <v>11.7</v>
      </c>
      <c r="AC217"/>
      <c r="AD217" t="n">
        <v>10.9</v>
      </c>
      <c r="AE217"/>
      <c r="AF217" t="n">
        <v>12.6</v>
      </c>
      <c r="AG217" t="inlineStr">
        <is>
          <t>AI mg/L</t>
        </is>
      </c>
      <c r="AH217"/>
      <c r="AI217"/>
      <c r="AJ217"/>
      <c r="AK217"/>
      <c r="AL217"/>
      <c r="AM217"/>
      <c r="AN217"/>
      <c r="AO217"/>
      <c r="AP217"/>
      <c r="AQ217"/>
      <c r="AR217"/>
      <c r="AS217"/>
      <c r="AT217"/>
      <c r="AU217"/>
      <c r="AV217"/>
      <c r="AW217"/>
      <c r="AX217" t="inlineStr">
        <is>
          <t>Mortality</t>
        </is>
      </c>
      <c r="AY217" t="inlineStr">
        <is>
          <t>Mortality</t>
        </is>
      </c>
      <c r="AZ217" t="inlineStr">
        <is>
          <t>LC50</t>
        </is>
      </c>
      <c r="BA217"/>
      <c r="BB217"/>
      <c r="BC217" t="n">
        <v>2.0</v>
      </c>
      <c r="BD217"/>
      <c r="BE217"/>
      <c r="BF217"/>
      <c r="BG217"/>
      <c r="BH217" t="inlineStr">
        <is>
          <t>Day(s)</t>
        </is>
      </c>
      <c r="BI217"/>
      <c r="BJ217"/>
      <c r="BK217"/>
      <c r="BL217"/>
      <c r="BM217"/>
      <c r="BN217"/>
      <c r="BO217" t="inlineStr">
        <is>
          <t>--</t>
        </is>
      </c>
      <c r="BP217"/>
      <c r="BQ217"/>
      <c r="BR217"/>
      <c r="BS217"/>
      <c r="BT217"/>
      <c r="BU217"/>
      <c r="BV217"/>
      <c r="BW217"/>
      <c r="BX217"/>
      <c r="BY217"/>
      <c r="BZ217"/>
      <c r="CA217"/>
      <c r="CB217"/>
      <c r="CC217"/>
      <c r="CD217" t="inlineStr">
        <is>
          <t>Liu,D.H.W., R.J. Spanggord, H.C. Bailey, H.S. Javitz, and D.C.L. Jones</t>
        </is>
      </c>
      <c r="CE217" t="n">
        <v>73461.0</v>
      </c>
      <c r="CF217" t="inlineStr">
        <is>
          <t>Toxicity of TNT Wastewaters to Aquatic Organisms:  Final Report.  Volume I.  Acute Toxicity of LAP Wastewater and 2,4,6-Trinitrotoluene</t>
        </is>
      </c>
      <c r="CG217" t="inlineStr">
        <is>
          <t>Contract No.DAMD17-75-C-5056, SRI Intl., Menlo Park, CA:82 p.</t>
        </is>
      </c>
      <c r="CH217" t="n">
        <v>1983.0</v>
      </c>
    </row>
    <row r="218">
      <c r="A218" t="n">
        <v>118967.0</v>
      </c>
      <c r="B218" t="inlineStr">
        <is>
          <t>2-Methyl-1,3,5-trinitrobenzene</t>
        </is>
      </c>
      <c r="C218" t="inlineStr">
        <is>
          <t>Reagent Grade, Purissium, Purum, Puriss, Puris, Reinst</t>
        </is>
      </c>
      <c r="D218" t="inlineStr">
        <is>
          <t>Unmeasured</t>
        </is>
      </c>
      <c r="E218"/>
      <c r="F218"/>
      <c r="G218"/>
      <c r="H218"/>
      <c r="I218"/>
      <c r="J218"/>
      <c r="K218" t="inlineStr">
        <is>
          <t>Daphnia magna</t>
        </is>
      </c>
      <c r="L218" t="inlineStr">
        <is>
          <t>Water Flea</t>
        </is>
      </c>
      <c r="M218" t="inlineStr">
        <is>
          <t>Crustaceans; Standard Test Species</t>
        </is>
      </c>
      <c r="N218"/>
      <c r="O218"/>
      <c r="P218"/>
      <c r="Q218"/>
      <c r="R218"/>
      <c r="S218"/>
      <c r="T218"/>
      <c r="U218"/>
      <c r="V218" t="inlineStr">
        <is>
          <t>Static</t>
        </is>
      </c>
      <c r="W218" t="inlineStr">
        <is>
          <t>Fresh water</t>
        </is>
      </c>
      <c r="X218" t="inlineStr">
        <is>
          <t>Lab</t>
        </is>
      </c>
      <c r="Y218"/>
      <c r="Z218" t="inlineStr">
        <is>
          <t>Active ingredient</t>
        </is>
      </c>
      <c r="AA218"/>
      <c r="AB218" t="n">
        <v>11.9</v>
      </c>
      <c r="AC218"/>
      <c r="AD218"/>
      <c r="AE218"/>
      <c r="AF218"/>
      <c r="AG218" t="inlineStr">
        <is>
          <t>AI mg/L</t>
        </is>
      </c>
      <c r="AH218"/>
      <c r="AI218"/>
      <c r="AJ218"/>
      <c r="AK218"/>
      <c r="AL218"/>
      <c r="AM218"/>
      <c r="AN218"/>
      <c r="AO218"/>
      <c r="AP218"/>
      <c r="AQ218"/>
      <c r="AR218"/>
      <c r="AS218"/>
      <c r="AT218"/>
      <c r="AU218"/>
      <c r="AV218"/>
      <c r="AW218"/>
      <c r="AX218" t="inlineStr">
        <is>
          <t>Mortality</t>
        </is>
      </c>
      <c r="AY218" t="inlineStr">
        <is>
          <t>Mortality</t>
        </is>
      </c>
      <c r="AZ218" t="inlineStr">
        <is>
          <t>LC50</t>
        </is>
      </c>
      <c r="BA218"/>
      <c r="BB218"/>
      <c r="BC218" t="n">
        <v>2.0</v>
      </c>
      <c r="BD218"/>
      <c r="BE218"/>
      <c r="BF218"/>
      <c r="BG218"/>
      <c r="BH218" t="inlineStr">
        <is>
          <t>Day(s)</t>
        </is>
      </c>
      <c r="BI218"/>
      <c r="BJ218"/>
      <c r="BK218"/>
      <c r="BL218"/>
      <c r="BM218"/>
      <c r="BN218"/>
      <c r="BO218" t="inlineStr">
        <is>
          <t>--</t>
        </is>
      </c>
      <c r="BP218"/>
      <c r="BQ218"/>
      <c r="BR218"/>
      <c r="BS218"/>
      <c r="BT218"/>
      <c r="BU218"/>
      <c r="BV218"/>
      <c r="BW218"/>
      <c r="BX218"/>
      <c r="BY218"/>
      <c r="BZ218"/>
      <c r="CA218"/>
      <c r="CB218"/>
      <c r="CC218"/>
      <c r="CD218" t="inlineStr">
        <is>
          <t>Bailey,H.C., and D.H.W. Liu</t>
        </is>
      </c>
      <c r="CE218" t="n">
        <v>6502.0</v>
      </c>
      <c r="CF218" t="inlineStr">
        <is>
          <t>Lumbriculus variegatus, a Benthic Oligochaete, as a Bioassay Organism</t>
        </is>
      </c>
      <c r="CG218" t="inlineStr">
        <is>
          <t>ASTM Spec. Tech. Publ.:205-215</t>
        </is>
      </c>
      <c r="CH218" t="n">
        <v>1980.0</v>
      </c>
    </row>
    <row r="219">
      <c r="A219" t="n">
        <v>118967.0</v>
      </c>
      <c r="B219" t="inlineStr">
        <is>
          <t>2-Methyl-1,3,5-trinitrobenzene</t>
        </is>
      </c>
      <c r="C219"/>
      <c r="D219" t="inlineStr">
        <is>
          <t>Unmeasured</t>
        </is>
      </c>
      <c r="E219"/>
      <c r="F219"/>
      <c r="G219"/>
      <c r="H219"/>
      <c r="I219"/>
      <c r="J219"/>
      <c r="K219" t="inlineStr">
        <is>
          <t>Daphnia magna</t>
        </is>
      </c>
      <c r="L219" t="inlineStr">
        <is>
          <t>Water Flea</t>
        </is>
      </c>
      <c r="M219" t="inlineStr">
        <is>
          <t>Crustaceans; Standard Test Species</t>
        </is>
      </c>
      <c r="N219"/>
      <c r="O219" t="inlineStr">
        <is>
          <t>&lt;=</t>
        </is>
      </c>
      <c r="P219" t="n">
        <v>24.0</v>
      </c>
      <c r="Q219"/>
      <c r="R219"/>
      <c r="S219"/>
      <c r="T219"/>
      <c r="U219" t="inlineStr">
        <is>
          <t>Hour(s)</t>
        </is>
      </c>
      <c r="V219" t="inlineStr">
        <is>
          <t>Static</t>
        </is>
      </c>
      <c r="W219" t="inlineStr">
        <is>
          <t>Fresh water</t>
        </is>
      </c>
      <c r="X219" t="inlineStr">
        <is>
          <t>Lab</t>
        </is>
      </c>
      <c r="Y219"/>
      <c r="Z219" t="inlineStr">
        <is>
          <t>Formulation</t>
        </is>
      </c>
      <c r="AA219"/>
      <c r="AB219" t="n">
        <v>15.0</v>
      </c>
      <c r="AC219"/>
      <c r="AD219"/>
      <c r="AE219"/>
      <c r="AF219"/>
      <c r="AG219" t="inlineStr">
        <is>
          <t>AI mg/L</t>
        </is>
      </c>
      <c r="AH219"/>
      <c r="AI219"/>
      <c r="AJ219"/>
      <c r="AK219"/>
      <c r="AL219"/>
      <c r="AM219"/>
      <c r="AN219"/>
      <c r="AO219"/>
      <c r="AP219"/>
      <c r="AQ219"/>
      <c r="AR219"/>
      <c r="AS219"/>
      <c r="AT219"/>
      <c r="AU219"/>
      <c r="AV219"/>
      <c r="AW219"/>
      <c r="AX219" t="inlineStr">
        <is>
          <t>Intoxication</t>
        </is>
      </c>
      <c r="AY219" t="inlineStr">
        <is>
          <t>Immobile</t>
        </is>
      </c>
      <c r="AZ219" t="inlineStr">
        <is>
          <t>LC50</t>
        </is>
      </c>
      <c r="BA219"/>
      <c r="BB219"/>
      <c r="BC219" t="n">
        <v>1.0</v>
      </c>
      <c r="BD219"/>
      <c r="BE219"/>
      <c r="BF219"/>
      <c r="BG219"/>
      <c r="BH219" t="inlineStr">
        <is>
          <t>Day(s)</t>
        </is>
      </c>
      <c r="BI219"/>
      <c r="BJ219"/>
      <c r="BK219"/>
      <c r="BL219"/>
      <c r="BM219"/>
      <c r="BN219"/>
      <c r="BO219" t="inlineStr">
        <is>
          <t>--</t>
        </is>
      </c>
      <c r="BP219"/>
      <c r="BQ219"/>
      <c r="BR219"/>
      <c r="BS219"/>
      <c r="BT219"/>
      <c r="BU219"/>
      <c r="BV219"/>
      <c r="BW219"/>
      <c r="BX219"/>
      <c r="BY219"/>
      <c r="BZ219"/>
      <c r="CA219"/>
      <c r="CB219"/>
      <c r="CC219"/>
      <c r="CD219" t="inlineStr">
        <is>
          <t>Bringmann,G., and R. Kuhn</t>
        </is>
      </c>
      <c r="CE219" t="n">
        <v>5718.0</v>
      </c>
      <c r="CF219" t="inlineStr">
        <is>
          <t>Results of the Damaging Effect of Water Pollutants on Daphnia magna (Befunde der Schadwirkung Wassergefahrdender Stoffe Gegen Daphnia magna)</t>
        </is>
      </c>
      <c r="CG219" t="inlineStr">
        <is>
          <t>TR-79-1204, Literature Research Company, Annandale, VA:26 p.</t>
        </is>
      </c>
      <c r="CH219" t="n">
        <v>1977.0</v>
      </c>
    </row>
    <row r="220">
      <c r="A220" t="n">
        <v>119062.0</v>
      </c>
      <c r="B220" t="inlineStr">
        <is>
          <t>1,2-Benzenedicarboxylic acid, Ditridecyl ester</t>
        </is>
      </c>
      <c r="C220"/>
      <c r="D220" t="inlineStr">
        <is>
          <t>Measured</t>
        </is>
      </c>
      <c r="E220"/>
      <c r="F220"/>
      <c r="G220"/>
      <c r="H220"/>
      <c r="I220"/>
      <c r="J220"/>
      <c r="K220" t="inlineStr">
        <is>
          <t>Daphnia magna</t>
        </is>
      </c>
      <c r="L220" t="inlineStr">
        <is>
          <t>Water Flea</t>
        </is>
      </c>
      <c r="M220" t="inlineStr">
        <is>
          <t>Crustaceans; Standard Test Species</t>
        </is>
      </c>
      <c r="N220"/>
      <c r="O220" t="inlineStr">
        <is>
          <t>&lt;</t>
        </is>
      </c>
      <c r="P220" t="n">
        <v>24.0</v>
      </c>
      <c r="Q220"/>
      <c r="R220"/>
      <c r="S220"/>
      <c r="T220"/>
      <c r="U220" t="inlineStr">
        <is>
          <t>Hour(s)</t>
        </is>
      </c>
      <c r="V220" t="inlineStr">
        <is>
          <t>Static</t>
        </is>
      </c>
      <c r="W220" t="inlineStr">
        <is>
          <t>Fresh water</t>
        </is>
      </c>
      <c r="X220" t="inlineStr">
        <is>
          <t>Lab</t>
        </is>
      </c>
      <c r="Y220" t="n">
        <v>6.0</v>
      </c>
      <c r="Z220" t="inlineStr">
        <is>
          <t>Active ingredient</t>
        </is>
      </c>
      <c r="AA220" t="inlineStr">
        <is>
          <t>&gt;</t>
        </is>
      </c>
      <c r="AB220" t="n">
        <v>0.068</v>
      </c>
      <c r="AC220"/>
      <c r="AD220"/>
      <c r="AE220"/>
      <c r="AF220"/>
      <c r="AG220" t="inlineStr">
        <is>
          <t>AI mg/L</t>
        </is>
      </c>
      <c r="AH220"/>
      <c r="AI220"/>
      <c r="AJ220"/>
      <c r="AK220"/>
      <c r="AL220"/>
      <c r="AM220"/>
      <c r="AN220"/>
      <c r="AO220"/>
      <c r="AP220"/>
      <c r="AQ220"/>
      <c r="AR220"/>
      <c r="AS220"/>
      <c r="AT220"/>
      <c r="AU220"/>
      <c r="AV220"/>
      <c r="AW220"/>
      <c r="AX220" t="inlineStr">
        <is>
          <t>Mortality</t>
        </is>
      </c>
      <c r="AY220" t="inlineStr">
        <is>
          <t>Mortality</t>
        </is>
      </c>
      <c r="AZ220" t="inlineStr">
        <is>
          <t>LC50</t>
        </is>
      </c>
      <c r="BA220"/>
      <c r="BB220"/>
      <c r="BC220" t="n">
        <v>2.0</v>
      </c>
      <c r="BD220"/>
      <c r="BE220"/>
      <c r="BF220"/>
      <c r="BG220"/>
      <c r="BH220" t="inlineStr">
        <is>
          <t>Day(s)</t>
        </is>
      </c>
      <c r="BI220"/>
      <c r="BJ220"/>
      <c r="BK220"/>
      <c r="BL220"/>
      <c r="BM220"/>
      <c r="BN220"/>
      <c r="BO220" t="inlineStr">
        <is>
          <t>--</t>
        </is>
      </c>
      <c r="BP220"/>
      <c r="BQ220"/>
      <c r="BR220"/>
      <c r="BS220"/>
      <c r="BT220"/>
      <c r="BU220"/>
      <c r="BV220"/>
      <c r="BW220"/>
      <c r="BX220"/>
      <c r="BY220"/>
      <c r="BZ220"/>
      <c r="CA220"/>
      <c r="CB220"/>
      <c r="CC220"/>
      <c r="CD220" t="inlineStr">
        <is>
          <t>Springborn Bionomics Inc.</t>
        </is>
      </c>
      <c r="CE220" t="n">
        <v>180338.0</v>
      </c>
      <c r="CF220" t="inlineStr">
        <is>
          <t>Acute Toxicity of Fourteen Phthalate Esters to Daphnia magna (Final Report) Report No BW-84-4-1567</t>
        </is>
      </c>
      <c r="CG220" t="inlineStr">
        <is>
          <t>EPA/OTS 40-8426150:54 p.</t>
        </is>
      </c>
      <c r="CH220" t="n">
        <v>1984.0</v>
      </c>
    </row>
    <row r="221">
      <c r="A221" t="n">
        <v>119062.0</v>
      </c>
      <c r="B221" t="inlineStr">
        <is>
          <t>1,2-Benzenedicarboxylic acid, Ditridecyl ester</t>
        </is>
      </c>
      <c r="C221"/>
      <c r="D221" t="inlineStr">
        <is>
          <t>Measured</t>
        </is>
      </c>
      <c r="E221"/>
      <c r="F221"/>
      <c r="G221"/>
      <c r="H221"/>
      <c r="I221"/>
      <c r="J221"/>
      <c r="K221" t="inlineStr">
        <is>
          <t>Daphnia magna</t>
        </is>
      </c>
      <c r="L221" t="inlineStr">
        <is>
          <t>Water Flea</t>
        </is>
      </c>
      <c r="M221" t="inlineStr">
        <is>
          <t>Crustaceans; Standard Test Species</t>
        </is>
      </c>
      <c r="N221"/>
      <c r="O221" t="inlineStr">
        <is>
          <t>&lt;</t>
        </is>
      </c>
      <c r="P221" t="n">
        <v>24.0</v>
      </c>
      <c r="Q221"/>
      <c r="R221"/>
      <c r="S221"/>
      <c r="T221"/>
      <c r="U221" t="inlineStr">
        <is>
          <t>Hour(s)</t>
        </is>
      </c>
      <c r="V221" t="inlineStr">
        <is>
          <t>Static</t>
        </is>
      </c>
      <c r="W221" t="inlineStr">
        <is>
          <t>Fresh water</t>
        </is>
      </c>
      <c r="X221" t="inlineStr">
        <is>
          <t>Lab</t>
        </is>
      </c>
      <c r="Y221" t="n">
        <v>6.0</v>
      </c>
      <c r="Z221" t="inlineStr">
        <is>
          <t>Active ingredient</t>
        </is>
      </c>
      <c r="AA221" t="inlineStr">
        <is>
          <t>&gt;</t>
        </is>
      </c>
      <c r="AB221" t="n">
        <v>0.068</v>
      </c>
      <c r="AC221"/>
      <c r="AD221"/>
      <c r="AE221"/>
      <c r="AF221"/>
      <c r="AG221" t="inlineStr">
        <is>
          <t>AI mg/L</t>
        </is>
      </c>
      <c r="AH221"/>
      <c r="AI221"/>
      <c r="AJ221"/>
      <c r="AK221"/>
      <c r="AL221"/>
      <c r="AM221"/>
      <c r="AN221"/>
      <c r="AO221"/>
      <c r="AP221"/>
      <c r="AQ221"/>
      <c r="AR221"/>
      <c r="AS221"/>
      <c r="AT221"/>
      <c r="AU221"/>
      <c r="AV221"/>
      <c r="AW221"/>
      <c r="AX221" t="inlineStr">
        <is>
          <t>Mortality</t>
        </is>
      </c>
      <c r="AY221" t="inlineStr">
        <is>
          <t>Mortality</t>
        </is>
      </c>
      <c r="AZ221" t="inlineStr">
        <is>
          <t>LC50</t>
        </is>
      </c>
      <c r="BA221"/>
      <c r="BB221"/>
      <c r="BC221" t="n">
        <v>1.0</v>
      </c>
      <c r="BD221"/>
      <c r="BE221"/>
      <c r="BF221"/>
      <c r="BG221"/>
      <c r="BH221" t="inlineStr">
        <is>
          <t>Day(s)</t>
        </is>
      </c>
      <c r="BI221"/>
      <c r="BJ221"/>
      <c r="BK221"/>
      <c r="BL221"/>
      <c r="BM221"/>
      <c r="BN221"/>
      <c r="BO221" t="inlineStr">
        <is>
          <t>--</t>
        </is>
      </c>
      <c r="BP221"/>
      <c r="BQ221"/>
      <c r="BR221"/>
      <c r="BS221"/>
      <c r="BT221"/>
      <c r="BU221"/>
      <c r="BV221"/>
      <c r="BW221"/>
      <c r="BX221"/>
      <c r="BY221"/>
      <c r="BZ221"/>
      <c r="CA221"/>
      <c r="CB221"/>
      <c r="CC221"/>
      <c r="CD221" t="inlineStr">
        <is>
          <t>Springborn Bionomics Inc.</t>
        </is>
      </c>
      <c r="CE221" t="n">
        <v>180338.0</v>
      </c>
      <c r="CF221" t="inlineStr">
        <is>
          <t>Acute Toxicity of Fourteen Phthalate Esters to Daphnia magna (Final Report) Report No BW-84-4-1567</t>
        </is>
      </c>
      <c r="CG221" t="inlineStr">
        <is>
          <t>EPA/OTS 40-8426150:54 p.</t>
        </is>
      </c>
      <c r="CH221" t="n">
        <v>1984.0</v>
      </c>
    </row>
    <row r="222">
      <c r="A222" t="n">
        <v>120127.0</v>
      </c>
      <c r="B222" t="inlineStr">
        <is>
          <t>Anthracene</t>
        </is>
      </c>
      <c r="C222"/>
      <c r="D222" t="inlineStr">
        <is>
          <t>Unmeasured</t>
        </is>
      </c>
      <c r="E222" t="inlineStr">
        <is>
          <t>&gt;=</t>
        </is>
      </c>
      <c r="F222" t="n">
        <v>97.0</v>
      </c>
      <c r="G222"/>
      <c r="H222"/>
      <c r="I222"/>
      <c r="J222"/>
      <c r="K222" t="inlineStr">
        <is>
          <t>Daphnia magna</t>
        </is>
      </c>
      <c r="L222" t="inlineStr">
        <is>
          <t>Water Flea</t>
        </is>
      </c>
      <c r="M222" t="inlineStr">
        <is>
          <t>Crustaceans; Standard Test Species</t>
        </is>
      </c>
      <c r="N222" t="inlineStr">
        <is>
          <t>Neonate</t>
        </is>
      </c>
      <c r="O222"/>
      <c r="P222"/>
      <c r="Q222"/>
      <c r="R222" t="n">
        <v>4.0</v>
      </c>
      <c r="S222"/>
      <c r="T222" t="n">
        <v>6.0</v>
      </c>
      <c r="U222" t="inlineStr">
        <is>
          <t>Day(s)</t>
        </is>
      </c>
      <c r="V222" t="inlineStr">
        <is>
          <t>Static</t>
        </is>
      </c>
      <c r="W222" t="inlineStr">
        <is>
          <t>Fresh water</t>
        </is>
      </c>
      <c r="X222" t="inlineStr">
        <is>
          <t>Lab</t>
        </is>
      </c>
      <c r="Y222" t="inlineStr">
        <is>
          <t>&gt;=6</t>
        </is>
      </c>
      <c r="Z222" t="inlineStr">
        <is>
          <t>Active ingredient</t>
        </is>
      </c>
      <c r="AA222"/>
      <c r="AB222" t="n">
        <v>0.03564668</v>
      </c>
      <c r="AC222"/>
      <c r="AD222"/>
      <c r="AE222"/>
      <c r="AF222"/>
      <c r="AG222" t="inlineStr">
        <is>
          <t>AI mg/L</t>
        </is>
      </c>
      <c r="AH222"/>
      <c r="AI222"/>
      <c r="AJ222"/>
      <c r="AK222"/>
      <c r="AL222"/>
      <c r="AM222"/>
      <c r="AN222"/>
      <c r="AO222"/>
      <c r="AP222"/>
      <c r="AQ222"/>
      <c r="AR222"/>
      <c r="AS222"/>
      <c r="AT222"/>
      <c r="AU222"/>
      <c r="AV222"/>
      <c r="AW222"/>
      <c r="AX222" t="inlineStr">
        <is>
          <t>Mortality</t>
        </is>
      </c>
      <c r="AY222" t="inlineStr">
        <is>
          <t>Mortality</t>
        </is>
      </c>
      <c r="AZ222" t="inlineStr">
        <is>
          <t>LC50</t>
        </is>
      </c>
      <c r="BA222"/>
      <c r="BB222"/>
      <c r="BC222" t="n">
        <v>2.0</v>
      </c>
      <c r="BD222"/>
      <c r="BE222"/>
      <c r="BF222"/>
      <c r="BG222"/>
      <c r="BH222" t="inlineStr">
        <is>
          <t>Day(s)</t>
        </is>
      </c>
      <c r="BI222"/>
      <c r="BJ222"/>
      <c r="BK222"/>
      <c r="BL222"/>
      <c r="BM222"/>
      <c r="BN222"/>
      <c r="BO222" t="inlineStr">
        <is>
          <t>--</t>
        </is>
      </c>
      <c r="BP222"/>
      <c r="BQ222"/>
      <c r="BR222"/>
      <c r="BS222"/>
      <c r="BT222"/>
      <c r="BU222"/>
      <c r="BV222"/>
      <c r="BW222"/>
      <c r="BX222"/>
      <c r="BY222"/>
      <c r="BZ222"/>
      <c r="CA222"/>
      <c r="CB222"/>
      <c r="CC222"/>
      <c r="CD222" t="inlineStr">
        <is>
          <t>Abernethy,S., A.M. Bobra, W.Y. Shiu, P.G. Wells, and D. Mackay</t>
        </is>
      </c>
      <c r="CE222" t="n">
        <v>11926.0</v>
      </c>
      <c r="CF222" t="inlineStr">
        <is>
          <t>Acute Lethal Toxicity of Hydrocarbons and Chlorinated Hydrocarbons to Two Planktonic Crustaceans: The Key Role of Organism-Water Partitioning</t>
        </is>
      </c>
      <c r="CG222" t="inlineStr">
        <is>
          <t>Aquat. Toxicol.8(3): 163-174</t>
        </is>
      </c>
      <c r="CH222" t="n">
        <v>1986.0</v>
      </c>
    </row>
    <row r="223">
      <c r="A223" t="n">
        <v>120127.0</v>
      </c>
      <c r="B223" t="inlineStr">
        <is>
          <t>Anthracene</t>
        </is>
      </c>
      <c r="C223"/>
      <c r="D223" t="inlineStr">
        <is>
          <t>Unmeasured</t>
        </is>
      </c>
      <c r="E223" t="inlineStr">
        <is>
          <t>&gt;=</t>
        </is>
      </c>
      <c r="F223" t="n">
        <v>97.0</v>
      </c>
      <c r="G223"/>
      <c r="H223"/>
      <c r="I223"/>
      <c r="J223"/>
      <c r="K223" t="inlineStr">
        <is>
          <t>Daphnia magna</t>
        </is>
      </c>
      <c r="L223" t="inlineStr">
        <is>
          <t>Water Flea</t>
        </is>
      </c>
      <c r="M223" t="inlineStr">
        <is>
          <t>Crustaceans; Standard Test Species</t>
        </is>
      </c>
      <c r="N223" t="inlineStr">
        <is>
          <t>Neonate</t>
        </is>
      </c>
      <c r="O223"/>
      <c r="P223"/>
      <c r="Q223"/>
      <c r="R223" t="n">
        <v>4.0</v>
      </c>
      <c r="S223"/>
      <c r="T223" t="n">
        <v>6.0</v>
      </c>
      <c r="U223" t="inlineStr">
        <is>
          <t>Day(s)</t>
        </is>
      </c>
      <c r="V223" t="inlineStr">
        <is>
          <t>Static</t>
        </is>
      </c>
      <c r="W223" t="inlineStr">
        <is>
          <t>Fresh water</t>
        </is>
      </c>
      <c r="X223" t="inlineStr">
        <is>
          <t>Lab</t>
        </is>
      </c>
      <c r="Y223" t="inlineStr">
        <is>
          <t>&gt;=6</t>
        </is>
      </c>
      <c r="Z223" t="inlineStr">
        <is>
          <t>Active ingredient</t>
        </is>
      </c>
      <c r="AA223"/>
      <c r="AB223" t="n">
        <v>0.03564668</v>
      </c>
      <c r="AC223"/>
      <c r="AD223"/>
      <c r="AE223"/>
      <c r="AF223"/>
      <c r="AG223" t="inlineStr">
        <is>
          <t>AI mg/L</t>
        </is>
      </c>
      <c r="AH223"/>
      <c r="AI223"/>
      <c r="AJ223"/>
      <c r="AK223"/>
      <c r="AL223"/>
      <c r="AM223"/>
      <c r="AN223"/>
      <c r="AO223"/>
      <c r="AP223"/>
      <c r="AQ223"/>
      <c r="AR223"/>
      <c r="AS223"/>
      <c r="AT223"/>
      <c r="AU223"/>
      <c r="AV223"/>
      <c r="AW223"/>
      <c r="AX223" t="inlineStr">
        <is>
          <t>Mortality</t>
        </is>
      </c>
      <c r="AY223" t="inlineStr">
        <is>
          <t>Mortality</t>
        </is>
      </c>
      <c r="AZ223" t="inlineStr">
        <is>
          <t>LC50</t>
        </is>
      </c>
      <c r="BA223"/>
      <c r="BB223"/>
      <c r="BC223" t="n">
        <v>2.0</v>
      </c>
      <c r="BD223"/>
      <c r="BE223"/>
      <c r="BF223"/>
      <c r="BG223"/>
      <c r="BH223" t="inlineStr">
        <is>
          <t>Day(s)</t>
        </is>
      </c>
      <c r="BI223"/>
      <c r="BJ223"/>
      <c r="BK223"/>
      <c r="BL223"/>
      <c r="BM223"/>
      <c r="BN223"/>
      <c r="BO223" t="inlineStr">
        <is>
          <t>--</t>
        </is>
      </c>
      <c r="BP223"/>
      <c r="BQ223"/>
      <c r="BR223"/>
      <c r="BS223"/>
      <c r="BT223"/>
      <c r="BU223"/>
      <c r="BV223"/>
      <c r="BW223"/>
      <c r="BX223"/>
      <c r="BY223"/>
      <c r="BZ223"/>
      <c r="CA223"/>
      <c r="CB223"/>
      <c r="CC223"/>
      <c r="CD223" t="inlineStr">
        <is>
          <t>Abernethy,S., A.M. Bobra, W.Y. Shiu, P.G. Wells, and D. Mackay</t>
        </is>
      </c>
      <c r="CE223" t="n">
        <v>11926.0</v>
      </c>
      <c r="CF223" t="inlineStr">
        <is>
          <t>Acute Lethal Toxicity of Hydrocarbons and Chlorinated Hydrocarbons to Two Planktonic Crustaceans: The Key Role of Organism-Water Partitioning</t>
        </is>
      </c>
      <c r="CG223" t="inlineStr">
        <is>
          <t>Aquat. Toxicol.8(3): 163-174</t>
        </is>
      </c>
      <c r="CH223" t="n">
        <v>1986.0</v>
      </c>
    </row>
    <row r="224">
      <c r="A224" t="n">
        <v>120127.0</v>
      </c>
      <c r="B224" t="inlineStr">
        <is>
          <t>Anthracene</t>
        </is>
      </c>
      <c r="C224"/>
      <c r="D224" t="inlineStr">
        <is>
          <t>Unmeasured</t>
        </is>
      </c>
      <c r="E224"/>
      <c r="F224"/>
      <c r="G224"/>
      <c r="H224"/>
      <c r="I224"/>
      <c r="J224"/>
      <c r="K224" t="inlineStr">
        <is>
          <t>Daphnia magna</t>
        </is>
      </c>
      <c r="L224" t="inlineStr">
        <is>
          <t>Water Flea</t>
        </is>
      </c>
      <c r="M224" t="inlineStr">
        <is>
          <t>Crustaceans; Standard Test Species</t>
        </is>
      </c>
      <c r="N224"/>
      <c r="O224"/>
      <c r="P224" t="n">
        <v>5.0</v>
      </c>
      <c r="Q224"/>
      <c r="R224"/>
      <c r="S224"/>
      <c r="T224"/>
      <c r="U224" t="inlineStr">
        <is>
          <t>Day(s)</t>
        </is>
      </c>
      <c r="V224" t="inlineStr">
        <is>
          <t>Static</t>
        </is>
      </c>
      <c r="W224" t="inlineStr">
        <is>
          <t>Fresh water</t>
        </is>
      </c>
      <c r="X224" t="inlineStr">
        <is>
          <t>Lab</t>
        </is>
      </c>
      <c r="Y224" t="n">
        <v>6.0</v>
      </c>
      <c r="Z224" t="inlineStr">
        <is>
          <t>Formulation</t>
        </is>
      </c>
      <c r="AA224"/>
      <c r="AB224" t="n">
        <v>0.0805614968</v>
      </c>
      <c r="AC224"/>
      <c r="AD224"/>
      <c r="AE224"/>
      <c r="AF224"/>
      <c r="AG224" t="inlineStr">
        <is>
          <t>AI mg/L</t>
        </is>
      </c>
      <c r="AH224"/>
      <c r="AI224"/>
      <c r="AJ224"/>
      <c r="AK224"/>
      <c r="AL224"/>
      <c r="AM224"/>
      <c r="AN224"/>
      <c r="AO224"/>
      <c r="AP224"/>
      <c r="AQ224"/>
      <c r="AR224"/>
      <c r="AS224"/>
      <c r="AT224"/>
      <c r="AU224"/>
      <c r="AV224"/>
      <c r="AW224"/>
      <c r="AX224" t="inlineStr">
        <is>
          <t>Mortality</t>
        </is>
      </c>
      <c r="AY224" t="inlineStr">
        <is>
          <t>Mortality</t>
        </is>
      </c>
      <c r="AZ224" t="inlineStr">
        <is>
          <t>LC50</t>
        </is>
      </c>
      <c r="BA224"/>
      <c r="BB224"/>
      <c r="BC224" t="n">
        <v>1.0</v>
      </c>
      <c r="BD224"/>
      <c r="BE224"/>
      <c r="BF224"/>
      <c r="BG224"/>
      <c r="BH224" t="inlineStr">
        <is>
          <t>Day(s)</t>
        </is>
      </c>
      <c r="BI224"/>
      <c r="BJ224"/>
      <c r="BK224"/>
      <c r="BL224"/>
      <c r="BM224"/>
      <c r="BN224"/>
      <c r="BO224" t="inlineStr">
        <is>
          <t>--</t>
        </is>
      </c>
      <c r="BP224"/>
      <c r="BQ224"/>
      <c r="BR224"/>
      <c r="BS224"/>
      <c r="BT224"/>
      <c r="BU224"/>
      <c r="BV224"/>
      <c r="BW224"/>
      <c r="BX224"/>
      <c r="BY224"/>
      <c r="BZ224"/>
      <c r="CA224"/>
      <c r="CB224"/>
      <c r="CC224"/>
      <c r="CD224" t="inlineStr">
        <is>
          <t>Traczewska,T.M.</t>
        </is>
      </c>
      <c r="CE224" t="n">
        <v>94819.0</v>
      </c>
      <c r="CF224" t="inlineStr">
        <is>
          <t>Changes of Toxicological Properties of Biodegradation Products of Anthracene and Phenanthrene</t>
        </is>
      </c>
      <c r="CG224" t="inlineStr">
        <is>
          <t>Water Sci. Technol.41(12): 31-38</t>
        </is>
      </c>
      <c r="CH224" t="n">
        <v>2000.0</v>
      </c>
    </row>
    <row r="225">
      <c r="A225" t="n">
        <v>120127.0</v>
      </c>
      <c r="B225" t="inlineStr">
        <is>
          <t>Anthracene</t>
        </is>
      </c>
      <c r="C225"/>
      <c r="D225" t="inlineStr">
        <is>
          <t>Unmeasured</t>
        </is>
      </c>
      <c r="E225"/>
      <c r="F225"/>
      <c r="G225"/>
      <c r="H225"/>
      <c r="I225"/>
      <c r="J225"/>
      <c r="K225" t="inlineStr">
        <is>
          <t>Daphnia magna</t>
        </is>
      </c>
      <c r="L225" t="inlineStr">
        <is>
          <t>Water Flea</t>
        </is>
      </c>
      <c r="M225" t="inlineStr">
        <is>
          <t>Crustaceans; Standard Test Species</t>
        </is>
      </c>
      <c r="N225" t="inlineStr">
        <is>
          <t>Mature</t>
        </is>
      </c>
      <c r="O225"/>
      <c r="P225"/>
      <c r="Q225"/>
      <c r="R225"/>
      <c r="S225"/>
      <c r="T225"/>
      <c r="U225"/>
      <c r="V225" t="inlineStr">
        <is>
          <t>Static</t>
        </is>
      </c>
      <c r="W225" t="inlineStr">
        <is>
          <t>Fresh water</t>
        </is>
      </c>
      <c r="X225" t="inlineStr">
        <is>
          <t>Lab</t>
        </is>
      </c>
      <c r="Y225"/>
      <c r="Z225" t="inlineStr">
        <is>
          <t>Formulation</t>
        </is>
      </c>
      <c r="AA225"/>
      <c r="AB225" t="n">
        <v>0.03</v>
      </c>
      <c r="AC225"/>
      <c r="AD225"/>
      <c r="AE225"/>
      <c r="AF225"/>
      <c r="AG225" t="inlineStr">
        <is>
          <t>AI mg/L</t>
        </is>
      </c>
      <c r="AH225"/>
      <c r="AI225"/>
      <c r="AJ225"/>
      <c r="AK225"/>
      <c r="AL225"/>
      <c r="AM225"/>
      <c r="AN225"/>
      <c r="AO225"/>
      <c r="AP225"/>
      <c r="AQ225"/>
      <c r="AR225"/>
      <c r="AS225"/>
      <c r="AT225"/>
      <c r="AU225"/>
      <c r="AV225"/>
      <c r="AW225"/>
      <c r="AX225" t="inlineStr">
        <is>
          <t>Mortality</t>
        </is>
      </c>
      <c r="AY225" t="inlineStr">
        <is>
          <t>Survival</t>
        </is>
      </c>
      <c r="AZ225" t="inlineStr">
        <is>
          <t>LC50</t>
        </is>
      </c>
      <c r="BA225"/>
      <c r="BB225"/>
      <c r="BC225" t="n">
        <v>0.0625</v>
      </c>
      <c r="BD225"/>
      <c r="BE225"/>
      <c r="BF225"/>
      <c r="BG225"/>
      <c r="BH225" t="inlineStr">
        <is>
          <t>Day(s)</t>
        </is>
      </c>
      <c r="BI225"/>
      <c r="BJ225"/>
      <c r="BK225"/>
      <c r="BL225"/>
      <c r="BM225"/>
      <c r="BN225"/>
      <c r="BO225" t="inlineStr">
        <is>
          <t>--</t>
        </is>
      </c>
      <c r="BP225"/>
      <c r="BQ225"/>
      <c r="BR225"/>
      <c r="BS225"/>
      <c r="BT225"/>
      <c r="BU225"/>
      <c r="BV225"/>
      <c r="BW225"/>
      <c r="BX225"/>
      <c r="BY225"/>
      <c r="BZ225"/>
      <c r="CA225"/>
      <c r="CB225"/>
      <c r="CC225"/>
      <c r="CD225" t="inlineStr">
        <is>
          <t>Kagan,J., E.D. Kagan, I.A. Kagan, and P.A. Kagan</t>
        </is>
      </c>
      <c r="CE225" t="n">
        <v>63236.0</v>
      </c>
      <c r="CF225" t="inlineStr">
        <is>
          <t>Do Polycyclic Aromatic Hydrocarbons, Acting as Photosensitizers, Participate in the Toxic Effects of Acid Rain?</t>
        </is>
      </c>
      <c r="CG225" t="inlineStr">
        <is>
          <t>ACS Symp. Ser.327:191-204</t>
        </is>
      </c>
      <c r="CH225" t="n">
        <v>1987.0</v>
      </c>
    </row>
    <row r="226">
      <c r="A226" t="n">
        <v>120127.0</v>
      </c>
      <c r="B226" t="inlineStr">
        <is>
          <t>Anthracene</t>
        </is>
      </c>
      <c r="C226"/>
      <c r="D226" t="inlineStr">
        <is>
          <t>Unmeasured</t>
        </is>
      </c>
      <c r="E226"/>
      <c r="F226"/>
      <c r="G226"/>
      <c r="H226"/>
      <c r="I226"/>
      <c r="J226"/>
      <c r="K226" t="inlineStr">
        <is>
          <t>Daphnia magna</t>
        </is>
      </c>
      <c r="L226" t="inlineStr">
        <is>
          <t>Water Flea</t>
        </is>
      </c>
      <c r="M226" t="inlineStr">
        <is>
          <t>Crustaceans; Standard Test Species</t>
        </is>
      </c>
      <c r="N226" t="inlineStr">
        <is>
          <t>Mature</t>
        </is>
      </c>
      <c r="O226"/>
      <c r="P226"/>
      <c r="Q226"/>
      <c r="R226"/>
      <c r="S226"/>
      <c r="T226"/>
      <c r="U226"/>
      <c r="V226" t="inlineStr">
        <is>
          <t>Static</t>
        </is>
      </c>
      <c r="W226" t="inlineStr">
        <is>
          <t>Fresh water</t>
        </is>
      </c>
      <c r="X226" t="inlineStr">
        <is>
          <t>Lab</t>
        </is>
      </c>
      <c r="Y226"/>
      <c r="Z226" t="inlineStr">
        <is>
          <t>Formulation</t>
        </is>
      </c>
      <c r="AA226"/>
      <c r="AB226" t="n">
        <v>0.02</v>
      </c>
      <c r="AC226"/>
      <c r="AD226"/>
      <c r="AE226"/>
      <c r="AF226"/>
      <c r="AG226" t="inlineStr">
        <is>
          <t>AI mg/L</t>
        </is>
      </c>
      <c r="AH226"/>
      <c r="AI226"/>
      <c r="AJ226"/>
      <c r="AK226"/>
      <c r="AL226"/>
      <c r="AM226"/>
      <c r="AN226"/>
      <c r="AO226"/>
      <c r="AP226"/>
      <c r="AQ226"/>
      <c r="AR226"/>
      <c r="AS226"/>
      <c r="AT226"/>
      <c r="AU226"/>
      <c r="AV226"/>
      <c r="AW226"/>
      <c r="AX226" t="inlineStr">
        <is>
          <t>Mortality</t>
        </is>
      </c>
      <c r="AY226" t="inlineStr">
        <is>
          <t>Survival</t>
        </is>
      </c>
      <c r="AZ226" t="inlineStr">
        <is>
          <t>LC50</t>
        </is>
      </c>
      <c r="BA226"/>
      <c r="BB226"/>
      <c r="BC226" t="n">
        <v>0.0833</v>
      </c>
      <c r="BD226"/>
      <c r="BE226"/>
      <c r="BF226"/>
      <c r="BG226"/>
      <c r="BH226" t="inlineStr">
        <is>
          <t>Day(s)</t>
        </is>
      </c>
      <c r="BI226"/>
      <c r="BJ226"/>
      <c r="BK226"/>
      <c r="BL226"/>
      <c r="BM226"/>
      <c r="BN226"/>
      <c r="BO226" t="inlineStr">
        <is>
          <t>--</t>
        </is>
      </c>
      <c r="BP226"/>
      <c r="BQ226"/>
      <c r="BR226"/>
      <c r="BS226"/>
      <c r="BT226"/>
      <c r="BU226"/>
      <c r="BV226"/>
      <c r="BW226"/>
      <c r="BX226"/>
      <c r="BY226"/>
      <c r="BZ226"/>
      <c r="CA226"/>
      <c r="CB226"/>
      <c r="CC226"/>
      <c r="CD226" t="inlineStr">
        <is>
          <t>Kagan,J., E.D. Kagan, I.A. Kagan, and P.A. Kagan</t>
        </is>
      </c>
      <c r="CE226" t="n">
        <v>63236.0</v>
      </c>
      <c r="CF226" t="inlineStr">
        <is>
          <t>Do Polycyclic Aromatic Hydrocarbons, Acting as Photosensitizers, Participate in the Toxic Effects of Acid Rain?</t>
        </is>
      </c>
      <c r="CG226" t="inlineStr">
        <is>
          <t>ACS Symp. Ser.327:191-204</t>
        </is>
      </c>
      <c r="CH226" t="n">
        <v>1987.0</v>
      </c>
    </row>
    <row r="227">
      <c r="A227" t="n">
        <v>120127.0</v>
      </c>
      <c r="B227" t="inlineStr">
        <is>
          <t>Anthracene</t>
        </is>
      </c>
      <c r="C227"/>
      <c r="D227" t="inlineStr">
        <is>
          <t>Unmeasured</t>
        </is>
      </c>
      <c r="E227"/>
      <c r="F227"/>
      <c r="G227"/>
      <c r="H227"/>
      <c r="I227"/>
      <c r="J227"/>
      <c r="K227" t="inlineStr">
        <is>
          <t>Daphnia magna</t>
        </is>
      </c>
      <c r="L227" t="inlineStr">
        <is>
          <t>Water Flea</t>
        </is>
      </c>
      <c r="M227" t="inlineStr">
        <is>
          <t>Crustaceans; Standard Test Species</t>
        </is>
      </c>
      <c r="N227" t="inlineStr">
        <is>
          <t>Mature</t>
        </is>
      </c>
      <c r="O227"/>
      <c r="P227"/>
      <c r="Q227"/>
      <c r="R227"/>
      <c r="S227"/>
      <c r="T227"/>
      <c r="U227"/>
      <c r="V227" t="inlineStr">
        <is>
          <t>Static</t>
        </is>
      </c>
      <c r="W227" t="inlineStr">
        <is>
          <t>Fresh water</t>
        </is>
      </c>
      <c r="X227" t="inlineStr">
        <is>
          <t>Lab</t>
        </is>
      </c>
      <c r="Y227"/>
      <c r="Z227" t="inlineStr">
        <is>
          <t>Formulation</t>
        </is>
      </c>
      <c r="AA227"/>
      <c r="AB227" t="n">
        <v>0.02</v>
      </c>
      <c r="AC227"/>
      <c r="AD227"/>
      <c r="AE227"/>
      <c r="AF227"/>
      <c r="AG227" t="inlineStr">
        <is>
          <t>AI mg/L</t>
        </is>
      </c>
      <c r="AH227"/>
      <c r="AI227"/>
      <c r="AJ227"/>
      <c r="AK227"/>
      <c r="AL227"/>
      <c r="AM227"/>
      <c r="AN227"/>
      <c r="AO227"/>
      <c r="AP227"/>
      <c r="AQ227"/>
      <c r="AR227"/>
      <c r="AS227"/>
      <c r="AT227"/>
      <c r="AU227"/>
      <c r="AV227"/>
      <c r="AW227"/>
      <c r="AX227" t="inlineStr">
        <is>
          <t>Mortality</t>
        </is>
      </c>
      <c r="AY227" t="inlineStr">
        <is>
          <t>Mortality</t>
        </is>
      </c>
      <c r="AZ227" t="inlineStr">
        <is>
          <t>LC50</t>
        </is>
      </c>
      <c r="BA227"/>
      <c r="BB227"/>
      <c r="BC227" t="n">
        <v>0.0417</v>
      </c>
      <c r="BD227"/>
      <c r="BE227"/>
      <c r="BF227"/>
      <c r="BG227"/>
      <c r="BH227" t="inlineStr">
        <is>
          <t>Day(s)</t>
        </is>
      </c>
      <c r="BI227"/>
      <c r="BJ227"/>
      <c r="BK227"/>
      <c r="BL227"/>
      <c r="BM227"/>
      <c r="BN227"/>
      <c r="BO227" t="inlineStr">
        <is>
          <t>--</t>
        </is>
      </c>
      <c r="BP227"/>
      <c r="BQ227"/>
      <c r="BR227"/>
      <c r="BS227"/>
      <c r="BT227"/>
      <c r="BU227"/>
      <c r="BV227"/>
      <c r="BW227"/>
      <c r="BX227"/>
      <c r="BY227"/>
      <c r="BZ227"/>
      <c r="CA227"/>
      <c r="CB227"/>
      <c r="CC227"/>
      <c r="CD227" t="inlineStr">
        <is>
          <t>Kagan,J., E.D. Kagan, I.A. Kagan, P.A. Kagan, and S. Quigley</t>
        </is>
      </c>
      <c r="CE227" t="n">
        <v>11437.0</v>
      </c>
      <c r="CF227" t="inlineStr">
        <is>
          <t>The Phototoxicity of Non-Carcinogenic Polycyclic Aromatic Hydrocarbons in Aquatic Organisms</t>
        </is>
      </c>
      <c r="CG227" t="inlineStr">
        <is>
          <t>Chemosphere14(11/12): 1829-1834</t>
        </is>
      </c>
      <c r="CH227" t="n">
        <v>1985.0</v>
      </c>
    </row>
    <row r="228">
      <c r="A228" t="n">
        <v>121824.0</v>
      </c>
      <c r="B228" t="inlineStr">
        <is>
          <t>Hexahydro-1,3,5-trinitro-1,3,5-triazine</t>
        </is>
      </c>
      <c r="C228"/>
      <c r="D228" t="inlineStr">
        <is>
          <t>Measured</t>
        </is>
      </c>
      <c r="E228"/>
      <c r="F228"/>
      <c r="G228"/>
      <c r="H228"/>
      <c r="I228"/>
      <c r="J228"/>
      <c r="K228" t="inlineStr">
        <is>
          <t>Daphnia magna</t>
        </is>
      </c>
      <c r="L228" t="inlineStr">
        <is>
          <t>Water Flea</t>
        </is>
      </c>
      <c r="M228" t="inlineStr">
        <is>
          <t>Crustaceans; Standard Test Species</t>
        </is>
      </c>
      <c r="N228" t="inlineStr">
        <is>
          <t>Larva</t>
        </is>
      </c>
      <c r="O228"/>
      <c r="P228"/>
      <c r="Q228"/>
      <c r="R228"/>
      <c r="S228"/>
      <c r="T228"/>
      <c r="U228"/>
      <c r="V228" t="inlineStr">
        <is>
          <t>Flow-through</t>
        </is>
      </c>
      <c r="W228" t="inlineStr">
        <is>
          <t>Fresh water</t>
        </is>
      </c>
      <c r="X228" t="inlineStr">
        <is>
          <t>Lab</t>
        </is>
      </c>
      <c r="Y228"/>
      <c r="Z228" t="inlineStr">
        <is>
          <t>Active ingredient</t>
        </is>
      </c>
      <c r="AA228" t="inlineStr">
        <is>
          <t>&gt;</t>
        </is>
      </c>
      <c r="AB228" t="n">
        <v>15.0</v>
      </c>
      <c r="AC228"/>
      <c r="AD228"/>
      <c r="AE228"/>
      <c r="AF228"/>
      <c r="AG228" t="inlineStr">
        <is>
          <t>AI mg/L</t>
        </is>
      </c>
      <c r="AH228"/>
      <c r="AI228"/>
      <c r="AJ228"/>
      <c r="AK228"/>
      <c r="AL228"/>
      <c r="AM228"/>
      <c r="AN228"/>
      <c r="AO228"/>
      <c r="AP228"/>
      <c r="AQ228"/>
      <c r="AR228"/>
      <c r="AS228"/>
      <c r="AT228"/>
      <c r="AU228"/>
      <c r="AV228"/>
      <c r="AW228"/>
      <c r="AX228" t="inlineStr">
        <is>
          <t>Mortality</t>
        </is>
      </c>
      <c r="AY228" t="inlineStr">
        <is>
          <t>Mortality</t>
        </is>
      </c>
      <c r="AZ228" t="inlineStr">
        <is>
          <t>LC50</t>
        </is>
      </c>
      <c r="BA228"/>
      <c r="BB228"/>
      <c r="BC228" t="n">
        <v>4.0</v>
      </c>
      <c r="BD228"/>
      <c r="BE228"/>
      <c r="BF228"/>
      <c r="BG228"/>
      <c r="BH228" t="inlineStr">
        <is>
          <t>Day(s)</t>
        </is>
      </c>
      <c r="BI228"/>
      <c r="BJ228"/>
      <c r="BK228"/>
      <c r="BL228"/>
      <c r="BM228"/>
      <c r="BN228"/>
      <c r="BO228" t="inlineStr">
        <is>
          <t>--</t>
        </is>
      </c>
      <c r="BP228"/>
      <c r="BQ228"/>
      <c r="BR228"/>
      <c r="BS228"/>
      <c r="BT228"/>
      <c r="BU228"/>
      <c r="BV228"/>
      <c r="BW228"/>
      <c r="BX228"/>
      <c r="BY228"/>
      <c r="BZ228"/>
      <c r="CA228"/>
      <c r="CB228"/>
      <c r="CC228"/>
      <c r="CD228" t="inlineStr">
        <is>
          <t>Bentley,R.E., J.W. Dean, S.J. Ells, T.A. Hollister, G.A. LeBlanc, S. Sauter, and B.H. Sleight</t>
        </is>
      </c>
      <c r="CE228" t="n">
        <v>5962.0</v>
      </c>
      <c r="CF228" t="inlineStr">
        <is>
          <t>Laboratory Evaluation of the Toxicity of Cyclotrimethylene Trinitramine (RDX) to Aquatic Organisms</t>
        </is>
      </c>
      <c r="CG228" t="inlineStr">
        <is>
          <t>U.S.Army Med.Res.Develop.Command, Frederick, MD:86 p.</t>
        </is>
      </c>
      <c r="CH228" t="n">
        <v>1977.0</v>
      </c>
    </row>
    <row r="229">
      <c r="A229" t="n">
        <v>129000.0</v>
      </c>
      <c r="B229" t="inlineStr">
        <is>
          <t>Pyrene</t>
        </is>
      </c>
      <c r="C229"/>
      <c r="D229" t="inlineStr">
        <is>
          <t>Unmeasured</t>
        </is>
      </c>
      <c r="E229" t="inlineStr">
        <is>
          <t>&gt;=</t>
        </is>
      </c>
      <c r="F229" t="n">
        <v>97.0</v>
      </c>
      <c r="G229"/>
      <c r="H229"/>
      <c r="I229"/>
      <c r="J229"/>
      <c r="K229" t="inlineStr">
        <is>
          <t>Daphnia magna</t>
        </is>
      </c>
      <c r="L229" t="inlineStr">
        <is>
          <t>Water Flea</t>
        </is>
      </c>
      <c r="M229" t="inlineStr">
        <is>
          <t>Crustaceans; Standard Test Species</t>
        </is>
      </c>
      <c r="N229" t="inlineStr">
        <is>
          <t>Neonate</t>
        </is>
      </c>
      <c r="O229"/>
      <c r="P229"/>
      <c r="Q229"/>
      <c r="R229" t="n">
        <v>4.0</v>
      </c>
      <c r="S229"/>
      <c r="T229" t="n">
        <v>6.0</v>
      </c>
      <c r="U229" t="inlineStr">
        <is>
          <t>Day(s)</t>
        </is>
      </c>
      <c r="V229" t="inlineStr">
        <is>
          <t>Static</t>
        </is>
      </c>
      <c r="W229" t="inlineStr">
        <is>
          <t>Fresh water</t>
        </is>
      </c>
      <c r="X229" t="inlineStr">
        <is>
          <t>Lab</t>
        </is>
      </c>
      <c r="Y229" t="inlineStr">
        <is>
          <t>&gt;=6</t>
        </is>
      </c>
      <c r="Z229" t="inlineStr">
        <is>
          <t>Active ingredient</t>
        </is>
      </c>
      <c r="AA229"/>
      <c r="AB229" t="n">
        <v>0.09101493</v>
      </c>
      <c r="AC229"/>
      <c r="AD229"/>
      <c r="AE229"/>
      <c r="AF229"/>
      <c r="AG229" t="inlineStr">
        <is>
          <t>AI mg/L</t>
        </is>
      </c>
      <c r="AH229"/>
      <c r="AI229"/>
      <c r="AJ229"/>
      <c r="AK229"/>
      <c r="AL229"/>
      <c r="AM229"/>
      <c r="AN229"/>
      <c r="AO229"/>
      <c r="AP229"/>
      <c r="AQ229"/>
      <c r="AR229"/>
      <c r="AS229"/>
      <c r="AT229"/>
      <c r="AU229"/>
      <c r="AV229"/>
      <c r="AW229"/>
      <c r="AX229" t="inlineStr">
        <is>
          <t>Mortality</t>
        </is>
      </c>
      <c r="AY229" t="inlineStr">
        <is>
          <t>Mortality</t>
        </is>
      </c>
      <c r="AZ229" t="inlineStr">
        <is>
          <t>LC50</t>
        </is>
      </c>
      <c r="BA229"/>
      <c r="BB229"/>
      <c r="BC229" t="n">
        <v>2.0</v>
      </c>
      <c r="BD229"/>
      <c r="BE229"/>
      <c r="BF229"/>
      <c r="BG229"/>
      <c r="BH229" t="inlineStr">
        <is>
          <t>Day(s)</t>
        </is>
      </c>
      <c r="BI229"/>
      <c r="BJ229"/>
      <c r="BK229"/>
      <c r="BL229"/>
      <c r="BM229"/>
      <c r="BN229"/>
      <c r="BO229" t="inlineStr">
        <is>
          <t>--</t>
        </is>
      </c>
      <c r="BP229"/>
      <c r="BQ229"/>
      <c r="BR229"/>
      <c r="BS229"/>
      <c r="BT229"/>
      <c r="BU229"/>
      <c r="BV229"/>
      <c r="BW229"/>
      <c r="BX229"/>
      <c r="BY229"/>
      <c r="BZ229"/>
      <c r="CA229"/>
      <c r="CB229"/>
      <c r="CC229"/>
      <c r="CD229" t="inlineStr">
        <is>
          <t>Abernethy,S., A.M. Bobra, W.Y. Shiu, P.G. Wells, and D. Mackay</t>
        </is>
      </c>
      <c r="CE229" t="n">
        <v>11926.0</v>
      </c>
      <c r="CF229" t="inlineStr">
        <is>
          <t>Acute Lethal Toxicity of Hydrocarbons and Chlorinated Hydrocarbons to Two Planktonic Crustaceans: The Key Role of Organism-Water Partitioning</t>
        </is>
      </c>
      <c r="CG229" t="inlineStr">
        <is>
          <t>Aquat. Toxicol.8(3): 163-174</t>
        </is>
      </c>
      <c r="CH229" t="n">
        <v>1986.0</v>
      </c>
    </row>
    <row r="230">
      <c r="A230" t="n">
        <v>129000.0</v>
      </c>
      <c r="B230" t="inlineStr">
        <is>
          <t>Pyrene</t>
        </is>
      </c>
      <c r="C230"/>
      <c r="D230" t="inlineStr">
        <is>
          <t>Unmeasured</t>
        </is>
      </c>
      <c r="E230" t="inlineStr">
        <is>
          <t>&gt;=</t>
        </is>
      </c>
      <c r="F230" t="n">
        <v>97.0</v>
      </c>
      <c r="G230"/>
      <c r="H230"/>
      <c r="I230"/>
      <c r="J230"/>
      <c r="K230" t="inlineStr">
        <is>
          <t>Daphnia magna</t>
        </is>
      </c>
      <c r="L230" t="inlineStr">
        <is>
          <t>Water Flea</t>
        </is>
      </c>
      <c r="M230" t="inlineStr">
        <is>
          <t>Crustaceans; Standard Test Species</t>
        </is>
      </c>
      <c r="N230" t="inlineStr">
        <is>
          <t>Neonate</t>
        </is>
      </c>
      <c r="O230"/>
      <c r="P230"/>
      <c r="Q230"/>
      <c r="R230" t="n">
        <v>4.0</v>
      </c>
      <c r="S230"/>
      <c r="T230" t="n">
        <v>6.0</v>
      </c>
      <c r="U230" t="inlineStr">
        <is>
          <t>Day(s)</t>
        </is>
      </c>
      <c r="V230" t="inlineStr">
        <is>
          <t>Static</t>
        </is>
      </c>
      <c r="W230" t="inlineStr">
        <is>
          <t>Fresh water</t>
        </is>
      </c>
      <c r="X230" t="inlineStr">
        <is>
          <t>Lab</t>
        </is>
      </c>
      <c r="Y230" t="inlineStr">
        <is>
          <t>&gt;=6</t>
        </is>
      </c>
      <c r="Z230" t="inlineStr">
        <is>
          <t>Active ingredient</t>
        </is>
      </c>
      <c r="AA230"/>
      <c r="AB230" t="n">
        <v>0.09101493</v>
      </c>
      <c r="AC230"/>
      <c r="AD230"/>
      <c r="AE230"/>
      <c r="AF230"/>
      <c r="AG230" t="inlineStr">
        <is>
          <t>AI mg/L</t>
        </is>
      </c>
      <c r="AH230"/>
      <c r="AI230"/>
      <c r="AJ230"/>
      <c r="AK230"/>
      <c r="AL230"/>
      <c r="AM230"/>
      <c r="AN230"/>
      <c r="AO230"/>
      <c r="AP230"/>
      <c r="AQ230"/>
      <c r="AR230"/>
      <c r="AS230"/>
      <c r="AT230"/>
      <c r="AU230"/>
      <c r="AV230"/>
      <c r="AW230"/>
      <c r="AX230" t="inlineStr">
        <is>
          <t>Mortality</t>
        </is>
      </c>
      <c r="AY230" t="inlineStr">
        <is>
          <t>Mortality</t>
        </is>
      </c>
      <c r="AZ230" t="inlineStr">
        <is>
          <t>LC50</t>
        </is>
      </c>
      <c r="BA230"/>
      <c r="BB230"/>
      <c r="BC230" t="n">
        <v>2.0</v>
      </c>
      <c r="BD230"/>
      <c r="BE230"/>
      <c r="BF230"/>
      <c r="BG230"/>
      <c r="BH230" t="inlineStr">
        <is>
          <t>Day(s)</t>
        </is>
      </c>
      <c r="BI230"/>
      <c r="BJ230"/>
      <c r="BK230"/>
      <c r="BL230"/>
      <c r="BM230"/>
      <c r="BN230"/>
      <c r="BO230" t="inlineStr">
        <is>
          <t>--</t>
        </is>
      </c>
      <c r="BP230"/>
      <c r="BQ230"/>
      <c r="BR230"/>
      <c r="BS230"/>
      <c r="BT230"/>
      <c r="BU230"/>
      <c r="BV230"/>
      <c r="BW230"/>
      <c r="BX230"/>
      <c r="BY230"/>
      <c r="BZ230"/>
      <c r="CA230"/>
      <c r="CB230"/>
      <c r="CC230"/>
      <c r="CD230" t="inlineStr">
        <is>
          <t>Abernethy,S., A.M. Bobra, W.Y. Shiu, P.G. Wells, and D. Mackay</t>
        </is>
      </c>
      <c r="CE230" t="n">
        <v>11926.0</v>
      </c>
      <c r="CF230" t="inlineStr">
        <is>
          <t>Acute Lethal Toxicity of Hydrocarbons and Chlorinated Hydrocarbons to Two Planktonic Crustaceans: The Key Role of Organism-Water Partitioning</t>
        </is>
      </c>
      <c r="CG230" t="inlineStr">
        <is>
          <t>Aquat. Toxicol.8(3): 163-174</t>
        </is>
      </c>
      <c r="CH230" t="n">
        <v>1986.0</v>
      </c>
    </row>
    <row r="231">
      <c r="A231" t="n">
        <v>129000.0</v>
      </c>
      <c r="B231" t="inlineStr">
        <is>
          <t>Pyrene</t>
        </is>
      </c>
      <c r="C231" t="inlineStr">
        <is>
          <t>Technical grade, technical product, technical formulation</t>
        </is>
      </c>
      <c r="D231" t="inlineStr">
        <is>
          <t>Unmeasured</t>
        </is>
      </c>
      <c r="E231"/>
      <c r="F231" t="n">
        <v>98.0</v>
      </c>
      <c r="G231"/>
      <c r="H231"/>
      <c r="I231"/>
      <c r="J231"/>
      <c r="K231" t="inlineStr">
        <is>
          <t>Daphnia magna</t>
        </is>
      </c>
      <c r="L231" t="inlineStr">
        <is>
          <t>Water Flea</t>
        </is>
      </c>
      <c r="M231" t="inlineStr">
        <is>
          <t>Crustaceans; Standard Test Species</t>
        </is>
      </c>
      <c r="N231" t="inlineStr">
        <is>
          <t>Neonate</t>
        </is>
      </c>
      <c r="O231" t="inlineStr">
        <is>
          <t>&lt;</t>
        </is>
      </c>
      <c r="P231" t="n">
        <v>24.0</v>
      </c>
      <c r="Q231"/>
      <c r="R231"/>
      <c r="S231"/>
      <c r="T231"/>
      <c r="U231" t="inlineStr">
        <is>
          <t>Hour(s)</t>
        </is>
      </c>
      <c r="V231" t="inlineStr">
        <is>
          <t>Static</t>
        </is>
      </c>
      <c r="W231" t="inlineStr">
        <is>
          <t>Fresh water</t>
        </is>
      </c>
      <c r="X231" t="inlineStr">
        <is>
          <t>Lab</t>
        </is>
      </c>
      <c r="Y231"/>
      <c r="Z231" t="inlineStr">
        <is>
          <t>Active ingredient</t>
        </is>
      </c>
      <c r="AA231"/>
      <c r="AB231" t="n">
        <v>0.2538</v>
      </c>
      <c r="AC231"/>
      <c r="AD231"/>
      <c r="AE231"/>
      <c r="AF231"/>
      <c r="AG231" t="inlineStr">
        <is>
          <t>AI mg/L</t>
        </is>
      </c>
      <c r="AH231"/>
      <c r="AI231"/>
      <c r="AJ231"/>
      <c r="AK231"/>
      <c r="AL231"/>
      <c r="AM231"/>
      <c r="AN231"/>
      <c r="AO231"/>
      <c r="AP231"/>
      <c r="AQ231"/>
      <c r="AR231"/>
      <c r="AS231"/>
      <c r="AT231"/>
      <c r="AU231"/>
      <c r="AV231"/>
      <c r="AW231"/>
      <c r="AX231" t="inlineStr">
        <is>
          <t>Mortality</t>
        </is>
      </c>
      <c r="AY231" t="inlineStr">
        <is>
          <t>Mortality</t>
        </is>
      </c>
      <c r="AZ231" t="inlineStr">
        <is>
          <t>LC50</t>
        </is>
      </c>
      <c r="BA231"/>
      <c r="BB231"/>
      <c r="BC231" t="n">
        <v>2.0</v>
      </c>
      <c r="BD231"/>
      <c r="BE231"/>
      <c r="BF231"/>
      <c r="BG231"/>
      <c r="BH231" t="inlineStr">
        <is>
          <t>Day(s)</t>
        </is>
      </c>
      <c r="BI231"/>
      <c r="BJ231"/>
      <c r="BK231"/>
      <c r="BL231"/>
      <c r="BM231"/>
      <c r="BN231"/>
      <c r="BO231" t="inlineStr">
        <is>
          <t>--</t>
        </is>
      </c>
      <c r="BP231"/>
      <c r="BQ231"/>
      <c r="BR231"/>
      <c r="BS231"/>
      <c r="BT231"/>
      <c r="BU231"/>
      <c r="BV231"/>
      <c r="BW231"/>
      <c r="BX231"/>
      <c r="BY231"/>
      <c r="BZ231"/>
      <c r="CA231"/>
      <c r="CB231"/>
      <c r="CC231"/>
      <c r="CD231" t="inlineStr">
        <is>
          <t>Brausch,J.M., and P.N. Smith</t>
        </is>
      </c>
      <c r="CE231" t="n">
        <v>117583.0</v>
      </c>
      <c r="CF231" t="inlineStr">
        <is>
          <t>Development of Resistance to Cyfluthrin and Naphthalene Among Daphnia magna</t>
        </is>
      </c>
      <c r="CG231" t="inlineStr">
        <is>
          <t>Ecotoxicology18(5): 600-609</t>
        </is>
      </c>
      <c r="CH231" t="n">
        <v>2009.0</v>
      </c>
    </row>
    <row r="232">
      <c r="A232" t="n">
        <v>129000.0</v>
      </c>
      <c r="B232" t="inlineStr">
        <is>
          <t>Pyrene</t>
        </is>
      </c>
      <c r="C232" t="inlineStr">
        <is>
          <t>Technical grade, technical product, technical formulation</t>
        </is>
      </c>
      <c r="D232" t="inlineStr">
        <is>
          <t>Unmeasured</t>
        </is>
      </c>
      <c r="E232"/>
      <c r="F232" t="n">
        <v>98.0</v>
      </c>
      <c r="G232"/>
      <c r="H232"/>
      <c r="I232"/>
      <c r="J232"/>
      <c r="K232" t="inlineStr">
        <is>
          <t>Daphnia magna</t>
        </is>
      </c>
      <c r="L232" t="inlineStr">
        <is>
          <t>Water Flea</t>
        </is>
      </c>
      <c r="M232" t="inlineStr">
        <is>
          <t>Crustaceans; Standard Test Species</t>
        </is>
      </c>
      <c r="N232" t="inlineStr">
        <is>
          <t>Neonate</t>
        </is>
      </c>
      <c r="O232" t="inlineStr">
        <is>
          <t>&lt;</t>
        </is>
      </c>
      <c r="P232" t="n">
        <v>24.0</v>
      </c>
      <c r="Q232"/>
      <c r="R232"/>
      <c r="S232"/>
      <c r="T232"/>
      <c r="U232" t="inlineStr">
        <is>
          <t>Hour(s)</t>
        </is>
      </c>
      <c r="V232" t="inlineStr">
        <is>
          <t>Static</t>
        </is>
      </c>
      <c r="W232" t="inlineStr">
        <is>
          <t>Fresh water</t>
        </is>
      </c>
      <c r="X232" t="inlineStr">
        <is>
          <t>Lab</t>
        </is>
      </c>
      <c r="Y232"/>
      <c r="Z232" t="inlineStr">
        <is>
          <t>Active ingredient</t>
        </is>
      </c>
      <c r="AA232"/>
      <c r="AB232" t="n">
        <v>0.1358</v>
      </c>
      <c r="AC232"/>
      <c r="AD232"/>
      <c r="AE232"/>
      <c r="AF232"/>
      <c r="AG232" t="inlineStr">
        <is>
          <t>AI mg/L</t>
        </is>
      </c>
      <c r="AH232"/>
      <c r="AI232"/>
      <c r="AJ232"/>
      <c r="AK232"/>
      <c r="AL232"/>
      <c r="AM232"/>
      <c r="AN232"/>
      <c r="AO232"/>
      <c r="AP232"/>
      <c r="AQ232"/>
      <c r="AR232"/>
      <c r="AS232"/>
      <c r="AT232"/>
      <c r="AU232"/>
      <c r="AV232"/>
      <c r="AW232"/>
      <c r="AX232" t="inlineStr">
        <is>
          <t>Mortality</t>
        </is>
      </c>
      <c r="AY232" t="inlineStr">
        <is>
          <t>Mortality</t>
        </is>
      </c>
      <c r="AZ232" t="inlineStr">
        <is>
          <t>LC50</t>
        </is>
      </c>
      <c r="BA232"/>
      <c r="BB232"/>
      <c r="BC232" t="n">
        <v>2.0</v>
      </c>
      <c r="BD232"/>
      <c r="BE232"/>
      <c r="BF232"/>
      <c r="BG232"/>
      <c r="BH232" t="inlineStr">
        <is>
          <t>Day(s)</t>
        </is>
      </c>
      <c r="BI232"/>
      <c r="BJ232"/>
      <c r="BK232"/>
      <c r="BL232"/>
      <c r="BM232"/>
      <c r="BN232"/>
      <c r="BO232" t="inlineStr">
        <is>
          <t>--</t>
        </is>
      </c>
      <c r="BP232"/>
      <c r="BQ232"/>
      <c r="BR232"/>
      <c r="BS232"/>
      <c r="BT232"/>
      <c r="BU232"/>
      <c r="BV232"/>
      <c r="BW232"/>
      <c r="BX232"/>
      <c r="BY232"/>
      <c r="BZ232"/>
      <c r="CA232"/>
      <c r="CB232"/>
      <c r="CC232"/>
      <c r="CD232" t="inlineStr">
        <is>
          <t>Brausch,J.M., and P.N. Smith</t>
        </is>
      </c>
      <c r="CE232" t="n">
        <v>117583.0</v>
      </c>
      <c r="CF232" t="inlineStr">
        <is>
          <t>Development of Resistance to Cyfluthrin and Naphthalene Among Daphnia magna</t>
        </is>
      </c>
      <c r="CG232" t="inlineStr">
        <is>
          <t>Ecotoxicology18(5): 600-609</t>
        </is>
      </c>
      <c r="CH232" t="n">
        <v>2009.0</v>
      </c>
    </row>
    <row r="233">
      <c r="A233" t="n">
        <v>129000.0</v>
      </c>
      <c r="B233" t="inlineStr">
        <is>
          <t>Pyrene</t>
        </is>
      </c>
      <c r="C233"/>
      <c r="D233" t="inlineStr">
        <is>
          <t>Unmeasured</t>
        </is>
      </c>
      <c r="E233"/>
      <c r="F233"/>
      <c r="G233"/>
      <c r="H233"/>
      <c r="I233"/>
      <c r="J233"/>
      <c r="K233" t="inlineStr">
        <is>
          <t>Daphnia magna</t>
        </is>
      </c>
      <c r="L233" t="inlineStr">
        <is>
          <t>Water Flea</t>
        </is>
      </c>
      <c r="M233" t="inlineStr">
        <is>
          <t>Crustaceans; Standard Test Species</t>
        </is>
      </c>
      <c r="N233" t="inlineStr">
        <is>
          <t>Mature</t>
        </is>
      </c>
      <c r="O233"/>
      <c r="P233"/>
      <c r="Q233"/>
      <c r="R233"/>
      <c r="S233"/>
      <c r="T233"/>
      <c r="U233"/>
      <c r="V233" t="inlineStr">
        <is>
          <t>Static</t>
        </is>
      </c>
      <c r="W233" t="inlineStr">
        <is>
          <t>Fresh water</t>
        </is>
      </c>
      <c r="X233" t="inlineStr">
        <is>
          <t>Lab</t>
        </is>
      </c>
      <c r="Y233"/>
      <c r="Z233" t="inlineStr">
        <is>
          <t>Formulation</t>
        </is>
      </c>
      <c r="AA233"/>
      <c r="AB233" t="n">
        <v>0.02</v>
      </c>
      <c r="AC233"/>
      <c r="AD233"/>
      <c r="AE233"/>
      <c r="AF233"/>
      <c r="AG233" t="inlineStr">
        <is>
          <t>AI mg/L</t>
        </is>
      </c>
      <c r="AH233"/>
      <c r="AI233"/>
      <c r="AJ233"/>
      <c r="AK233"/>
      <c r="AL233"/>
      <c r="AM233"/>
      <c r="AN233"/>
      <c r="AO233"/>
      <c r="AP233"/>
      <c r="AQ233"/>
      <c r="AR233"/>
      <c r="AS233"/>
      <c r="AT233"/>
      <c r="AU233"/>
      <c r="AV233"/>
      <c r="AW233"/>
      <c r="AX233" t="inlineStr">
        <is>
          <t>Mortality</t>
        </is>
      </c>
      <c r="AY233" t="inlineStr">
        <is>
          <t>Survival</t>
        </is>
      </c>
      <c r="AZ233" t="inlineStr">
        <is>
          <t>LC50</t>
        </is>
      </c>
      <c r="BA233"/>
      <c r="BB233"/>
      <c r="BC233" t="n">
        <v>0.0625</v>
      </c>
      <c r="BD233"/>
      <c r="BE233"/>
      <c r="BF233"/>
      <c r="BG233"/>
      <c r="BH233" t="inlineStr">
        <is>
          <t>Day(s)</t>
        </is>
      </c>
      <c r="BI233"/>
      <c r="BJ233"/>
      <c r="BK233"/>
      <c r="BL233"/>
      <c r="BM233"/>
      <c r="BN233"/>
      <c r="BO233" t="inlineStr">
        <is>
          <t>--</t>
        </is>
      </c>
      <c r="BP233"/>
      <c r="BQ233"/>
      <c r="BR233"/>
      <c r="BS233"/>
      <c r="BT233"/>
      <c r="BU233"/>
      <c r="BV233"/>
      <c r="BW233"/>
      <c r="BX233"/>
      <c r="BY233"/>
      <c r="BZ233"/>
      <c r="CA233"/>
      <c r="CB233"/>
      <c r="CC233"/>
      <c r="CD233" t="inlineStr">
        <is>
          <t>Kagan,J., E.D. Kagan, I.A. Kagan, and P.A. Kagan</t>
        </is>
      </c>
      <c r="CE233" t="n">
        <v>63236.0</v>
      </c>
      <c r="CF233" t="inlineStr">
        <is>
          <t>Do Polycyclic Aromatic Hydrocarbons, Acting as Photosensitizers, Participate in the Toxic Effects of Acid Rain?</t>
        </is>
      </c>
      <c r="CG233" t="inlineStr">
        <is>
          <t>ACS Symp. Ser.327:191-204</t>
        </is>
      </c>
      <c r="CH233" t="n">
        <v>1987.0</v>
      </c>
    </row>
    <row r="234">
      <c r="A234" t="n">
        <v>129000.0</v>
      </c>
      <c r="B234" t="inlineStr">
        <is>
          <t>Pyrene</t>
        </is>
      </c>
      <c r="C234"/>
      <c r="D234" t="inlineStr">
        <is>
          <t>Unmeasured</t>
        </is>
      </c>
      <c r="E234"/>
      <c r="F234"/>
      <c r="G234"/>
      <c r="H234"/>
      <c r="I234"/>
      <c r="J234"/>
      <c r="K234" t="inlineStr">
        <is>
          <t>Daphnia magna</t>
        </is>
      </c>
      <c r="L234" t="inlineStr">
        <is>
          <t>Water Flea</t>
        </is>
      </c>
      <c r="M234" t="inlineStr">
        <is>
          <t>Crustaceans; Standard Test Species</t>
        </is>
      </c>
      <c r="N234" t="inlineStr">
        <is>
          <t>Mature</t>
        </is>
      </c>
      <c r="O234"/>
      <c r="P234"/>
      <c r="Q234"/>
      <c r="R234"/>
      <c r="S234"/>
      <c r="T234"/>
      <c r="U234"/>
      <c r="V234" t="inlineStr">
        <is>
          <t>Static</t>
        </is>
      </c>
      <c r="W234" t="inlineStr">
        <is>
          <t>Fresh water</t>
        </is>
      </c>
      <c r="X234" t="inlineStr">
        <is>
          <t>Lab</t>
        </is>
      </c>
      <c r="Y234"/>
      <c r="Z234" t="inlineStr">
        <is>
          <t>Formulation</t>
        </is>
      </c>
      <c r="AA234"/>
      <c r="AB234" t="n">
        <v>0.004</v>
      </c>
      <c r="AC234"/>
      <c r="AD234"/>
      <c r="AE234"/>
      <c r="AF234"/>
      <c r="AG234" t="inlineStr">
        <is>
          <t>AI mg/L</t>
        </is>
      </c>
      <c r="AH234"/>
      <c r="AI234"/>
      <c r="AJ234"/>
      <c r="AK234"/>
      <c r="AL234"/>
      <c r="AM234"/>
      <c r="AN234"/>
      <c r="AO234"/>
      <c r="AP234"/>
      <c r="AQ234"/>
      <c r="AR234"/>
      <c r="AS234"/>
      <c r="AT234"/>
      <c r="AU234"/>
      <c r="AV234"/>
      <c r="AW234"/>
      <c r="AX234" t="inlineStr">
        <is>
          <t>Mortality</t>
        </is>
      </c>
      <c r="AY234" t="inlineStr">
        <is>
          <t>Survival</t>
        </is>
      </c>
      <c r="AZ234" t="inlineStr">
        <is>
          <t>LC50</t>
        </is>
      </c>
      <c r="BA234"/>
      <c r="BB234"/>
      <c r="BC234" t="n">
        <v>0.0833</v>
      </c>
      <c r="BD234"/>
      <c r="BE234"/>
      <c r="BF234"/>
      <c r="BG234"/>
      <c r="BH234" t="inlineStr">
        <is>
          <t>Day(s)</t>
        </is>
      </c>
      <c r="BI234"/>
      <c r="BJ234"/>
      <c r="BK234"/>
      <c r="BL234"/>
      <c r="BM234"/>
      <c r="BN234"/>
      <c r="BO234" t="inlineStr">
        <is>
          <t>--</t>
        </is>
      </c>
      <c r="BP234"/>
      <c r="BQ234"/>
      <c r="BR234"/>
      <c r="BS234"/>
      <c r="BT234"/>
      <c r="BU234"/>
      <c r="BV234"/>
      <c r="BW234"/>
      <c r="BX234"/>
      <c r="BY234"/>
      <c r="BZ234"/>
      <c r="CA234"/>
      <c r="CB234"/>
      <c r="CC234"/>
      <c r="CD234" t="inlineStr">
        <is>
          <t>Kagan,J., E.D. Kagan, I.A. Kagan, and P.A. Kagan</t>
        </is>
      </c>
      <c r="CE234" t="n">
        <v>63236.0</v>
      </c>
      <c r="CF234" t="inlineStr">
        <is>
          <t>Do Polycyclic Aromatic Hydrocarbons, Acting as Photosensitizers, Participate in the Toxic Effects of Acid Rain?</t>
        </is>
      </c>
      <c r="CG234" t="inlineStr">
        <is>
          <t>ACS Symp. Ser.327:191-204</t>
        </is>
      </c>
      <c r="CH234" t="n">
        <v>1987.0</v>
      </c>
    </row>
    <row r="235">
      <c r="A235" t="n">
        <v>129000.0</v>
      </c>
      <c r="B235" t="inlineStr">
        <is>
          <t>Pyrene</t>
        </is>
      </c>
      <c r="C235"/>
      <c r="D235" t="inlineStr">
        <is>
          <t>Unmeasured</t>
        </is>
      </c>
      <c r="E235"/>
      <c r="F235"/>
      <c r="G235"/>
      <c r="H235"/>
      <c r="I235"/>
      <c r="J235"/>
      <c r="K235" t="inlineStr">
        <is>
          <t>Daphnia magna</t>
        </is>
      </c>
      <c r="L235" t="inlineStr">
        <is>
          <t>Water Flea</t>
        </is>
      </c>
      <c r="M235" t="inlineStr">
        <is>
          <t>Crustaceans; Standard Test Species</t>
        </is>
      </c>
      <c r="N235" t="inlineStr">
        <is>
          <t>Mature</t>
        </is>
      </c>
      <c r="O235"/>
      <c r="P235"/>
      <c r="Q235"/>
      <c r="R235"/>
      <c r="S235"/>
      <c r="T235"/>
      <c r="U235"/>
      <c r="V235" t="inlineStr">
        <is>
          <t>Static</t>
        </is>
      </c>
      <c r="W235" t="inlineStr">
        <is>
          <t>Fresh water</t>
        </is>
      </c>
      <c r="X235" t="inlineStr">
        <is>
          <t>Lab</t>
        </is>
      </c>
      <c r="Y235"/>
      <c r="Z235" t="inlineStr">
        <is>
          <t>Formulation</t>
        </is>
      </c>
      <c r="AA235"/>
      <c r="AB235" t="n">
        <v>0.004</v>
      </c>
      <c r="AC235"/>
      <c r="AD235"/>
      <c r="AE235"/>
      <c r="AF235"/>
      <c r="AG235" t="inlineStr">
        <is>
          <t>AI mg/L</t>
        </is>
      </c>
      <c r="AH235"/>
      <c r="AI235"/>
      <c r="AJ235"/>
      <c r="AK235"/>
      <c r="AL235"/>
      <c r="AM235"/>
      <c r="AN235"/>
      <c r="AO235"/>
      <c r="AP235"/>
      <c r="AQ235"/>
      <c r="AR235"/>
      <c r="AS235"/>
      <c r="AT235"/>
      <c r="AU235"/>
      <c r="AV235"/>
      <c r="AW235"/>
      <c r="AX235" t="inlineStr">
        <is>
          <t>Mortality</t>
        </is>
      </c>
      <c r="AY235" t="inlineStr">
        <is>
          <t>Mortality</t>
        </is>
      </c>
      <c r="AZ235" t="inlineStr">
        <is>
          <t>LC50</t>
        </is>
      </c>
      <c r="BA235"/>
      <c r="BB235"/>
      <c r="BC235" t="n">
        <v>0.0417</v>
      </c>
      <c r="BD235"/>
      <c r="BE235"/>
      <c r="BF235"/>
      <c r="BG235"/>
      <c r="BH235" t="inlineStr">
        <is>
          <t>Day(s)</t>
        </is>
      </c>
      <c r="BI235"/>
      <c r="BJ235"/>
      <c r="BK235"/>
      <c r="BL235"/>
      <c r="BM235"/>
      <c r="BN235"/>
      <c r="BO235" t="inlineStr">
        <is>
          <t>--</t>
        </is>
      </c>
      <c r="BP235"/>
      <c r="BQ235"/>
      <c r="BR235"/>
      <c r="BS235"/>
      <c r="BT235"/>
      <c r="BU235"/>
      <c r="BV235"/>
      <c r="BW235"/>
      <c r="BX235"/>
      <c r="BY235"/>
      <c r="BZ235"/>
      <c r="CA235"/>
      <c r="CB235"/>
      <c r="CC235"/>
      <c r="CD235" t="inlineStr">
        <is>
          <t>Kagan,J., E.D. Kagan, I.A. Kagan, P.A. Kagan, and S. Quigley</t>
        </is>
      </c>
      <c r="CE235" t="n">
        <v>11437.0</v>
      </c>
      <c r="CF235" t="inlineStr">
        <is>
          <t>The Phototoxicity of Non-Carcinogenic Polycyclic Aromatic Hydrocarbons in Aquatic Organisms</t>
        </is>
      </c>
      <c r="CG235" t="inlineStr">
        <is>
          <t>Chemosphere14(11/12): 1829-1834</t>
        </is>
      </c>
      <c r="CH235" t="n">
        <v>1985.0</v>
      </c>
    </row>
    <row r="236">
      <c r="A236" t="n">
        <v>131113.0</v>
      </c>
      <c r="B236" t="inlineStr">
        <is>
          <t>1,2-Benzenedicarboxylic acid, 1,2-Dimethyl ester</t>
        </is>
      </c>
      <c r="C236"/>
      <c r="D236" t="inlineStr">
        <is>
          <t>Unmeasured</t>
        </is>
      </c>
      <c r="E236" t="inlineStr">
        <is>
          <t>&gt;=</t>
        </is>
      </c>
      <c r="F236" t="n">
        <v>80.0</v>
      </c>
      <c r="G236"/>
      <c r="H236"/>
      <c r="I236"/>
      <c r="J236"/>
      <c r="K236" t="inlineStr">
        <is>
          <t>Daphnia magna</t>
        </is>
      </c>
      <c r="L236" t="inlineStr">
        <is>
          <t>Water Flea</t>
        </is>
      </c>
      <c r="M236" t="inlineStr">
        <is>
          <t>Crustaceans; Standard Test Species</t>
        </is>
      </c>
      <c r="N236"/>
      <c r="O236" t="inlineStr">
        <is>
          <t>&lt;=</t>
        </is>
      </c>
      <c r="P236" t="n">
        <v>24.0</v>
      </c>
      <c r="Q236"/>
      <c r="R236"/>
      <c r="S236"/>
      <c r="T236"/>
      <c r="U236" t="inlineStr">
        <is>
          <t>Hour(s)</t>
        </is>
      </c>
      <c r="V236" t="inlineStr">
        <is>
          <t>Static</t>
        </is>
      </c>
      <c r="W236" t="inlineStr">
        <is>
          <t>Fresh water</t>
        </is>
      </c>
      <c r="X236" t="inlineStr">
        <is>
          <t>Lab</t>
        </is>
      </c>
      <c r="Y236" t="inlineStr">
        <is>
          <t>6-10</t>
        </is>
      </c>
      <c r="Z236" t="inlineStr">
        <is>
          <t>Formulation</t>
        </is>
      </c>
      <c r="AA236"/>
      <c r="AB236" t="n">
        <v>33.0</v>
      </c>
      <c r="AC236"/>
      <c r="AD236" t="n">
        <v>16.0</v>
      </c>
      <c r="AE236"/>
      <c r="AF236" t="n">
        <v>130.0</v>
      </c>
      <c r="AG236" t="inlineStr">
        <is>
          <t>AI mg/L</t>
        </is>
      </c>
      <c r="AH236"/>
      <c r="AI236"/>
      <c r="AJ236"/>
      <c r="AK236"/>
      <c r="AL236"/>
      <c r="AM236"/>
      <c r="AN236"/>
      <c r="AO236"/>
      <c r="AP236"/>
      <c r="AQ236"/>
      <c r="AR236"/>
      <c r="AS236"/>
      <c r="AT236"/>
      <c r="AU236"/>
      <c r="AV236"/>
      <c r="AW236"/>
      <c r="AX236" t="inlineStr">
        <is>
          <t>Mortality</t>
        </is>
      </c>
      <c r="AY236" t="inlineStr">
        <is>
          <t>Mortality</t>
        </is>
      </c>
      <c r="AZ236" t="inlineStr">
        <is>
          <t>LC50</t>
        </is>
      </c>
      <c r="BA236"/>
      <c r="BB236"/>
      <c r="BC236" t="n">
        <v>2.0</v>
      </c>
      <c r="BD236"/>
      <c r="BE236"/>
      <c r="BF236"/>
      <c r="BG236"/>
      <c r="BH236" t="inlineStr">
        <is>
          <t>Day(s)</t>
        </is>
      </c>
      <c r="BI236"/>
      <c r="BJ236"/>
      <c r="BK236"/>
      <c r="BL236"/>
      <c r="BM236"/>
      <c r="BN236"/>
      <c r="BO236" t="inlineStr">
        <is>
          <t>--</t>
        </is>
      </c>
      <c r="BP236"/>
      <c r="BQ236"/>
      <c r="BR236"/>
      <c r="BS236"/>
      <c r="BT236"/>
      <c r="BU236"/>
      <c r="BV236"/>
      <c r="BW236"/>
      <c r="BX236"/>
      <c r="BY236"/>
      <c r="BZ236"/>
      <c r="CA236"/>
      <c r="CB236"/>
      <c r="CC236"/>
      <c r="CD236" t="inlineStr">
        <is>
          <t>LeBlanc,G.A.</t>
        </is>
      </c>
      <c r="CE236" t="n">
        <v>5184.0</v>
      </c>
      <c r="CF236" t="inlineStr">
        <is>
          <t>Acute Toxicity of Priority Pollutants to Water Flea (Daphnia magna)</t>
        </is>
      </c>
      <c r="CG236" t="inlineStr">
        <is>
          <t>Bull. Environ. Contam. Toxicol.24(5): 684-691</t>
        </is>
      </c>
      <c r="CH236" t="n">
        <v>1980.0</v>
      </c>
    </row>
    <row r="237">
      <c r="A237" t="n">
        <v>131113.0</v>
      </c>
      <c r="B237" t="inlineStr">
        <is>
          <t>1,2-Benzenedicarboxylic acid, 1,2-Dimethyl ester</t>
        </is>
      </c>
      <c r="C237"/>
      <c r="D237" t="inlineStr">
        <is>
          <t>Unmeasured</t>
        </is>
      </c>
      <c r="E237" t="inlineStr">
        <is>
          <t>&gt;=</t>
        </is>
      </c>
      <c r="F237" t="n">
        <v>80.0</v>
      </c>
      <c r="G237"/>
      <c r="H237"/>
      <c r="I237"/>
      <c r="J237"/>
      <c r="K237" t="inlineStr">
        <is>
          <t>Daphnia magna</t>
        </is>
      </c>
      <c r="L237" t="inlineStr">
        <is>
          <t>Water Flea</t>
        </is>
      </c>
      <c r="M237" t="inlineStr">
        <is>
          <t>Crustaceans; Standard Test Species</t>
        </is>
      </c>
      <c r="N237"/>
      <c r="O237" t="inlineStr">
        <is>
          <t>&lt;=</t>
        </is>
      </c>
      <c r="P237" t="n">
        <v>24.0</v>
      </c>
      <c r="Q237"/>
      <c r="R237"/>
      <c r="S237"/>
      <c r="T237"/>
      <c r="U237" t="inlineStr">
        <is>
          <t>Hour(s)</t>
        </is>
      </c>
      <c r="V237" t="inlineStr">
        <is>
          <t>Static</t>
        </is>
      </c>
      <c r="W237" t="inlineStr">
        <is>
          <t>Fresh water</t>
        </is>
      </c>
      <c r="X237" t="inlineStr">
        <is>
          <t>Lab</t>
        </is>
      </c>
      <c r="Y237" t="inlineStr">
        <is>
          <t>6-10</t>
        </is>
      </c>
      <c r="Z237" t="inlineStr">
        <is>
          <t>Formulation</t>
        </is>
      </c>
      <c r="AA237"/>
      <c r="AB237" t="n">
        <v>150.0</v>
      </c>
      <c r="AC237"/>
      <c r="AD237" t="n">
        <v>98.0</v>
      </c>
      <c r="AE237"/>
      <c r="AF237" t="n">
        <v>220.0</v>
      </c>
      <c r="AG237" t="inlineStr">
        <is>
          <t>AI mg/L</t>
        </is>
      </c>
      <c r="AH237"/>
      <c r="AI237"/>
      <c r="AJ237"/>
      <c r="AK237"/>
      <c r="AL237"/>
      <c r="AM237"/>
      <c r="AN237"/>
      <c r="AO237"/>
      <c r="AP237"/>
      <c r="AQ237"/>
      <c r="AR237"/>
      <c r="AS237"/>
      <c r="AT237"/>
      <c r="AU237"/>
      <c r="AV237"/>
      <c r="AW237"/>
      <c r="AX237" t="inlineStr">
        <is>
          <t>Mortality</t>
        </is>
      </c>
      <c r="AY237" t="inlineStr">
        <is>
          <t>Mortality</t>
        </is>
      </c>
      <c r="AZ237" t="inlineStr">
        <is>
          <t>LC50</t>
        </is>
      </c>
      <c r="BA237"/>
      <c r="BB237"/>
      <c r="BC237" t="n">
        <v>1.0</v>
      </c>
      <c r="BD237"/>
      <c r="BE237"/>
      <c r="BF237"/>
      <c r="BG237"/>
      <c r="BH237" t="inlineStr">
        <is>
          <t>Day(s)</t>
        </is>
      </c>
      <c r="BI237"/>
      <c r="BJ237"/>
      <c r="BK237"/>
      <c r="BL237"/>
      <c r="BM237"/>
      <c r="BN237"/>
      <c r="BO237" t="inlineStr">
        <is>
          <t>--</t>
        </is>
      </c>
      <c r="BP237"/>
      <c r="BQ237"/>
      <c r="BR237"/>
      <c r="BS237"/>
      <c r="BT237"/>
      <c r="BU237"/>
      <c r="BV237"/>
      <c r="BW237"/>
      <c r="BX237"/>
      <c r="BY237"/>
      <c r="BZ237"/>
      <c r="CA237"/>
      <c r="CB237"/>
      <c r="CC237"/>
      <c r="CD237" t="inlineStr">
        <is>
          <t>LeBlanc,G.A.</t>
        </is>
      </c>
      <c r="CE237" t="n">
        <v>5184.0</v>
      </c>
      <c r="CF237" t="inlineStr">
        <is>
          <t>Acute Toxicity of Priority Pollutants to Water Flea (Daphnia magna)</t>
        </is>
      </c>
      <c r="CG237" t="inlineStr">
        <is>
          <t>Bull. Environ. Contam. Toxicol.24(5): 684-691</t>
        </is>
      </c>
      <c r="CH237" t="n">
        <v>1980.0</v>
      </c>
    </row>
    <row r="238">
      <c r="A238" t="n">
        <v>131113.0</v>
      </c>
      <c r="B238" t="inlineStr">
        <is>
          <t>1,2-Benzenedicarboxylic acid, 1,2-Dimethyl ester</t>
        </is>
      </c>
      <c r="C238"/>
      <c r="D238" t="inlineStr">
        <is>
          <t>Measured</t>
        </is>
      </c>
      <c r="E238"/>
      <c r="F238"/>
      <c r="G238"/>
      <c r="H238"/>
      <c r="I238"/>
      <c r="J238"/>
      <c r="K238" t="inlineStr">
        <is>
          <t>Daphnia magna</t>
        </is>
      </c>
      <c r="L238" t="inlineStr">
        <is>
          <t>Water Flea</t>
        </is>
      </c>
      <c r="M238" t="inlineStr">
        <is>
          <t>Crustaceans; Standard Test Species</t>
        </is>
      </c>
      <c r="N238"/>
      <c r="O238" t="inlineStr">
        <is>
          <t>&lt;</t>
        </is>
      </c>
      <c r="P238" t="n">
        <v>24.0</v>
      </c>
      <c r="Q238"/>
      <c r="R238"/>
      <c r="S238"/>
      <c r="T238"/>
      <c r="U238" t="inlineStr">
        <is>
          <t>Hour(s)</t>
        </is>
      </c>
      <c r="V238" t="inlineStr">
        <is>
          <t>Static</t>
        </is>
      </c>
      <c r="W238" t="inlineStr">
        <is>
          <t>Fresh water</t>
        </is>
      </c>
      <c r="X238" t="inlineStr">
        <is>
          <t>Lab</t>
        </is>
      </c>
      <c r="Y238" t="n">
        <v>6.0</v>
      </c>
      <c r="Z238" t="inlineStr">
        <is>
          <t>Active ingredient</t>
        </is>
      </c>
      <c r="AA238" t="inlineStr">
        <is>
          <t>&gt;</t>
        </is>
      </c>
      <c r="AB238" t="n">
        <v>52.0</v>
      </c>
      <c r="AC238"/>
      <c r="AD238"/>
      <c r="AE238"/>
      <c r="AF238"/>
      <c r="AG238" t="inlineStr">
        <is>
          <t>AI mg/L</t>
        </is>
      </c>
      <c r="AH238"/>
      <c r="AI238"/>
      <c r="AJ238"/>
      <c r="AK238"/>
      <c r="AL238"/>
      <c r="AM238"/>
      <c r="AN238"/>
      <c r="AO238"/>
      <c r="AP238"/>
      <c r="AQ238"/>
      <c r="AR238"/>
      <c r="AS238"/>
      <c r="AT238"/>
      <c r="AU238"/>
      <c r="AV238"/>
      <c r="AW238"/>
      <c r="AX238" t="inlineStr">
        <is>
          <t>Mortality</t>
        </is>
      </c>
      <c r="AY238" t="inlineStr">
        <is>
          <t>Mortality</t>
        </is>
      </c>
      <c r="AZ238" t="inlineStr">
        <is>
          <t>LC50</t>
        </is>
      </c>
      <c r="BA238"/>
      <c r="BB238"/>
      <c r="BC238" t="n">
        <v>2.0</v>
      </c>
      <c r="BD238"/>
      <c r="BE238"/>
      <c r="BF238"/>
      <c r="BG238"/>
      <c r="BH238" t="inlineStr">
        <is>
          <t>Day(s)</t>
        </is>
      </c>
      <c r="BI238"/>
      <c r="BJ238"/>
      <c r="BK238"/>
      <c r="BL238"/>
      <c r="BM238"/>
      <c r="BN238"/>
      <c r="BO238" t="inlineStr">
        <is>
          <t>--</t>
        </is>
      </c>
      <c r="BP238"/>
      <c r="BQ238"/>
      <c r="BR238"/>
      <c r="BS238"/>
      <c r="BT238"/>
      <c r="BU238"/>
      <c r="BV238"/>
      <c r="BW238"/>
      <c r="BX238"/>
      <c r="BY238"/>
      <c r="BZ238"/>
      <c r="CA238"/>
      <c r="CB238"/>
      <c r="CC238"/>
      <c r="CD238" t="inlineStr">
        <is>
          <t>Springborn Bionomics Inc.</t>
        </is>
      </c>
      <c r="CE238" t="n">
        <v>180338.0</v>
      </c>
      <c r="CF238" t="inlineStr">
        <is>
          <t>Acute Toxicity of Fourteen Phthalate Esters to Daphnia magna (Final Report) Report No BW-84-4-1567</t>
        </is>
      </c>
      <c r="CG238" t="inlineStr">
        <is>
          <t>EPA/OTS 40-8426150:54 p.</t>
        </is>
      </c>
      <c r="CH238" t="n">
        <v>1984.0</v>
      </c>
    </row>
    <row r="239">
      <c r="A239" t="n">
        <v>131113.0</v>
      </c>
      <c r="B239" t="inlineStr">
        <is>
          <t>1,2-Benzenedicarboxylic acid, 1,2-Dimethyl ester</t>
        </is>
      </c>
      <c r="C239"/>
      <c r="D239" t="inlineStr">
        <is>
          <t>Measured</t>
        </is>
      </c>
      <c r="E239"/>
      <c r="F239"/>
      <c r="G239"/>
      <c r="H239"/>
      <c r="I239"/>
      <c r="J239"/>
      <c r="K239" t="inlineStr">
        <is>
          <t>Daphnia magna</t>
        </is>
      </c>
      <c r="L239" t="inlineStr">
        <is>
          <t>Water Flea</t>
        </is>
      </c>
      <c r="M239" t="inlineStr">
        <is>
          <t>Crustaceans; Standard Test Species</t>
        </is>
      </c>
      <c r="N239"/>
      <c r="O239" t="inlineStr">
        <is>
          <t>&lt;</t>
        </is>
      </c>
      <c r="P239" t="n">
        <v>24.0</v>
      </c>
      <c r="Q239"/>
      <c r="R239"/>
      <c r="S239"/>
      <c r="T239"/>
      <c r="U239" t="inlineStr">
        <is>
          <t>Hour(s)</t>
        </is>
      </c>
      <c r="V239" t="inlineStr">
        <is>
          <t>Static</t>
        </is>
      </c>
      <c r="W239" t="inlineStr">
        <is>
          <t>Fresh water</t>
        </is>
      </c>
      <c r="X239" t="inlineStr">
        <is>
          <t>Lab</t>
        </is>
      </c>
      <c r="Y239" t="n">
        <v>6.0</v>
      </c>
      <c r="Z239" t="inlineStr">
        <is>
          <t>Active ingredient</t>
        </is>
      </c>
      <c r="AA239" t="inlineStr">
        <is>
          <t>&gt;</t>
        </is>
      </c>
      <c r="AB239" t="n">
        <v>270.0</v>
      </c>
      <c r="AC239"/>
      <c r="AD239"/>
      <c r="AE239"/>
      <c r="AF239"/>
      <c r="AG239" t="inlineStr">
        <is>
          <t>AI mg/L</t>
        </is>
      </c>
      <c r="AH239"/>
      <c r="AI239"/>
      <c r="AJ239"/>
      <c r="AK239"/>
      <c r="AL239"/>
      <c r="AM239"/>
      <c r="AN239"/>
      <c r="AO239"/>
      <c r="AP239"/>
      <c r="AQ239"/>
      <c r="AR239"/>
      <c r="AS239"/>
      <c r="AT239"/>
      <c r="AU239"/>
      <c r="AV239"/>
      <c r="AW239"/>
      <c r="AX239" t="inlineStr">
        <is>
          <t>Mortality</t>
        </is>
      </c>
      <c r="AY239" t="inlineStr">
        <is>
          <t>Mortality</t>
        </is>
      </c>
      <c r="AZ239" t="inlineStr">
        <is>
          <t>LC50</t>
        </is>
      </c>
      <c r="BA239"/>
      <c r="BB239"/>
      <c r="BC239" t="n">
        <v>1.0</v>
      </c>
      <c r="BD239"/>
      <c r="BE239"/>
      <c r="BF239"/>
      <c r="BG239"/>
      <c r="BH239" t="inlineStr">
        <is>
          <t>Day(s)</t>
        </is>
      </c>
      <c r="BI239"/>
      <c r="BJ239"/>
      <c r="BK239"/>
      <c r="BL239"/>
      <c r="BM239"/>
      <c r="BN239"/>
      <c r="BO239" t="inlineStr">
        <is>
          <t>--</t>
        </is>
      </c>
      <c r="BP239"/>
      <c r="BQ239"/>
      <c r="BR239"/>
      <c r="BS239"/>
      <c r="BT239"/>
      <c r="BU239"/>
      <c r="BV239"/>
      <c r="BW239"/>
      <c r="BX239"/>
      <c r="BY239"/>
      <c r="BZ239"/>
      <c r="CA239"/>
      <c r="CB239"/>
      <c r="CC239"/>
      <c r="CD239" t="inlineStr">
        <is>
          <t>Springborn Bionomics Inc.</t>
        </is>
      </c>
      <c r="CE239" t="n">
        <v>180338.0</v>
      </c>
      <c r="CF239" t="inlineStr">
        <is>
          <t>Acute Toxicity of Fourteen Phthalate Esters to Daphnia magna (Final Report) Report No BW-84-4-1567</t>
        </is>
      </c>
      <c r="CG239" t="inlineStr">
        <is>
          <t>EPA/OTS 40-8426150:54 p.</t>
        </is>
      </c>
      <c r="CH239" t="n">
        <v>1984.0</v>
      </c>
    </row>
    <row r="240">
      <c r="A240" t="n">
        <v>131179.0</v>
      </c>
      <c r="B240" t="inlineStr">
        <is>
          <t>Phthalic acid Diallylester</t>
        </is>
      </c>
      <c r="C240"/>
      <c r="D240" t="inlineStr">
        <is>
          <t>Unmeasured</t>
        </is>
      </c>
      <c r="E240"/>
      <c r="F240"/>
      <c r="G240"/>
      <c r="H240"/>
      <c r="I240"/>
      <c r="J240"/>
      <c r="K240" t="inlineStr">
        <is>
          <t>Daphnia magna</t>
        </is>
      </c>
      <c r="L240" t="inlineStr">
        <is>
          <t>Water Flea</t>
        </is>
      </c>
      <c r="M240" t="inlineStr">
        <is>
          <t>Crustaceans; Standard Test Species</t>
        </is>
      </c>
      <c r="N240"/>
      <c r="O240" t="inlineStr">
        <is>
          <t>&lt;=</t>
        </is>
      </c>
      <c r="P240" t="n">
        <v>24.0</v>
      </c>
      <c r="Q240"/>
      <c r="R240"/>
      <c r="S240"/>
      <c r="T240"/>
      <c r="U240" t="inlineStr">
        <is>
          <t>Hour(s)</t>
        </is>
      </c>
      <c r="V240" t="inlineStr">
        <is>
          <t>Static</t>
        </is>
      </c>
      <c r="W240" t="inlineStr">
        <is>
          <t>Fresh water</t>
        </is>
      </c>
      <c r="X240" t="inlineStr">
        <is>
          <t>Lab</t>
        </is>
      </c>
      <c r="Y240"/>
      <c r="Z240" t="inlineStr">
        <is>
          <t>Formulation</t>
        </is>
      </c>
      <c r="AA240"/>
      <c r="AB240" t="n">
        <v>20.0</v>
      </c>
      <c r="AC240"/>
      <c r="AD240"/>
      <c r="AE240"/>
      <c r="AF240"/>
      <c r="AG240" t="inlineStr">
        <is>
          <t>AI mg/L</t>
        </is>
      </c>
      <c r="AH240"/>
      <c r="AI240"/>
      <c r="AJ240"/>
      <c r="AK240"/>
      <c r="AL240"/>
      <c r="AM240"/>
      <c r="AN240"/>
      <c r="AO240"/>
      <c r="AP240"/>
      <c r="AQ240"/>
      <c r="AR240"/>
      <c r="AS240"/>
      <c r="AT240"/>
      <c r="AU240"/>
      <c r="AV240"/>
      <c r="AW240"/>
      <c r="AX240" t="inlineStr">
        <is>
          <t>Intoxication</t>
        </is>
      </c>
      <c r="AY240" t="inlineStr">
        <is>
          <t>Immobile</t>
        </is>
      </c>
      <c r="AZ240" t="inlineStr">
        <is>
          <t>LC50</t>
        </is>
      </c>
      <c r="BA240"/>
      <c r="BB240"/>
      <c r="BC240" t="n">
        <v>1.0</v>
      </c>
      <c r="BD240"/>
      <c r="BE240"/>
      <c r="BF240"/>
      <c r="BG240"/>
      <c r="BH240" t="inlineStr">
        <is>
          <t>Day(s)</t>
        </is>
      </c>
      <c r="BI240"/>
      <c r="BJ240"/>
      <c r="BK240"/>
      <c r="BL240"/>
      <c r="BM240"/>
      <c r="BN240"/>
      <c r="BO240" t="inlineStr">
        <is>
          <t>--</t>
        </is>
      </c>
      <c r="BP240"/>
      <c r="BQ240"/>
      <c r="BR240"/>
      <c r="BS240"/>
      <c r="BT240"/>
      <c r="BU240"/>
      <c r="BV240"/>
      <c r="BW240"/>
      <c r="BX240"/>
      <c r="BY240"/>
      <c r="BZ240"/>
      <c r="CA240"/>
      <c r="CB240"/>
      <c r="CC240"/>
      <c r="CD240" t="inlineStr">
        <is>
          <t>Bringmann,G., and R. Kuhn</t>
        </is>
      </c>
      <c r="CE240" t="n">
        <v>5718.0</v>
      </c>
      <c r="CF240" t="inlineStr">
        <is>
          <t>Results of the Damaging Effect of Water Pollutants on Daphnia magna (Befunde der Schadwirkung Wassergefahrdender Stoffe Gegen Daphnia magna)</t>
        </is>
      </c>
      <c r="CG240" t="inlineStr">
        <is>
          <t>TR-79-1204, Literature Research Company, Annandale, VA:26 p.</t>
        </is>
      </c>
      <c r="CH240" t="n">
        <v>1977.0</v>
      </c>
    </row>
    <row r="241">
      <c r="A241" t="n">
        <v>132649.0</v>
      </c>
      <c r="B241" t="inlineStr">
        <is>
          <t>Dibenzofuran</t>
        </is>
      </c>
      <c r="C241"/>
      <c r="D241" t="inlineStr">
        <is>
          <t>Unmeasured</t>
        </is>
      </c>
      <c r="E241"/>
      <c r="F241"/>
      <c r="G241"/>
      <c r="H241"/>
      <c r="I241"/>
      <c r="J241"/>
      <c r="K241" t="inlineStr">
        <is>
          <t>Daphnia magna</t>
        </is>
      </c>
      <c r="L241" t="inlineStr">
        <is>
          <t>Water Flea</t>
        </is>
      </c>
      <c r="M241" t="inlineStr">
        <is>
          <t>Crustaceans; Standard Test Species</t>
        </is>
      </c>
      <c r="N241"/>
      <c r="O241" t="inlineStr">
        <is>
          <t>&lt;</t>
        </is>
      </c>
      <c r="P241" t="n">
        <v>24.0</v>
      </c>
      <c r="Q241"/>
      <c r="R241"/>
      <c r="S241"/>
      <c r="T241"/>
      <c r="U241" t="inlineStr">
        <is>
          <t>Hour(s)</t>
        </is>
      </c>
      <c r="V241" t="inlineStr">
        <is>
          <t>Static</t>
        </is>
      </c>
      <c r="W241" t="inlineStr">
        <is>
          <t>Fresh water</t>
        </is>
      </c>
      <c r="X241" t="inlineStr">
        <is>
          <t>Lab</t>
        </is>
      </c>
      <c r="Y241"/>
      <c r="Z241" t="inlineStr">
        <is>
          <t>Formulation</t>
        </is>
      </c>
      <c r="AA241"/>
      <c r="AB241" t="n">
        <v>1.34</v>
      </c>
      <c r="AC241"/>
      <c r="AD241" t="n">
        <v>1.0</v>
      </c>
      <c r="AE241"/>
      <c r="AF241" t="n">
        <v>1.8</v>
      </c>
      <c r="AG241" t="inlineStr">
        <is>
          <t>AI mg/L</t>
        </is>
      </c>
      <c r="AH241"/>
      <c r="AI241"/>
      <c r="AJ241"/>
      <c r="AK241"/>
      <c r="AL241"/>
      <c r="AM241"/>
      <c r="AN241"/>
      <c r="AO241"/>
      <c r="AP241"/>
      <c r="AQ241"/>
      <c r="AR241"/>
      <c r="AS241"/>
      <c r="AT241"/>
      <c r="AU241"/>
      <c r="AV241"/>
      <c r="AW241"/>
      <c r="AX241" t="inlineStr">
        <is>
          <t>Mortality</t>
        </is>
      </c>
      <c r="AY241" t="inlineStr">
        <is>
          <t>Mortality</t>
        </is>
      </c>
      <c r="AZ241" t="inlineStr">
        <is>
          <t>LC50</t>
        </is>
      </c>
      <c r="BA241"/>
      <c r="BB241"/>
      <c r="BC241" t="n">
        <v>2.0</v>
      </c>
      <c r="BD241"/>
      <c r="BE241"/>
      <c r="BF241"/>
      <c r="BG241"/>
      <c r="BH241" t="inlineStr">
        <is>
          <t>Day(s)</t>
        </is>
      </c>
      <c r="BI241"/>
      <c r="BJ241"/>
      <c r="BK241"/>
      <c r="BL241"/>
      <c r="BM241"/>
      <c r="BN241"/>
      <c r="BO241" t="inlineStr">
        <is>
          <t>--</t>
        </is>
      </c>
      <c r="BP241"/>
      <c r="BQ241"/>
      <c r="BR241"/>
      <c r="BS241"/>
      <c r="BT241"/>
      <c r="BU241"/>
      <c r="BV241"/>
      <c r="BW241"/>
      <c r="BX241"/>
      <c r="BY241"/>
      <c r="BZ241"/>
      <c r="CA241"/>
      <c r="CB241"/>
      <c r="CC241"/>
      <c r="CD241" t="inlineStr">
        <is>
          <t>Maas,J.L.</t>
        </is>
      </c>
      <c r="CE241" t="n">
        <v>5374.0</v>
      </c>
      <c r="CF241" t="inlineStr">
        <is>
          <t>Toxicity Research with Thiourea</t>
        </is>
      </c>
      <c r="CG241" t="inlineStr">
        <is>
          <t>Laboratory for Ecotoxicology, Institute for Inland Water Management and Waste Water Treatment, Report No.AOCE:4 p.</t>
        </is>
      </c>
      <c r="CH241" t="n">
        <v>1990.0</v>
      </c>
    </row>
    <row r="242">
      <c r="A242" t="n">
        <v>132649.0</v>
      </c>
      <c r="B242" t="inlineStr">
        <is>
          <t>Dibenzofuran</t>
        </is>
      </c>
      <c r="C242"/>
      <c r="D242" t="inlineStr">
        <is>
          <t>Unmeasured</t>
        </is>
      </c>
      <c r="E242" t="inlineStr">
        <is>
          <t>&gt;=</t>
        </is>
      </c>
      <c r="F242" t="n">
        <v>80.0</v>
      </c>
      <c r="G242"/>
      <c r="H242"/>
      <c r="I242"/>
      <c r="J242"/>
      <c r="K242" t="inlineStr">
        <is>
          <t>Daphnia magna</t>
        </is>
      </c>
      <c r="L242" t="inlineStr">
        <is>
          <t>Water Flea</t>
        </is>
      </c>
      <c r="M242" t="inlineStr">
        <is>
          <t>Crustaceans; Standard Test Species</t>
        </is>
      </c>
      <c r="N242"/>
      <c r="O242" t="inlineStr">
        <is>
          <t>&lt;=</t>
        </is>
      </c>
      <c r="P242" t="n">
        <v>24.0</v>
      </c>
      <c r="Q242"/>
      <c r="R242"/>
      <c r="S242"/>
      <c r="T242"/>
      <c r="U242" t="inlineStr">
        <is>
          <t>Hour(s)</t>
        </is>
      </c>
      <c r="V242" t="inlineStr">
        <is>
          <t>Static</t>
        </is>
      </c>
      <c r="W242" t="inlineStr">
        <is>
          <t>Fresh water</t>
        </is>
      </c>
      <c r="X242" t="inlineStr">
        <is>
          <t>Lab</t>
        </is>
      </c>
      <c r="Y242" t="inlineStr">
        <is>
          <t>6-10</t>
        </is>
      </c>
      <c r="Z242" t="inlineStr">
        <is>
          <t>Formulation</t>
        </is>
      </c>
      <c r="AA242"/>
      <c r="AB242" t="n">
        <v>1.7</v>
      </c>
      <c r="AC242"/>
      <c r="AD242" t="n">
        <v>1.1</v>
      </c>
      <c r="AE242"/>
      <c r="AF242" t="n">
        <v>2.7</v>
      </c>
      <c r="AG242" t="inlineStr">
        <is>
          <t>AI mg/L</t>
        </is>
      </c>
      <c r="AH242"/>
      <c r="AI242"/>
      <c r="AJ242"/>
      <c r="AK242"/>
      <c r="AL242"/>
      <c r="AM242"/>
      <c r="AN242"/>
      <c r="AO242"/>
      <c r="AP242"/>
      <c r="AQ242"/>
      <c r="AR242"/>
      <c r="AS242"/>
      <c r="AT242"/>
      <c r="AU242"/>
      <c r="AV242"/>
      <c r="AW242"/>
      <c r="AX242" t="inlineStr">
        <is>
          <t>Mortality</t>
        </is>
      </c>
      <c r="AY242" t="inlineStr">
        <is>
          <t>Mortality</t>
        </is>
      </c>
      <c r="AZ242" t="inlineStr">
        <is>
          <t>LC50</t>
        </is>
      </c>
      <c r="BA242"/>
      <c r="BB242"/>
      <c r="BC242" t="n">
        <v>2.0</v>
      </c>
      <c r="BD242"/>
      <c r="BE242"/>
      <c r="BF242"/>
      <c r="BG242"/>
      <c r="BH242" t="inlineStr">
        <is>
          <t>Day(s)</t>
        </is>
      </c>
      <c r="BI242"/>
      <c r="BJ242"/>
      <c r="BK242"/>
      <c r="BL242"/>
      <c r="BM242"/>
      <c r="BN242"/>
      <c r="BO242" t="inlineStr">
        <is>
          <t>--</t>
        </is>
      </c>
      <c r="BP242"/>
      <c r="BQ242"/>
      <c r="BR242"/>
      <c r="BS242"/>
      <c r="BT242"/>
      <c r="BU242"/>
      <c r="BV242"/>
      <c r="BW242"/>
      <c r="BX242"/>
      <c r="BY242"/>
      <c r="BZ242"/>
      <c r="CA242"/>
      <c r="CB242"/>
      <c r="CC242"/>
      <c r="CD242" t="inlineStr">
        <is>
          <t>LeBlanc,G.A.</t>
        </is>
      </c>
      <c r="CE242" t="n">
        <v>5184.0</v>
      </c>
      <c r="CF242" t="inlineStr">
        <is>
          <t>Acute Toxicity of Priority Pollutants to Water Flea (Daphnia magna)</t>
        </is>
      </c>
      <c r="CG242" t="inlineStr">
        <is>
          <t>Bull. Environ. Contam. Toxicol.24(5): 684-691</t>
        </is>
      </c>
      <c r="CH242" t="n">
        <v>1980.0</v>
      </c>
    </row>
    <row r="243">
      <c r="A243" t="n">
        <v>132649.0</v>
      </c>
      <c r="B243" t="inlineStr">
        <is>
          <t>Dibenzofuran</t>
        </is>
      </c>
      <c r="C243"/>
      <c r="D243" t="inlineStr">
        <is>
          <t>Unmeasured</t>
        </is>
      </c>
      <c r="E243" t="inlineStr">
        <is>
          <t>&gt;=</t>
        </is>
      </c>
      <c r="F243" t="n">
        <v>80.0</v>
      </c>
      <c r="G243"/>
      <c r="H243"/>
      <c r="I243"/>
      <c r="J243"/>
      <c r="K243" t="inlineStr">
        <is>
          <t>Daphnia magna</t>
        </is>
      </c>
      <c r="L243" t="inlineStr">
        <is>
          <t>Water Flea</t>
        </is>
      </c>
      <c r="M243" t="inlineStr">
        <is>
          <t>Crustaceans; Standard Test Species</t>
        </is>
      </c>
      <c r="N243"/>
      <c r="O243" t="inlineStr">
        <is>
          <t>&lt;=</t>
        </is>
      </c>
      <c r="P243" t="n">
        <v>24.0</v>
      </c>
      <c r="Q243"/>
      <c r="R243"/>
      <c r="S243"/>
      <c r="T243"/>
      <c r="U243" t="inlineStr">
        <is>
          <t>Hour(s)</t>
        </is>
      </c>
      <c r="V243" t="inlineStr">
        <is>
          <t>Static</t>
        </is>
      </c>
      <c r="W243" t="inlineStr">
        <is>
          <t>Fresh water</t>
        </is>
      </c>
      <c r="X243" t="inlineStr">
        <is>
          <t>Lab</t>
        </is>
      </c>
      <c r="Y243" t="inlineStr">
        <is>
          <t>6-10</t>
        </is>
      </c>
      <c r="Z243" t="inlineStr">
        <is>
          <t>Formulation</t>
        </is>
      </c>
      <c r="AA243"/>
      <c r="AB243" t="n">
        <v>7.5</v>
      </c>
      <c r="AC243"/>
      <c r="AD243" t="n">
        <v>4.4</v>
      </c>
      <c r="AE243"/>
      <c r="AF243" t="n">
        <v>13.0</v>
      </c>
      <c r="AG243" t="inlineStr">
        <is>
          <t>AI mg/L</t>
        </is>
      </c>
      <c r="AH243"/>
      <c r="AI243"/>
      <c r="AJ243"/>
      <c r="AK243"/>
      <c r="AL243"/>
      <c r="AM243"/>
      <c r="AN243"/>
      <c r="AO243"/>
      <c r="AP243"/>
      <c r="AQ243"/>
      <c r="AR243"/>
      <c r="AS243"/>
      <c r="AT243"/>
      <c r="AU243"/>
      <c r="AV243"/>
      <c r="AW243"/>
      <c r="AX243" t="inlineStr">
        <is>
          <t>Mortality</t>
        </is>
      </c>
      <c r="AY243" t="inlineStr">
        <is>
          <t>Mortality</t>
        </is>
      </c>
      <c r="AZ243" t="inlineStr">
        <is>
          <t>LC50</t>
        </is>
      </c>
      <c r="BA243"/>
      <c r="BB243"/>
      <c r="BC243" t="n">
        <v>1.0</v>
      </c>
      <c r="BD243"/>
      <c r="BE243"/>
      <c r="BF243"/>
      <c r="BG243"/>
      <c r="BH243" t="inlineStr">
        <is>
          <t>Day(s)</t>
        </is>
      </c>
      <c r="BI243"/>
      <c r="BJ243"/>
      <c r="BK243"/>
      <c r="BL243"/>
      <c r="BM243"/>
      <c r="BN243"/>
      <c r="BO243" t="inlineStr">
        <is>
          <t>--</t>
        </is>
      </c>
      <c r="BP243"/>
      <c r="BQ243"/>
      <c r="BR243"/>
      <c r="BS243"/>
      <c r="BT243"/>
      <c r="BU243"/>
      <c r="BV243"/>
      <c r="BW243"/>
      <c r="BX243"/>
      <c r="BY243"/>
      <c r="BZ243"/>
      <c r="CA243"/>
      <c r="CB243"/>
      <c r="CC243"/>
      <c r="CD243" t="inlineStr">
        <is>
          <t>LeBlanc,G.A.</t>
        </is>
      </c>
      <c r="CE243" t="n">
        <v>5184.0</v>
      </c>
      <c r="CF243" t="inlineStr">
        <is>
          <t>Acute Toxicity of Priority Pollutants to Water Flea (Daphnia magna)</t>
        </is>
      </c>
      <c r="CG243" t="inlineStr">
        <is>
          <t>Bull. Environ. Contam. Toxicol.24(5): 684-691</t>
        </is>
      </c>
      <c r="CH243" t="n">
        <v>1980.0</v>
      </c>
    </row>
    <row r="244">
      <c r="A244" t="n">
        <v>132649.0</v>
      </c>
      <c r="B244" t="inlineStr">
        <is>
          <t>Dibenzofuran</t>
        </is>
      </c>
      <c r="C244"/>
      <c r="D244" t="inlineStr">
        <is>
          <t>Unmeasured</t>
        </is>
      </c>
      <c r="E244"/>
      <c r="F244"/>
      <c r="G244"/>
      <c r="H244"/>
      <c r="I244"/>
      <c r="J244"/>
      <c r="K244" t="inlineStr">
        <is>
          <t>Daphnia magna</t>
        </is>
      </c>
      <c r="L244" t="inlineStr">
        <is>
          <t>Water Flea</t>
        </is>
      </c>
      <c r="M244" t="inlineStr">
        <is>
          <t>Crustaceans; Standard Test Species</t>
        </is>
      </c>
      <c r="N244"/>
      <c r="O244" t="inlineStr">
        <is>
          <t>&lt;</t>
        </is>
      </c>
      <c r="P244" t="n">
        <v>24.0</v>
      </c>
      <c r="Q244"/>
      <c r="R244"/>
      <c r="S244"/>
      <c r="T244"/>
      <c r="U244" t="inlineStr">
        <is>
          <t>Hour(s)</t>
        </is>
      </c>
      <c r="V244" t="inlineStr">
        <is>
          <t>Static</t>
        </is>
      </c>
      <c r="W244" t="inlineStr">
        <is>
          <t>Fresh water</t>
        </is>
      </c>
      <c r="X244" t="inlineStr">
        <is>
          <t>Lab</t>
        </is>
      </c>
      <c r="Y244"/>
      <c r="Z244" t="inlineStr">
        <is>
          <t>Formulation</t>
        </is>
      </c>
      <c r="AA244"/>
      <c r="AB244" t="n">
        <v>12.0</v>
      </c>
      <c r="AC244"/>
      <c r="AD244" t="n">
        <v>5.6</v>
      </c>
      <c r="AE244"/>
      <c r="AF244" t="n">
        <v>18.0</v>
      </c>
      <c r="AG244" t="inlineStr">
        <is>
          <t>AI mg/L</t>
        </is>
      </c>
      <c r="AH244"/>
      <c r="AI244"/>
      <c r="AJ244"/>
      <c r="AK244"/>
      <c r="AL244"/>
      <c r="AM244"/>
      <c r="AN244"/>
      <c r="AO244"/>
      <c r="AP244"/>
      <c r="AQ244"/>
      <c r="AR244"/>
      <c r="AS244"/>
      <c r="AT244"/>
      <c r="AU244"/>
      <c r="AV244"/>
      <c r="AW244"/>
      <c r="AX244" t="inlineStr">
        <is>
          <t>Mortality</t>
        </is>
      </c>
      <c r="AY244" t="inlineStr">
        <is>
          <t>Mortality</t>
        </is>
      </c>
      <c r="AZ244" t="inlineStr">
        <is>
          <t>LC50</t>
        </is>
      </c>
      <c r="BA244"/>
      <c r="BB244"/>
      <c r="BC244" t="n">
        <v>2.0</v>
      </c>
      <c r="BD244"/>
      <c r="BE244"/>
      <c r="BF244"/>
      <c r="BG244"/>
      <c r="BH244" t="inlineStr">
        <is>
          <t>Day(s)</t>
        </is>
      </c>
      <c r="BI244"/>
      <c r="BJ244"/>
      <c r="BK244"/>
      <c r="BL244"/>
      <c r="BM244"/>
      <c r="BN244"/>
      <c r="BO244" t="inlineStr">
        <is>
          <t>--</t>
        </is>
      </c>
      <c r="BP244"/>
      <c r="BQ244"/>
      <c r="BR244"/>
      <c r="BS244"/>
      <c r="BT244"/>
      <c r="BU244"/>
      <c r="BV244"/>
      <c r="BW244"/>
      <c r="BX244"/>
      <c r="BY244"/>
      <c r="BZ244"/>
      <c r="CA244"/>
      <c r="CB244"/>
      <c r="CC244"/>
      <c r="CD244" t="inlineStr">
        <is>
          <t>Maas,J.L.</t>
        </is>
      </c>
      <c r="CE244" t="n">
        <v>5374.0</v>
      </c>
      <c r="CF244" t="inlineStr">
        <is>
          <t>Toxicity Research with Thiourea</t>
        </is>
      </c>
      <c r="CG244" t="inlineStr">
        <is>
          <t>Laboratory for Ecotoxicology, Institute for Inland Water Management and Waste Water Treatment, Report No.AOCE:4 p.</t>
        </is>
      </c>
      <c r="CH244" t="n">
        <v>1990.0</v>
      </c>
    </row>
    <row r="245">
      <c r="A245" t="n">
        <v>140294.0</v>
      </c>
      <c r="B245" t="inlineStr">
        <is>
          <t>Benzeneacetonitrile</t>
        </is>
      </c>
      <c r="C245"/>
      <c r="D245" t="inlineStr">
        <is>
          <t>Unmeasured</t>
        </is>
      </c>
      <c r="E245"/>
      <c r="F245"/>
      <c r="G245"/>
      <c r="H245"/>
      <c r="I245"/>
      <c r="J245"/>
      <c r="K245" t="inlineStr">
        <is>
          <t>Daphnia magna</t>
        </is>
      </c>
      <c r="L245" t="inlineStr">
        <is>
          <t>Water Flea</t>
        </is>
      </c>
      <c r="M245" t="inlineStr">
        <is>
          <t>Crustaceans; Standard Test Species</t>
        </is>
      </c>
      <c r="N245"/>
      <c r="O245" t="inlineStr">
        <is>
          <t>&lt;</t>
        </is>
      </c>
      <c r="P245" t="n">
        <v>24.0</v>
      </c>
      <c r="Q245"/>
      <c r="R245"/>
      <c r="S245"/>
      <c r="T245"/>
      <c r="U245" t="inlineStr">
        <is>
          <t>Hour(s)</t>
        </is>
      </c>
      <c r="V245" t="inlineStr">
        <is>
          <t>Static</t>
        </is>
      </c>
      <c r="W245" t="inlineStr">
        <is>
          <t>Fresh water</t>
        </is>
      </c>
      <c r="X245" t="inlineStr">
        <is>
          <t>Lab</t>
        </is>
      </c>
      <c r="Y245"/>
      <c r="Z245" t="inlineStr">
        <is>
          <t>Formulation</t>
        </is>
      </c>
      <c r="AA245"/>
      <c r="AB245" t="n">
        <v>5.0</v>
      </c>
      <c r="AC245"/>
      <c r="AD245"/>
      <c r="AE245"/>
      <c r="AF245"/>
      <c r="AG245" t="inlineStr">
        <is>
          <t>AI mg/L</t>
        </is>
      </c>
      <c r="AH245"/>
      <c r="AI245"/>
      <c r="AJ245"/>
      <c r="AK245"/>
      <c r="AL245"/>
      <c r="AM245"/>
      <c r="AN245"/>
      <c r="AO245"/>
      <c r="AP245"/>
      <c r="AQ245"/>
      <c r="AR245"/>
      <c r="AS245"/>
      <c r="AT245"/>
      <c r="AU245"/>
      <c r="AV245"/>
      <c r="AW245"/>
      <c r="AX245" t="inlineStr">
        <is>
          <t>Mortality</t>
        </is>
      </c>
      <c r="AY245" t="inlineStr">
        <is>
          <t>Mortality</t>
        </is>
      </c>
      <c r="AZ245" t="inlineStr">
        <is>
          <t>LC50</t>
        </is>
      </c>
      <c r="BA245"/>
      <c r="BB245"/>
      <c r="BC245" t="n">
        <v>1.0</v>
      </c>
      <c r="BD245"/>
      <c r="BE245"/>
      <c r="BF245"/>
      <c r="BG245"/>
      <c r="BH245" t="inlineStr">
        <is>
          <t>Day(s)</t>
        </is>
      </c>
      <c r="BI245"/>
      <c r="BJ245"/>
      <c r="BK245"/>
      <c r="BL245"/>
      <c r="BM245"/>
      <c r="BN245"/>
      <c r="BO245" t="inlineStr">
        <is>
          <t>--</t>
        </is>
      </c>
      <c r="BP245"/>
      <c r="BQ245"/>
      <c r="BR245"/>
      <c r="BS245"/>
      <c r="BT245"/>
      <c r="BU245"/>
      <c r="BV245"/>
      <c r="BW245"/>
      <c r="BX245"/>
      <c r="BY245"/>
      <c r="BZ245"/>
      <c r="CA245"/>
      <c r="CB245"/>
      <c r="CC245"/>
      <c r="CD245" t="inlineStr">
        <is>
          <t>Jin,H., X. Yang, H. Yu, and D. Yin</t>
        </is>
      </c>
      <c r="CE245" t="n">
        <v>117105.0</v>
      </c>
      <c r="CF245" t="inlineStr">
        <is>
          <t>Identification of Ammonia and Volatile Phenols as Primary Toxicants in a Coal Gasification Effluent</t>
        </is>
      </c>
      <c r="CG245" t="inlineStr">
        <is>
          <t>Bull. Environ. Contam. Toxicol.63(3): 399-406</t>
        </is>
      </c>
      <c r="CH245" t="n">
        <v>1999.0</v>
      </c>
    </row>
    <row r="246">
      <c r="A246" t="n">
        <v>143339.0</v>
      </c>
      <c r="B246" t="inlineStr">
        <is>
          <t>Sodium cyanide (Na(CN))</t>
        </is>
      </c>
      <c r="C246" t="inlineStr">
        <is>
          <t>Reagent Grade, Purissium, Purum, Puriss, Puris, Reinst</t>
        </is>
      </c>
      <c r="D246" t="inlineStr">
        <is>
          <t>Unmeasured</t>
        </is>
      </c>
      <c r="E246"/>
      <c r="F246"/>
      <c r="G246"/>
      <c r="H246"/>
      <c r="I246"/>
      <c r="J246"/>
      <c r="K246" t="inlineStr">
        <is>
          <t>Daphnia magna</t>
        </is>
      </c>
      <c r="L246" t="inlineStr">
        <is>
          <t>Water Flea</t>
        </is>
      </c>
      <c r="M246" t="inlineStr">
        <is>
          <t>Crustaceans; Standard Test Species</t>
        </is>
      </c>
      <c r="N246" t="inlineStr">
        <is>
          <t>Larva</t>
        </is>
      </c>
      <c r="O246"/>
      <c r="P246"/>
      <c r="Q246"/>
      <c r="R246" t="n">
        <v>1.0</v>
      </c>
      <c r="S246"/>
      <c r="T246" t="n">
        <v>2.0</v>
      </c>
      <c r="U246" t="inlineStr">
        <is>
          <t>Instar</t>
        </is>
      </c>
      <c r="V246" t="inlineStr">
        <is>
          <t>Static</t>
        </is>
      </c>
      <c r="W246" t="inlineStr">
        <is>
          <t>Fresh water</t>
        </is>
      </c>
      <c r="X246" t="inlineStr">
        <is>
          <t>Lab</t>
        </is>
      </c>
      <c r="Y246" t="n">
        <v>5.0</v>
      </c>
      <c r="Z246" t="inlineStr">
        <is>
          <t>Total</t>
        </is>
      </c>
      <c r="AA246"/>
      <c r="AB246" t="n">
        <v>0.17</v>
      </c>
      <c r="AC246"/>
      <c r="AD246"/>
      <c r="AE246"/>
      <c r="AF246"/>
      <c r="AG246" t="inlineStr">
        <is>
          <t>AI mg/L</t>
        </is>
      </c>
      <c r="AH246"/>
      <c r="AI246"/>
      <c r="AJ246"/>
      <c r="AK246"/>
      <c r="AL246"/>
      <c r="AM246"/>
      <c r="AN246"/>
      <c r="AO246"/>
      <c r="AP246"/>
      <c r="AQ246"/>
      <c r="AR246"/>
      <c r="AS246"/>
      <c r="AT246"/>
      <c r="AU246"/>
      <c r="AV246"/>
      <c r="AW246"/>
      <c r="AX246" t="inlineStr">
        <is>
          <t>Mortality</t>
        </is>
      </c>
      <c r="AY246" t="inlineStr">
        <is>
          <t>Mortality</t>
        </is>
      </c>
      <c r="AZ246" t="inlineStr">
        <is>
          <t>LC50</t>
        </is>
      </c>
      <c r="BA246"/>
      <c r="BB246"/>
      <c r="BC246" t="n">
        <v>4.0</v>
      </c>
      <c r="BD246"/>
      <c r="BE246"/>
      <c r="BF246"/>
      <c r="BG246"/>
      <c r="BH246" t="inlineStr">
        <is>
          <t>Day(s)</t>
        </is>
      </c>
      <c r="BI246"/>
      <c r="BJ246"/>
      <c r="BK246"/>
      <c r="BL246"/>
      <c r="BM246"/>
      <c r="BN246"/>
      <c r="BO246" t="inlineStr">
        <is>
          <t>--</t>
        </is>
      </c>
      <c r="BP246"/>
      <c r="BQ246"/>
      <c r="BR246"/>
      <c r="BS246"/>
      <c r="BT246"/>
      <c r="BU246"/>
      <c r="BV246"/>
      <c r="BW246"/>
      <c r="BX246"/>
      <c r="BY246"/>
      <c r="BZ246"/>
      <c r="CA246"/>
      <c r="CB246"/>
      <c r="CC246"/>
      <c r="CD246" t="inlineStr">
        <is>
          <t>Ewell,W.S., J.W. Gorsuch, R.O. Kringle, K.A. Robillard, and R.C. Spiegel</t>
        </is>
      </c>
      <c r="CE246" t="n">
        <v>11951.0</v>
      </c>
      <c r="CF246" t="inlineStr">
        <is>
          <t>Simultaneous Evaluation of the Acute Effects of Chemicals on Seven Aquatic Species</t>
        </is>
      </c>
      <c r="CG246" t="inlineStr">
        <is>
          <t>Environ. Toxicol. Chem.5(9): 831-840</t>
        </is>
      </c>
      <c r="CH246" t="n">
        <v>1986.0</v>
      </c>
    </row>
    <row r="247">
      <c r="A247" t="n">
        <v>143339.0</v>
      </c>
      <c r="B247" t="inlineStr">
        <is>
          <t>Sodium cyanide (Na(CN))</t>
        </is>
      </c>
      <c r="C247"/>
      <c r="D247" t="inlineStr">
        <is>
          <t>Unmeasured</t>
        </is>
      </c>
      <c r="E247"/>
      <c r="F247"/>
      <c r="G247"/>
      <c r="H247"/>
      <c r="I247"/>
      <c r="J247"/>
      <c r="K247" t="inlineStr">
        <is>
          <t>Daphnia magna</t>
        </is>
      </c>
      <c r="L247" t="inlineStr">
        <is>
          <t>Water Flea</t>
        </is>
      </c>
      <c r="M247" t="inlineStr">
        <is>
          <t>Crustaceans; Standard Test Species</t>
        </is>
      </c>
      <c r="N247" t="inlineStr">
        <is>
          <t>Neonate</t>
        </is>
      </c>
      <c r="O247" t="inlineStr">
        <is>
          <t>&lt;</t>
        </is>
      </c>
      <c r="P247" t="n">
        <v>24.0</v>
      </c>
      <c r="Q247"/>
      <c r="R247"/>
      <c r="S247"/>
      <c r="T247"/>
      <c r="U247" t="inlineStr">
        <is>
          <t>Hour(s)</t>
        </is>
      </c>
      <c r="V247" t="inlineStr">
        <is>
          <t>Flow-through</t>
        </is>
      </c>
      <c r="W247" t="inlineStr">
        <is>
          <t>Fresh water</t>
        </is>
      </c>
      <c r="X247" t="inlineStr">
        <is>
          <t>Lab</t>
        </is>
      </c>
      <c r="Y247" t="n">
        <v>12.0</v>
      </c>
      <c r="Z247" t="inlineStr">
        <is>
          <t>Total</t>
        </is>
      </c>
      <c r="AA247"/>
      <c r="AB247" t="n">
        <v>0.12</v>
      </c>
      <c r="AC247"/>
      <c r="AD247" t="n">
        <v>0.112</v>
      </c>
      <c r="AE247"/>
      <c r="AF247" t="n">
        <v>0.128</v>
      </c>
      <c r="AG247" t="inlineStr">
        <is>
          <t>AI mg/L</t>
        </is>
      </c>
      <c r="AH247"/>
      <c r="AI247"/>
      <c r="AJ247"/>
      <c r="AK247"/>
      <c r="AL247"/>
      <c r="AM247"/>
      <c r="AN247"/>
      <c r="AO247"/>
      <c r="AP247"/>
      <c r="AQ247"/>
      <c r="AR247"/>
      <c r="AS247"/>
      <c r="AT247"/>
      <c r="AU247"/>
      <c r="AV247"/>
      <c r="AW247"/>
      <c r="AX247" t="inlineStr">
        <is>
          <t>Intoxication</t>
        </is>
      </c>
      <c r="AY247" t="inlineStr">
        <is>
          <t>Immobile</t>
        </is>
      </c>
      <c r="AZ247" t="inlineStr">
        <is>
          <t>LC50</t>
        </is>
      </c>
      <c r="BA247"/>
      <c r="BB247"/>
      <c r="BC247" t="n">
        <v>2.0</v>
      </c>
      <c r="BD247"/>
      <c r="BE247"/>
      <c r="BF247"/>
      <c r="BG247"/>
      <c r="BH247" t="inlineStr">
        <is>
          <t>Day(s)</t>
        </is>
      </c>
      <c r="BI247"/>
      <c r="BJ247"/>
      <c r="BK247"/>
      <c r="BL247"/>
      <c r="BM247"/>
      <c r="BN247"/>
      <c r="BO247" t="inlineStr">
        <is>
          <t>--</t>
        </is>
      </c>
      <c r="BP247"/>
      <c r="BQ247"/>
      <c r="BR247"/>
      <c r="BS247"/>
      <c r="BT247"/>
      <c r="BU247"/>
      <c r="BV247"/>
      <c r="BW247"/>
      <c r="BX247"/>
      <c r="BY247"/>
      <c r="BZ247"/>
      <c r="CA247"/>
      <c r="CB247"/>
      <c r="CC247"/>
      <c r="CD247" t="inlineStr">
        <is>
          <t>Jaafarzadeh,N., Y. Hashempour, and K. Ahmadi Angali</t>
        </is>
      </c>
      <c r="CE247" t="n">
        <v>190228.0</v>
      </c>
      <c r="CF247" t="inlineStr">
        <is>
          <t>Acute Toxicity Test Using Cyanide on Daphnia magna by Flow-Through System</t>
        </is>
      </c>
      <c r="CG247" t="inlineStr">
        <is>
          <t>J. Water Chem. Technol.35(6): 281-286</t>
        </is>
      </c>
      <c r="CH247" t="n">
        <v>2013.0</v>
      </c>
    </row>
    <row r="248">
      <c r="A248" t="n">
        <v>143339.0</v>
      </c>
      <c r="B248" t="inlineStr">
        <is>
          <t>Sodium cyanide (Na(CN))</t>
        </is>
      </c>
      <c r="C248"/>
      <c r="D248" t="inlineStr">
        <is>
          <t>Unmeasured</t>
        </is>
      </c>
      <c r="E248"/>
      <c r="F248"/>
      <c r="G248"/>
      <c r="H248"/>
      <c r="I248"/>
      <c r="J248"/>
      <c r="K248" t="inlineStr">
        <is>
          <t>Daphnia magna</t>
        </is>
      </c>
      <c r="L248" t="inlineStr">
        <is>
          <t>Water Flea</t>
        </is>
      </c>
      <c r="M248" t="inlineStr">
        <is>
          <t>Crustaceans; Standard Test Species</t>
        </is>
      </c>
      <c r="N248" t="inlineStr">
        <is>
          <t>Neonate</t>
        </is>
      </c>
      <c r="O248" t="inlineStr">
        <is>
          <t>&lt;</t>
        </is>
      </c>
      <c r="P248" t="n">
        <v>24.0</v>
      </c>
      <c r="Q248"/>
      <c r="R248"/>
      <c r="S248"/>
      <c r="T248"/>
      <c r="U248" t="inlineStr">
        <is>
          <t>Hour(s)</t>
        </is>
      </c>
      <c r="V248" t="inlineStr">
        <is>
          <t>Flow-through</t>
        </is>
      </c>
      <c r="W248" t="inlineStr">
        <is>
          <t>Fresh water</t>
        </is>
      </c>
      <c r="X248" t="inlineStr">
        <is>
          <t>Lab</t>
        </is>
      </c>
      <c r="Y248" t="n">
        <v>12.0</v>
      </c>
      <c r="Z248" t="inlineStr">
        <is>
          <t>Total</t>
        </is>
      </c>
      <c r="AA248"/>
      <c r="AB248" t="n">
        <v>0.019</v>
      </c>
      <c r="AC248"/>
      <c r="AD248" t="n">
        <v>0.011</v>
      </c>
      <c r="AE248"/>
      <c r="AF248" t="n">
        <v>0.027</v>
      </c>
      <c r="AG248" t="inlineStr">
        <is>
          <t>AI mg/L</t>
        </is>
      </c>
      <c r="AH248"/>
      <c r="AI248"/>
      <c r="AJ248"/>
      <c r="AK248"/>
      <c r="AL248"/>
      <c r="AM248"/>
      <c r="AN248"/>
      <c r="AO248"/>
      <c r="AP248"/>
      <c r="AQ248"/>
      <c r="AR248"/>
      <c r="AS248"/>
      <c r="AT248"/>
      <c r="AU248"/>
      <c r="AV248"/>
      <c r="AW248"/>
      <c r="AX248" t="inlineStr">
        <is>
          <t>Intoxication</t>
        </is>
      </c>
      <c r="AY248" t="inlineStr">
        <is>
          <t>Immobile</t>
        </is>
      </c>
      <c r="AZ248" t="inlineStr">
        <is>
          <t>LC50</t>
        </is>
      </c>
      <c r="BA248"/>
      <c r="BB248"/>
      <c r="BC248" t="n">
        <v>4.0</v>
      </c>
      <c r="BD248"/>
      <c r="BE248"/>
      <c r="BF248"/>
      <c r="BG248"/>
      <c r="BH248" t="inlineStr">
        <is>
          <t>Day(s)</t>
        </is>
      </c>
      <c r="BI248"/>
      <c r="BJ248"/>
      <c r="BK248"/>
      <c r="BL248"/>
      <c r="BM248"/>
      <c r="BN248"/>
      <c r="BO248" t="inlineStr">
        <is>
          <t>--</t>
        </is>
      </c>
      <c r="BP248"/>
      <c r="BQ248"/>
      <c r="BR248"/>
      <c r="BS248"/>
      <c r="BT248"/>
      <c r="BU248"/>
      <c r="BV248"/>
      <c r="BW248"/>
      <c r="BX248"/>
      <c r="BY248"/>
      <c r="BZ248"/>
      <c r="CA248"/>
      <c r="CB248"/>
      <c r="CC248"/>
      <c r="CD248" t="inlineStr">
        <is>
          <t>Jaafarzadeh,N., Y. Hashempour, and K. Ahmadi Angali</t>
        </is>
      </c>
      <c r="CE248" t="n">
        <v>190228.0</v>
      </c>
      <c r="CF248" t="inlineStr">
        <is>
          <t>Acute Toxicity Test Using Cyanide on Daphnia magna by Flow-Through System</t>
        </is>
      </c>
      <c r="CG248" t="inlineStr">
        <is>
          <t>J. Water Chem. Technol.35(6): 281-286</t>
        </is>
      </c>
      <c r="CH248" t="n">
        <v>2013.0</v>
      </c>
    </row>
    <row r="249">
      <c r="A249" t="n">
        <v>143339.0</v>
      </c>
      <c r="B249" t="inlineStr">
        <is>
          <t>Sodium cyanide (Na(CN))</t>
        </is>
      </c>
      <c r="C249"/>
      <c r="D249" t="inlineStr">
        <is>
          <t>Unmeasured</t>
        </is>
      </c>
      <c r="E249"/>
      <c r="F249"/>
      <c r="G249"/>
      <c r="H249"/>
      <c r="I249"/>
      <c r="J249"/>
      <c r="K249" t="inlineStr">
        <is>
          <t>Daphnia magna</t>
        </is>
      </c>
      <c r="L249" t="inlineStr">
        <is>
          <t>Water Flea</t>
        </is>
      </c>
      <c r="M249" t="inlineStr">
        <is>
          <t>Crustaceans; Standard Test Species</t>
        </is>
      </c>
      <c r="N249" t="inlineStr">
        <is>
          <t>Neonate</t>
        </is>
      </c>
      <c r="O249" t="inlineStr">
        <is>
          <t>&lt;</t>
        </is>
      </c>
      <c r="P249" t="n">
        <v>24.0</v>
      </c>
      <c r="Q249"/>
      <c r="R249"/>
      <c r="S249"/>
      <c r="T249"/>
      <c r="U249" t="inlineStr">
        <is>
          <t>Hour(s)</t>
        </is>
      </c>
      <c r="V249" t="inlineStr">
        <is>
          <t>Flow-through</t>
        </is>
      </c>
      <c r="W249" t="inlineStr">
        <is>
          <t>Fresh water</t>
        </is>
      </c>
      <c r="X249" t="inlineStr">
        <is>
          <t>Lab</t>
        </is>
      </c>
      <c r="Y249" t="n">
        <v>12.0</v>
      </c>
      <c r="Z249" t="inlineStr">
        <is>
          <t>Total</t>
        </is>
      </c>
      <c r="AA249"/>
      <c r="AB249" t="n">
        <v>0.171</v>
      </c>
      <c r="AC249"/>
      <c r="AD249" t="n">
        <v>0.163</v>
      </c>
      <c r="AE249"/>
      <c r="AF249" t="n">
        <v>0.179</v>
      </c>
      <c r="AG249" t="inlineStr">
        <is>
          <t>AI mg/L</t>
        </is>
      </c>
      <c r="AH249"/>
      <c r="AI249"/>
      <c r="AJ249"/>
      <c r="AK249"/>
      <c r="AL249"/>
      <c r="AM249"/>
      <c r="AN249"/>
      <c r="AO249"/>
      <c r="AP249"/>
      <c r="AQ249"/>
      <c r="AR249"/>
      <c r="AS249"/>
      <c r="AT249"/>
      <c r="AU249"/>
      <c r="AV249"/>
      <c r="AW249"/>
      <c r="AX249" t="inlineStr">
        <is>
          <t>Intoxication</t>
        </is>
      </c>
      <c r="AY249" t="inlineStr">
        <is>
          <t>Immobile</t>
        </is>
      </c>
      <c r="AZ249" t="inlineStr">
        <is>
          <t>LC50</t>
        </is>
      </c>
      <c r="BA249"/>
      <c r="BB249"/>
      <c r="BC249" t="n">
        <v>1.0</v>
      </c>
      <c r="BD249"/>
      <c r="BE249"/>
      <c r="BF249"/>
      <c r="BG249"/>
      <c r="BH249" t="inlineStr">
        <is>
          <t>Day(s)</t>
        </is>
      </c>
      <c r="BI249"/>
      <c r="BJ249"/>
      <c r="BK249"/>
      <c r="BL249"/>
      <c r="BM249"/>
      <c r="BN249"/>
      <c r="BO249" t="inlineStr">
        <is>
          <t>--</t>
        </is>
      </c>
      <c r="BP249"/>
      <c r="BQ249"/>
      <c r="BR249"/>
      <c r="BS249"/>
      <c r="BT249"/>
      <c r="BU249"/>
      <c r="BV249"/>
      <c r="BW249"/>
      <c r="BX249"/>
      <c r="BY249"/>
      <c r="BZ249"/>
      <c r="CA249"/>
      <c r="CB249"/>
      <c r="CC249"/>
      <c r="CD249" t="inlineStr">
        <is>
          <t>Jaafarzadeh,N., Y. Hashempour, and K. Ahmadi Angali</t>
        </is>
      </c>
      <c r="CE249" t="n">
        <v>190228.0</v>
      </c>
      <c r="CF249" t="inlineStr">
        <is>
          <t>Acute Toxicity Test Using Cyanide on Daphnia magna by Flow-Through System</t>
        </is>
      </c>
      <c r="CG249" t="inlineStr">
        <is>
          <t>J. Water Chem. Technol.35(6): 281-286</t>
        </is>
      </c>
      <c r="CH249" t="n">
        <v>2013.0</v>
      </c>
    </row>
    <row r="250">
      <c r="A250" t="n">
        <v>143339.0</v>
      </c>
      <c r="B250" t="inlineStr">
        <is>
          <t>Sodium cyanide (Na(CN))</t>
        </is>
      </c>
      <c r="C250"/>
      <c r="D250" t="inlineStr">
        <is>
          <t>Unmeasured</t>
        </is>
      </c>
      <c r="E250"/>
      <c r="F250"/>
      <c r="G250"/>
      <c r="H250"/>
      <c r="I250"/>
      <c r="J250"/>
      <c r="K250" t="inlineStr">
        <is>
          <t>Daphnia magna</t>
        </is>
      </c>
      <c r="L250" t="inlineStr">
        <is>
          <t>Water Flea</t>
        </is>
      </c>
      <c r="M250" t="inlineStr">
        <is>
          <t>Crustaceans; Standard Test Species</t>
        </is>
      </c>
      <c r="N250" t="inlineStr">
        <is>
          <t>Neonate</t>
        </is>
      </c>
      <c r="O250" t="inlineStr">
        <is>
          <t>&lt;</t>
        </is>
      </c>
      <c r="P250" t="n">
        <v>24.0</v>
      </c>
      <c r="Q250"/>
      <c r="R250"/>
      <c r="S250"/>
      <c r="T250"/>
      <c r="U250" t="inlineStr">
        <is>
          <t>Hour(s)</t>
        </is>
      </c>
      <c r="V250" t="inlineStr">
        <is>
          <t>Flow-through</t>
        </is>
      </c>
      <c r="W250" t="inlineStr">
        <is>
          <t>Fresh water</t>
        </is>
      </c>
      <c r="X250" t="inlineStr">
        <is>
          <t>Lab</t>
        </is>
      </c>
      <c r="Y250" t="n">
        <v>12.0</v>
      </c>
      <c r="Z250" t="inlineStr">
        <is>
          <t>Total</t>
        </is>
      </c>
      <c r="AA250"/>
      <c r="AB250" t="n">
        <v>0.07</v>
      </c>
      <c r="AC250"/>
      <c r="AD250" t="n">
        <v>0.062</v>
      </c>
      <c r="AE250"/>
      <c r="AF250" t="n">
        <v>0.078</v>
      </c>
      <c r="AG250" t="inlineStr">
        <is>
          <t>AI mg/L</t>
        </is>
      </c>
      <c r="AH250"/>
      <c r="AI250"/>
      <c r="AJ250"/>
      <c r="AK250"/>
      <c r="AL250"/>
      <c r="AM250"/>
      <c r="AN250"/>
      <c r="AO250"/>
      <c r="AP250"/>
      <c r="AQ250"/>
      <c r="AR250"/>
      <c r="AS250"/>
      <c r="AT250"/>
      <c r="AU250"/>
      <c r="AV250"/>
      <c r="AW250"/>
      <c r="AX250" t="inlineStr">
        <is>
          <t>Intoxication</t>
        </is>
      </c>
      <c r="AY250" t="inlineStr">
        <is>
          <t>Immobile</t>
        </is>
      </c>
      <c r="AZ250" t="inlineStr">
        <is>
          <t>LC50</t>
        </is>
      </c>
      <c r="BA250"/>
      <c r="BB250"/>
      <c r="BC250" t="n">
        <v>3.0</v>
      </c>
      <c r="BD250"/>
      <c r="BE250"/>
      <c r="BF250"/>
      <c r="BG250"/>
      <c r="BH250" t="inlineStr">
        <is>
          <t>Day(s)</t>
        </is>
      </c>
      <c r="BI250"/>
      <c r="BJ250"/>
      <c r="BK250"/>
      <c r="BL250"/>
      <c r="BM250"/>
      <c r="BN250"/>
      <c r="BO250" t="inlineStr">
        <is>
          <t>--</t>
        </is>
      </c>
      <c r="BP250"/>
      <c r="BQ250"/>
      <c r="BR250"/>
      <c r="BS250"/>
      <c r="BT250"/>
      <c r="BU250"/>
      <c r="BV250"/>
      <c r="BW250"/>
      <c r="BX250"/>
      <c r="BY250"/>
      <c r="BZ250"/>
      <c r="CA250"/>
      <c r="CB250"/>
      <c r="CC250"/>
      <c r="CD250" t="inlineStr">
        <is>
          <t>Jaafarzadeh,N., Y. Hashempour, and K. Ahmadi Angali</t>
        </is>
      </c>
      <c r="CE250" t="n">
        <v>190228.0</v>
      </c>
      <c r="CF250" t="inlineStr">
        <is>
          <t>Acute Toxicity Test Using Cyanide on Daphnia magna by Flow-Through System</t>
        </is>
      </c>
      <c r="CG250" t="inlineStr">
        <is>
          <t>J. Water Chem. Technol.35(6): 281-286</t>
        </is>
      </c>
      <c r="CH250" t="n">
        <v>2013.0</v>
      </c>
    </row>
    <row r="251">
      <c r="A251" t="n">
        <v>144558.0</v>
      </c>
      <c r="B251" t="inlineStr">
        <is>
          <t>Carbonic acid monosodium salt (1:1)</t>
        </is>
      </c>
      <c r="C251"/>
      <c r="D251" t="inlineStr">
        <is>
          <t>Unmeasured</t>
        </is>
      </c>
      <c r="E251"/>
      <c r="F251"/>
      <c r="G251"/>
      <c r="H251"/>
      <c r="I251"/>
      <c r="J251"/>
      <c r="K251" t="inlineStr">
        <is>
          <t>Daphnia magna</t>
        </is>
      </c>
      <c r="L251" t="inlineStr">
        <is>
          <t>Water Flea</t>
        </is>
      </c>
      <c r="M251" t="inlineStr">
        <is>
          <t>Crustaceans; Standard Test Species</t>
        </is>
      </c>
      <c r="N251" t="inlineStr">
        <is>
          <t>Neonate</t>
        </is>
      </c>
      <c r="O251" t="inlineStr">
        <is>
          <t>&lt;</t>
        </is>
      </c>
      <c r="P251" t="n">
        <v>12.0</v>
      </c>
      <c r="Q251"/>
      <c r="R251"/>
      <c r="S251"/>
      <c r="T251"/>
      <c r="U251" t="inlineStr">
        <is>
          <t>Hour(s)</t>
        </is>
      </c>
      <c r="V251" t="inlineStr">
        <is>
          <t>Renewal</t>
        </is>
      </c>
      <c r="W251" t="inlineStr">
        <is>
          <t>Fresh water</t>
        </is>
      </c>
      <c r="X251" t="inlineStr">
        <is>
          <t>Lab</t>
        </is>
      </c>
      <c r="Y251" t="n">
        <v>7.0</v>
      </c>
      <c r="Z251" t="inlineStr">
        <is>
          <t>Total</t>
        </is>
      </c>
      <c r="AA251"/>
      <c r="AB251"/>
      <c r="AC251" t="inlineStr">
        <is>
          <t>&gt;</t>
        </is>
      </c>
      <c r="AD251" t="n">
        <v>0.0</v>
      </c>
      <c r="AE251" t="inlineStr">
        <is>
          <t>&lt;</t>
        </is>
      </c>
      <c r="AF251" t="n">
        <v>1000.0</v>
      </c>
      <c r="AG251" t="inlineStr">
        <is>
          <t>AI mg/L</t>
        </is>
      </c>
      <c r="AH251"/>
      <c r="AI251"/>
      <c r="AJ251"/>
      <c r="AK251"/>
      <c r="AL251"/>
      <c r="AM251"/>
      <c r="AN251"/>
      <c r="AO251"/>
      <c r="AP251"/>
      <c r="AQ251"/>
      <c r="AR251"/>
      <c r="AS251"/>
      <c r="AT251"/>
      <c r="AU251"/>
      <c r="AV251"/>
      <c r="AW251"/>
      <c r="AX251" t="inlineStr">
        <is>
          <t>Mortality</t>
        </is>
      </c>
      <c r="AY251" t="inlineStr">
        <is>
          <t>Mortality</t>
        </is>
      </c>
      <c r="AZ251" t="inlineStr">
        <is>
          <t>LC50</t>
        </is>
      </c>
      <c r="BA251"/>
      <c r="BB251"/>
      <c r="BC251" t="n">
        <v>10.0</v>
      </c>
      <c r="BD251"/>
      <c r="BE251"/>
      <c r="BF251"/>
      <c r="BG251"/>
      <c r="BH251" t="inlineStr">
        <is>
          <t>Day(s)</t>
        </is>
      </c>
      <c r="BI251"/>
      <c r="BJ251"/>
      <c r="BK251"/>
      <c r="BL251"/>
      <c r="BM251"/>
      <c r="BN251"/>
      <c r="BO251" t="inlineStr">
        <is>
          <t>--</t>
        </is>
      </c>
      <c r="BP251"/>
      <c r="BQ251"/>
      <c r="BR251"/>
      <c r="BS251"/>
      <c r="BT251"/>
      <c r="BU251"/>
      <c r="BV251"/>
      <c r="BW251"/>
      <c r="BX251"/>
      <c r="BY251"/>
      <c r="BZ251"/>
      <c r="CA251"/>
      <c r="CB251"/>
      <c r="CC251"/>
      <c r="CD251" t="inlineStr">
        <is>
          <t>Cowgill,U.M., and D.P. Milazzo</t>
        </is>
      </c>
      <c r="CE251" t="n">
        <v>119414.0</v>
      </c>
      <c r="CF251" t="inlineStr">
        <is>
          <t>Demographic Effects of Salinity, Water Hardness and Carbonate Alkalinity on Daphnia magna and Ceriodaphnia dubia</t>
        </is>
      </c>
      <c r="CG251" t="inlineStr">
        <is>
          <t>Arch. Hydrobiol.122(1): 33-56</t>
        </is>
      </c>
      <c r="CH251" t="n">
        <v>1991.0</v>
      </c>
    </row>
    <row r="252">
      <c r="A252" t="n">
        <v>144558.0</v>
      </c>
      <c r="B252" t="inlineStr">
        <is>
          <t>Carbonic acid monosodium salt (1:1)</t>
        </is>
      </c>
      <c r="C252"/>
      <c r="D252" t="inlineStr">
        <is>
          <t>Unmeasured</t>
        </is>
      </c>
      <c r="E252"/>
      <c r="F252"/>
      <c r="G252"/>
      <c r="H252"/>
      <c r="I252"/>
      <c r="J252"/>
      <c r="K252" t="inlineStr">
        <is>
          <t>Daphnia magna</t>
        </is>
      </c>
      <c r="L252" t="inlineStr">
        <is>
          <t>Water Flea</t>
        </is>
      </c>
      <c r="M252" t="inlineStr">
        <is>
          <t>Crustaceans; Standard Test Species</t>
        </is>
      </c>
      <c r="N252" t="inlineStr">
        <is>
          <t>Neonate</t>
        </is>
      </c>
      <c r="O252" t="inlineStr">
        <is>
          <t>&lt;</t>
        </is>
      </c>
      <c r="P252" t="n">
        <v>12.0</v>
      </c>
      <c r="Q252"/>
      <c r="R252"/>
      <c r="S252"/>
      <c r="T252"/>
      <c r="U252" t="inlineStr">
        <is>
          <t>Hour(s)</t>
        </is>
      </c>
      <c r="V252" t="inlineStr">
        <is>
          <t>Renewal</t>
        </is>
      </c>
      <c r="W252" t="inlineStr">
        <is>
          <t>Fresh water</t>
        </is>
      </c>
      <c r="X252" t="inlineStr">
        <is>
          <t>Lab</t>
        </is>
      </c>
      <c r="Y252" t="n">
        <v>7.0</v>
      </c>
      <c r="Z252" t="inlineStr">
        <is>
          <t>Total</t>
        </is>
      </c>
      <c r="AA252"/>
      <c r="AB252"/>
      <c r="AC252" t="inlineStr">
        <is>
          <t>&gt;</t>
        </is>
      </c>
      <c r="AD252" t="n">
        <v>0.0</v>
      </c>
      <c r="AE252" t="inlineStr">
        <is>
          <t>&lt;</t>
        </is>
      </c>
      <c r="AF252" t="n">
        <v>1000.0</v>
      </c>
      <c r="AG252" t="inlineStr">
        <is>
          <t>AI mg/L</t>
        </is>
      </c>
      <c r="AH252"/>
      <c r="AI252"/>
      <c r="AJ252"/>
      <c r="AK252"/>
      <c r="AL252"/>
      <c r="AM252"/>
      <c r="AN252"/>
      <c r="AO252"/>
      <c r="AP252"/>
      <c r="AQ252"/>
      <c r="AR252"/>
      <c r="AS252"/>
      <c r="AT252"/>
      <c r="AU252"/>
      <c r="AV252"/>
      <c r="AW252"/>
      <c r="AX252" t="inlineStr">
        <is>
          <t>Mortality</t>
        </is>
      </c>
      <c r="AY252" t="inlineStr">
        <is>
          <t>Mortality</t>
        </is>
      </c>
      <c r="AZ252" t="inlineStr">
        <is>
          <t>LC50</t>
        </is>
      </c>
      <c r="BA252"/>
      <c r="BB252"/>
      <c r="BC252" t="n">
        <v>2.0</v>
      </c>
      <c r="BD252"/>
      <c r="BE252"/>
      <c r="BF252"/>
      <c r="BG252"/>
      <c r="BH252" t="inlineStr">
        <is>
          <t>Day(s)</t>
        </is>
      </c>
      <c r="BI252"/>
      <c r="BJ252"/>
      <c r="BK252"/>
      <c r="BL252"/>
      <c r="BM252"/>
      <c r="BN252"/>
      <c r="BO252" t="inlineStr">
        <is>
          <t>--</t>
        </is>
      </c>
      <c r="BP252"/>
      <c r="BQ252"/>
      <c r="BR252"/>
      <c r="BS252"/>
      <c r="BT252"/>
      <c r="BU252"/>
      <c r="BV252"/>
      <c r="BW252"/>
      <c r="BX252"/>
      <c r="BY252"/>
      <c r="BZ252"/>
      <c r="CA252"/>
      <c r="CB252"/>
      <c r="CC252"/>
      <c r="CD252" t="inlineStr">
        <is>
          <t>Cowgill,U.M., and D.P. Milazzo</t>
        </is>
      </c>
      <c r="CE252" t="n">
        <v>119414.0</v>
      </c>
      <c r="CF252" t="inlineStr">
        <is>
          <t>Demographic Effects of Salinity, Water Hardness and Carbonate Alkalinity on Daphnia magna and Ceriodaphnia dubia</t>
        </is>
      </c>
      <c r="CG252" t="inlineStr">
        <is>
          <t>Arch. Hydrobiol.122(1): 33-56</t>
        </is>
      </c>
      <c r="CH252" t="n">
        <v>1991.0</v>
      </c>
    </row>
    <row r="253">
      <c r="A253" t="n">
        <v>144558.0</v>
      </c>
      <c r="B253" t="inlineStr">
        <is>
          <t>Carbonic acid monosodium salt (1:1)</t>
        </is>
      </c>
      <c r="C253" t="inlineStr">
        <is>
          <t>Reagent Grade, Purissium, Purum, Puriss, Puris, Reinst</t>
        </is>
      </c>
      <c r="D253" t="inlineStr">
        <is>
          <t>Unmeasured</t>
        </is>
      </c>
      <c r="E253"/>
      <c r="F253"/>
      <c r="G253"/>
      <c r="H253"/>
      <c r="I253"/>
      <c r="J253"/>
      <c r="K253" t="inlineStr">
        <is>
          <t>Daphnia magna</t>
        </is>
      </c>
      <c r="L253" t="inlineStr">
        <is>
          <t>Water Flea</t>
        </is>
      </c>
      <c r="M253" t="inlineStr">
        <is>
          <t>Crustaceans; Standard Test Species</t>
        </is>
      </c>
      <c r="N253" t="inlineStr">
        <is>
          <t>Neonate</t>
        </is>
      </c>
      <c r="O253" t="inlineStr">
        <is>
          <t>&lt;</t>
        </is>
      </c>
      <c r="P253" t="n">
        <v>24.0</v>
      </c>
      <c r="Q253"/>
      <c r="R253"/>
      <c r="S253"/>
      <c r="T253"/>
      <c r="U253" t="inlineStr">
        <is>
          <t>Hour(s)</t>
        </is>
      </c>
      <c r="V253"/>
      <c r="W253" t="inlineStr">
        <is>
          <t>Fresh water</t>
        </is>
      </c>
      <c r="X253" t="inlineStr">
        <is>
          <t>Lab</t>
        </is>
      </c>
      <c r="Y253"/>
      <c r="Z253" t="inlineStr">
        <is>
          <t>Total</t>
        </is>
      </c>
      <c r="AA253"/>
      <c r="AB253" t="n">
        <v>1147.70115</v>
      </c>
      <c r="AC253"/>
      <c r="AD253"/>
      <c r="AE253"/>
      <c r="AF253"/>
      <c r="AG253" t="inlineStr">
        <is>
          <t>AI mg/L</t>
        </is>
      </c>
      <c r="AH253"/>
      <c r="AI253"/>
      <c r="AJ253"/>
      <c r="AK253"/>
      <c r="AL253"/>
      <c r="AM253"/>
      <c r="AN253"/>
      <c r="AO253"/>
      <c r="AP253"/>
      <c r="AQ253"/>
      <c r="AR253"/>
      <c r="AS253"/>
      <c r="AT253"/>
      <c r="AU253"/>
      <c r="AV253"/>
      <c r="AW253"/>
      <c r="AX253" t="inlineStr">
        <is>
          <t>Mortality</t>
        </is>
      </c>
      <c r="AY253" t="inlineStr">
        <is>
          <t>Mortality</t>
        </is>
      </c>
      <c r="AZ253" t="inlineStr">
        <is>
          <t>LC50</t>
        </is>
      </c>
      <c r="BA253"/>
      <c r="BB253"/>
      <c r="BC253" t="n">
        <v>2.0</v>
      </c>
      <c r="BD253"/>
      <c r="BE253"/>
      <c r="BF253"/>
      <c r="BG253"/>
      <c r="BH253" t="inlineStr">
        <is>
          <t>Day(s)</t>
        </is>
      </c>
      <c r="BI253"/>
      <c r="BJ253"/>
      <c r="BK253"/>
      <c r="BL253"/>
      <c r="BM253"/>
      <c r="BN253"/>
      <c r="BO253" t="inlineStr">
        <is>
          <t>--</t>
        </is>
      </c>
      <c r="BP253"/>
      <c r="BQ253"/>
      <c r="BR253"/>
      <c r="BS253"/>
      <c r="BT253"/>
      <c r="BU253"/>
      <c r="BV253"/>
      <c r="BW253"/>
      <c r="BX253"/>
      <c r="BY253"/>
      <c r="BZ253"/>
      <c r="CA253"/>
      <c r="CB253"/>
      <c r="CC253"/>
      <c r="CD253" t="inlineStr">
        <is>
          <t>Hoke,R.A., W.R. Gala, J.B. Drake, J.P. Giesy, and S. Flegler</t>
        </is>
      </c>
      <c r="CE253" t="n">
        <v>13471.0</v>
      </c>
      <c r="CF253" t="inlineStr">
        <is>
          <t>Bicarbonate as a Potential Confounding Factor in Cladoceran Toxicity Assessments of Pore Water from Contaminated Sediments</t>
        </is>
      </c>
      <c r="CG253" t="inlineStr">
        <is>
          <t>Can. J. Fish. Aquat. Sci.49(8): 1633-1640</t>
        </is>
      </c>
      <c r="CH253" t="n">
        <v>1992.0</v>
      </c>
    </row>
    <row r="254">
      <c r="A254" t="n">
        <v>144558.0</v>
      </c>
      <c r="B254" t="inlineStr">
        <is>
          <t>Carbonic acid monosodium salt (1:1)</t>
        </is>
      </c>
      <c r="C254" t="inlineStr">
        <is>
          <t>Reagent Grade, Purissium, Purum, Puriss, Puris, Reinst</t>
        </is>
      </c>
      <c r="D254" t="inlineStr">
        <is>
          <t>Unmeasured</t>
        </is>
      </c>
      <c r="E254"/>
      <c r="F254"/>
      <c r="G254"/>
      <c r="H254"/>
      <c r="I254"/>
      <c r="J254"/>
      <c r="K254" t="inlineStr">
        <is>
          <t>Daphnia magna</t>
        </is>
      </c>
      <c r="L254" t="inlineStr">
        <is>
          <t>Water Flea</t>
        </is>
      </c>
      <c r="M254" t="inlineStr">
        <is>
          <t>Crustaceans; Standard Test Species</t>
        </is>
      </c>
      <c r="N254" t="inlineStr">
        <is>
          <t>Subadult</t>
        </is>
      </c>
      <c r="O254"/>
      <c r="P254" t="n">
        <v>7.0</v>
      </c>
      <c r="Q254"/>
      <c r="R254"/>
      <c r="S254"/>
      <c r="T254"/>
      <c r="U254" t="inlineStr">
        <is>
          <t>Day(s)</t>
        </is>
      </c>
      <c r="V254"/>
      <c r="W254" t="inlineStr">
        <is>
          <t>Fresh water</t>
        </is>
      </c>
      <c r="X254" t="inlineStr">
        <is>
          <t>Lab</t>
        </is>
      </c>
      <c r="Y254"/>
      <c r="Z254" t="inlineStr">
        <is>
          <t>Total</t>
        </is>
      </c>
      <c r="AA254"/>
      <c r="AB254" t="n">
        <v>1266.72201</v>
      </c>
      <c r="AC254"/>
      <c r="AD254"/>
      <c r="AE254"/>
      <c r="AF254"/>
      <c r="AG254" t="inlineStr">
        <is>
          <t>AI mg/L</t>
        </is>
      </c>
      <c r="AH254"/>
      <c r="AI254"/>
      <c r="AJ254"/>
      <c r="AK254"/>
      <c r="AL254"/>
      <c r="AM254"/>
      <c r="AN254"/>
      <c r="AO254"/>
      <c r="AP254"/>
      <c r="AQ254"/>
      <c r="AR254"/>
      <c r="AS254"/>
      <c r="AT254"/>
      <c r="AU254"/>
      <c r="AV254"/>
      <c r="AW254"/>
      <c r="AX254" t="inlineStr">
        <is>
          <t>Mortality</t>
        </is>
      </c>
      <c r="AY254" t="inlineStr">
        <is>
          <t>Mortality</t>
        </is>
      </c>
      <c r="AZ254" t="inlineStr">
        <is>
          <t>LC50</t>
        </is>
      </c>
      <c r="BA254"/>
      <c r="BB254"/>
      <c r="BC254" t="n">
        <v>2.0</v>
      </c>
      <c r="BD254"/>
      <c r="BE254"/>
      <c r="BF254"/>
      <c r="BG254"/>
      <c r="BH254" t="inlineStr">
        <is>
          <t>Day(s)</t>
        </is>
      </c>
      <c r="BI254"/>
      <c r="BJ254"/>
      <c r="BK254"/>
      <c r="BL254"/>
      <c r="BM254"/>
      <c r="BN254"/>
      <c r="BO254" t="inlineStr">
        <is>
          <t>--</t>
        </is>
      </c>
      <c r="BP254"/>
      <c r="BQ254"/>
      <c r="BR254"/>
      <c r="BS254"/>
      <c r="BT254"/>
      <c r="BU254"/>
      <c r="BV254"/>
      <c r="BW254"/>
      <c r="BX254"/>
      <c r="BY254"/>
      <c r="BZ254"/>
      <c r="CA254"/>
      <c r="CB254"/>
      <c r="CC254"/>
      <c r="CD254" t="inlineStr">
        <is>
          <t>Hoke,R.A., W.R. Gala, J.B. Drake, J.P. Giesy, and S. Flegler</t>
        </is>
      </c>
      <c r="CE254" t="n">
        <v>13471.0</v>
      </c>
      <c r="CF254" t="inlineStr">
        <is>
          <t>Bicarbonate as a Potential Confounding Factor in Cladoceran Toxicity Assessments of Pore Water from Contaminated Sediments</t>
        </is>
      </c>
      <c r="CG254" t="inlineStr">
        <is>
          <t>Can. J. Fish. Aquat. Sci.49(8): 1633-1640</t>
        </is>
      </c>
      <c r="CH254" t="n">
        <v>1992.0</v>
      </c>
    </row>
    <row r="255">
      <c r="A255" t="n">
        <v>144558.0</v>
      </c>
      <c r="B255" t="inlineStr">
        <is>
          <t>Carbonic acid monosodium salt (1:1)</t>
        </is>
      </c>
      <c r="C255" t="inlineStr">
        <is>
          <t>Reagent Grade, Purissium, Purum, Puriss, Puris, Reinst</t>
        </is>
      </c>
      <c r="D255" t="inlineStr">
        <is>
          <t>Unmeasured</t>
        </is>
      </c>
      <c r="E255"/>
      <c r="F255"/>
      <c r="G255"/>
      <c r="H255"/>
      <c r="I255"/>
      <c r="J255"/>
      <c r="K255" t="inlineStr">
        <is>
          <t>Daphnia magna</t>
        </is>
      </c>
      <c r="L255" t="inlineStr">
        <is>
          <t>Water Flea</t>
        </is>
      </c>
      <c r="M255" t="inlineStr">
        <is>
          <t>Crustaceans; Standard Test Species</t>
        </is>
      </c>
      <c r="N255" t="inlineStr">
        <is>
          <t>Subadult</t>
        </is>
      </c>
      <c r="O255"/>
      <c r="P255" t="n">
        <v>7.0</v>
      </c>
      <c r="Q255"/>
      <c r="R255"/>
      <c r="S255"/>
      <c r="T255"/>
      <c r="U255" t="inlineStr">
        <is>
          <t>Day(s)</t>
        </is>
      </c>
      <c r="V255"/>
      <c r="W255" t="inlineStr">
        <is>
          <t>Fresh water</t>
        </is>
      </c>
      <c r="X255" t="inlineStr">
        <is>
          <t>Lab</t>
        </is>
      </c>
      <c r="Y255"/>
      <c r="Z255" t="inlineStr">
        <is>
          <t>Total</t>
        </is>
      </c>
      <c r="AA255"/>
      <c r="AB255" t="n">
        <v>2235.89187</v>
      </c>
      <c r="AC255"/>
      <c r="AD255"/>
      <c r="AE255"/>
      <c r="AF255"/>
      <c r="AG255" t="inlineStr">
        <is>
          <t>AI mg/L</t>
        </is>
      </c>
      <c r="AH255"/>
      <c r="AI255"/>
      <c r="AJ255"/>
      <c r="AK255"/>
      <c r="AL255"/>
      <c r="AM255"/>
      <c r="AN255"/>
      <c r="AO255"/>
      <c r="AP255"/>
      <c r="AQ255"/>
      <c r="AR255"/>
      <c r="AS255"/>
      <c r="AT255"/>
      <c r="AU255"/>
      <c r="AV255"/>
      <c r="AW255"/>
      <c r="AX255" t="inlineStr">
        <is>
          <t>Mortality</t>
        </is>
      </c>
      <c r="AY255" t="inlineStr">
        <is>
          <t>Mortality</t>
        </is>
      </c>
      <c r="AZ255" t="inlineStr">
        <is>
          <t>LC50</t>
        </is>
      </c>
      <c r="BA255"/>
      <c r="BB255"/>
      <c r="BC255" t="n">
        <v>2.0</v>
      </c>
      <c r="BD255"/>
      <c r="BE255"/>
      <c r="BF255"/>
      <c r="BG255"/>
      <c r="BH255" t="inlineStr">
        <is>
          <t>Day(s)</t>
        </is>
      </c>
      <c r="BI255"/>
      <c r="BJ255"/>
      <c r="BK255"/>
      <c r="BL255"/>
      <c r="BM255"/>
      <c r="BN255"/>
      <c r="BO255" t="inlineStr">
        <is>
          <t>--</t>
        </is>
      </c>
      <c r="BP255"/>
      <c r="BQ255"/>
      <c r="BR255"/>
      <c r="BS255"/>
      <c r="BT255"/>
      <c r="BU255"/>
      <c r="BV255"/>
      <c r="BW255"/>
      <c r="BX255"/>
      <c r="BY255"/>
      <c r="BZ255"/>
      <c r="CA255"/>
      <c r="CB255"/>
      <c r="CC255"/>
      <c r="CD255" t="inlineStr">
        <is>
          <t>Hoke,R.A., W.R. Gala, J.B. Drake, J.P. Giesy, and S. Flegler</t>
        </is>
      </c>
      <c r="CE255" t="n">
        <v>13471.0</v>
      </c>
      <c r="CF255" t="inlineStr">
        <is>
          <t>Bicarbonate as a Potential Confounding Factor in Cladoceran Toxicity Assessments of Pore Water from Contaminated Sediments</t>
        </is>
      </c>
      <c r="CG255" t="inlineStr">
        <is>
          <t>Can. J. Fish. Aquat. Sci.49(8): 1633-1640</t>
        </is>
      </c>
      <c r="CH255" t="n">
        <v>1992.0</v>
      </c>
    </row>
    <row r="256">
      <c r="A256" t="n">
        <v>144558.0</v>
      </c>
      <c r="B256" t="inlineStr">
        <is>
          <t>Carbonic acid monosodium salt (1:1)</t>
        </is>
      </c>
      <c r="C256" t="inlineStr">
        <is>
          <t>Reagent Grade, Purissium, Purum, Puriss, Puris, Reinst</t>
        </is>
      </c>
      <c r="D256" t="inlineStr">
        <is>
          <t>Unmeasured</t>
        </is>
      </c>
      <c r="E256"/>
      <c r="F256"/>
      <c r="G256"/>
      <c r="H256"/>
      <c r="I256"/>
      <c r="J256"/>
      <c r="K256" t="inlineStr">
        <is>
          <t>Daphnia magna</t>
        </is>
      </c>
      <c r="L256" t="inlineStr">
        <is>
          <t>Water Flea</t>
        </is>
      </c>
      <c r="M256" t="inlineStr">
        <is>
          <t>Crustaceans; Standard Test Species</t>
        </is>
      </c>
      <c r="N256" t="inlineStr">
        <is>
          <t>Subadult</t>
        </is>
      </c>
      <c r="O256"/>
      <c r="P256" t="n">
        <v>6.0</v>
      </c>
      <c r="Q256"/>
      <c r="R256"/>
      <c r="S256"/>
      <c r="T256"/>
      <c r="U256" t="inlineStr">
        <is>
          <t>Day(s)</t>
        </is>
      </c>
      <c r="V256"/>
      <c r="W256" t="inlineStr">
        <is>
          <t>Fresh water</t>
        </is>
      </c>
      <c r="X256" t="inlineStr">
        <is>
          <t>Lab</t>
        </is>
      </c>
      <c r="Y256"/>
      <c r="Z256" t="inlineStr">
        <is>
          <t>Total</t>
        </is>
      </c>
      <c r="AA256"/>
      <c r="AB256" t="n">
        <v>1802.31588</v>
      </c>
      <c r="AC256"/>
      <c r="AD256"/>
      <c r="AE256"/>
      <c r="AF256"/>
      <c r="AG256" t="inlineStr">
        <is>
          <t>AI mg/L</t>
        </is>
      </c>
      <c r="AH256"/>
      <c r="AI256"/>
      <c r="AJ256"/>
      <c r="AK256"/>
      <c r="AL256"/>
      <c r="AM256"/>
      <c r="AN256"/>
      <c r="AO256"/>
      <c r="AP256"/>
      <c r="AQ256"/>
      <c r="AR256"/>
      <c r="AS256"/>
      <c r="AT256"/>
      <c r="AU256"/>
      <c r="AV256"/>
      <c r="AW256"/>
      <c r="AX256" t="inlineStr">
        <is>
          <t>Mortality</t>
        </is>
      </c>
      <c r="AY256" t="inlineStr">
        <is>
          <t>Mortality</t>
        </is>
      </c>
      <c r="AZ256" t="inlineStr">
        <is>
          <t>LC50</t>
        </is>
      </c>
      <c r="BA256"/>
      <c r="BB256"/>
      <c r="BC256" t="n">
        <v>2.0</v>
      </c>
      <c r="BD256"/>
      <c r="BE256"/>
      <c r="BF256"/>
      <c r="BG256"/>
      <c r="BH256" t="inlineStr">
        <is>
          <t>Day(s)</t>
        </is>
      </c>
      <c r="BI256"/>
      <c r="BJ256"/>
      <c r="BK256"/>
      <c r="BL256"/>
      <c r="BM256"/>
      <c r="BN256"/>
      <c r="BO256" t="inlineStr">
        <is>
          <t>--</t>
        </is>
      </c>
      <c r="BP256"/>
      <c r="BQ256"/>
      <c r="BR256"/>
      <c r="BS256"/>
      <c r="BT256"/>
      <c r="BU256"/>
      <c r="BV256"/>
      <c r="BW256"/>
      <c r="BX256"/>
      <c r="BY256"/>
      <c r="BZ256"/>
      <c r="CA256"/>
      <c r="CB256"/>
      <c r="CC256"/>
      <c r="CD256" t="inlineStr">
        <is>
          <t>Hoke,R.A., W.R. Gala, J.B. Drake, J.P. Giesy, and S. Flegler</t>
        </is>
      </c>
      <c r="CE256" t="n">
        <v>13471.0</v>
      </c>
      <c r="CF256" t="inlineStr">
        <is>
          <t>Bicarbonate as a Potential Confounding Factor in Cladoceran Toxicity Assessments of Pore Water from Contaminated Sediments</t>
        </is>
      </c>
      <c r="CG256" t="inlineStr">
        <is>
          <t>Can. J. Fish. Aquat. Sci.49(8): 1633-1640</t>
        </is>
      </c>
      <c r="CH256" t="n">
        <v>1992.0</v>
      </c>
    </row>
    <row r="257">
      <c r="A257" t="n">
        <v>144558.0</v>
      </c>
      <c r="B257" t="inlineStr">
        <is>
          <t>Carbonic acid monosodium salt (1:1)</t>
        </is>
      </c>
      <c r="C257" t="inlineStr">
        <is>
          <t>Reagent Grade, Purissium, Purum, Puriss, Puris, Reinst</t>
        </is>
      </c>
      <c r="D257" t="inlineStr">
        <is>
          <t>Unmeasured</t>
        </is>
      </c>
      <c r="E257"/>
      <c r="F257"/>
      <c r="G257"/>
      <c r="H257"/>
      <c r="I257"/>
      <c r="J257"/>
      <c r="K257" t="inlineStr">
        <is>
          <t>Daphnia magna</t>
        </is>
      </c>
      <c r="L257" t="inlineStr">
        <is>
          <t>Water Flea</t>
        </is>
      </c>
      <c r="M257" t="inlineStr">
        <is>
          <t>Crustaceans; Standard Test Species</t>
        </is>
      </c>
      <c r="N257" t="inlineStr">
        <is>
          <t>Neonate</t>
        </is>
      </c>
      <c r="O257" t="inlineStr">
        <is>
          <t>&lt;</t>
        </is>
      </c>
      <c r="P257" t="n">
        <v>24.0</v>
      </c>
      <c r="Q257"/>
      <c r="R257"/>
      <c r="S257"/>
      <c r="T257"/>
      <c r="U257" t="inlineStr">
        <is>
          <t>Hour(s)</t>
        </is>
      </c>
      <c r="V257"/>
      <c r="W257" t="inlineStr">
        <is>
          <t>Fresh water</t>
        </is>
      </c>
      <c r="X257" t="inlineStr">
        <is>
          <t>Lab</t>
        </is>
      </c>
      <c r="Y257"/>
      <c r="Z257" t="inlineStr">
        <is>
          <t>Total</t>
        </is>
      </c>
      <c r="AA257"/>
      <c r="AB257" t="n">
        <v>1411.24734</v>
      </c>
      <c r="AC257"/>
      <c r="AD257"/>
      <c r="AE257"/>
      <c r="AF257"/>
      <c r="AG257" t="inlineStr">
        <is>
          <t>AI mg/L</t>
        </is>
      </c>
      <c r="AH257"/>
      <c r="AI257"/>
      <c r="AJ257"/>
      <c r="AK257"/>
      <c r="AL257"/>
      <c r="AM257"/>
      <c r="AN257"/>
      <c r="AO257"/>
      <c r="AP257"/>
      <c r="AQ257"/>
      <c r="AR257"/>
      <c r="AS257"/>
      <c r="AT257"/>
      <c r="AU257"/>
      <c r="AV257"/>
      <c r="AW257"/>
      <c r="AX257" t="inlineStr">
        <is>
          <t>Mortality</t>
        </is>
      </c>
      <c r="AY257" t="inlineStr">
        <is>
          <t>Mortality</t>
        </is>
      </c>
      <c r="AZ257" t="inlineStr">
        <is>
          <t>LC50</t>
        </is>
      </c>
      <c r="BA257"/>
      <c r="BB257"/>
      <c r="BC257" t="n">
        <v>2.0</v>
      </c>
      <c r="BD257"/>
      <c r="BE257"/>
      <c r="BF257"/>
      <c r="BG257"/>
      <c r="BH257" t="inlineStr">
        <is>
          <t>Day(s)</t>
        </is>
      </c>
      <c r="BI257"/>
      <c r="BJ257"/>
      <c r="BK257"/>
      <c r="BL257"/>
      <c r="BM257"/>
      <c r="BN257"/>
      <c r="BO257" t="inlineStr">
        <is>
          <t>--</t>
        </is>
      </c>
      <c r="BP257"/>
      <c r="BQ257"/>
      <c r="BR257"/>
      <c r="BS257"/>
      <c r="BT257"/>
      <c r="BU257"/>
      <c r="BV257"/>
      <c r="BW257"/>
      <c r="BX257"/>
      <c r="BY257"/>
      <c r="BZ257"/>
      <c r="CA257"/>
      <c r="CB257"/>
      <c r="CC257"/>
      <c r="CD257" t="inlineStr">
        <is>
          <t>Hoke,R.A., W.R. Gala, J.B. Drake, J.P. Giesy, and S. Flegler</t>
        </is>
      </c>
      <c r="CE257" t="n">
        <v>13471.0</v>
      </c>
      <c r="CF257" t="inlineStr">
        <is>
          <t>Bicarbonate as a Potential Confounding Factor in Cladoceran Toxicity Assessments of Pore Water from Contaminated Sediments</t>
        </is>
      </c>
      <c r="CG257" t="inlineStr">
        <is>
          <t>Can. J. Fish. Aquat. Sci.49(8): 1633-1640</t>
        </is>
      </c>
      <c r="CH257" t="n">
        <v>1992.0</v>
      </c>
    </row>
    <row r="258">
      <c r="A258" t="n">
        <v>147240.0</v>
      </c>
      <c r="B258" t="inlineStr">
        <is>
          <t>2-(Diphenylmethoxy)-N,N-dimethylethanamine, Hydrochloride (1:1)</t>
        </is>
      </c>
      <c r="C258"/>
      <c r="D258" t="inlineStr">
        <is>
          <t>Measured</t>
        </is>
      </c>
      <c r="E258"/>
      <c r="F258"/>
      <c r="G258"/>
      <c r="H258"/>
      <c r="I258"/>
      <c r="J258"/>
      <c r="K258" t="inlineStr">
        <is>
          <t>Daphnia magna</t>
        </is>
      </c>
      <c r="L258" t="inlineStr">
        <is>
          <t>Water Flea</t>
        </is>
      </c>
      <c r="M258" t="inlineStr">
        <is>
          <t>Crustaceans; Standard Test Species</t>
        </is>
      </c>
      <c r="N258"/>
      <c r="O258" t="inlineStr">
        <is>
          <t>&lt;</t>
        </is>
      </c>
      <c r="P258" t="n">
        <v>24.0</v>
      </c>
      <c r="Q258"/>
      <c r="R258"/>
      <c r="S258"/>
      <c r="T258"/>
      <c r="U258" t="inlineStr">
        <is>
          <t>Hour(s)</t>
        </is>
      </c>
      <c r="V258" t="inlineStr">
        <is>
          <t>Static</t>
        </is>
      </c>
      <c r="W258" t="inlineStr">
        <is>
          <t>Fresh water</t>
        </is>
      </c>
      <c r="X258" t="inlineStr">
        <is>
          <t>Lab</t>
        </is>
      </c>
      <c r="Y258" t="n">
        <v>7.0</v>
      </c>
      <c r="Z258" t="inlineStr">
        <is>
          <t>Active ingredient</t>
        </is>
      </c>
      <c r="AA258"/>
      <c r="AB258" t="n">
        <v>3.7E-4</v>
      </c>
      <c r="AC258"/>
      <c r="AD258"/>
      <c r="AE258"/>
      <c r="AF258"/>
      <c r="AG258" t="inlineStr">
        <is>
          <t>AI mg/L</t>
        </is>
      </c>
      <c r="AH258"/>
      <c r="AI258"/>
      <c r="AJ258"/>
      <c r="AK258"/>
      <c r="AL258"/>
      <c r="AM258"/>
      <c r="AN258"/>
      <c r="AO258"/>
      <c r="AP258"/>
      <c r="AQ258"/>
      <c r="AR258"/>
      <c r="AS258"/>
      <c r="AT258"/>
      <c r="AU258"/>
      <c r="AV258"/>
      <c r="AW258"/>
      <c r="AX258" t="inlineStr">
        <is>
          <t>Mortality</t>
        </is>
      </c>
      <c r="AY258" t="inlineStr">
        <is>
          <t>Mortality</t>
        </is>
      </c>
      <c r="AZ258" t="inlineStr">
        <is>
          <t>LC50</t>
        </is>
      </c>
      <c r="BA258"/>
      <c r="BB258"/>
      <c r="BC258" t="n">
        <v>2.0</v>
      </c>
      <c r="BD258"/>
      <c r="BE258"/>
      <c r="BF258"/>
      <c r="BG258"/>
      <c r="BH258" t="inlineStr">
        <is>
          <t>Day(s)</t>
        </is>
      </c>
      <c r="BI258"/>
      <c r="BJ258"/>
      <c r="BK258"/>
      <c r="BL258"/>
      <c r="BM258"/>
      <c r="BN258"/>
      <c r="BO258" t="inlineStr">
        <is>
          <t>--</t>
        </is>
      </c>
      <c r="BP258"/>
      <c r="BQ258"/>
      <c r="BR258"/>
      <c r="BS258"/>
      <c r="BT258"/>
      <c r="BU258"/>
      <c r="BV258"/>
      <c r="BW258"/>
      <c r="BX258"/>
      <c r="BY258"/>
      <c r="BZ258"/>
      <c r="CA258"/>
      <c r="CB258"/>
      <c r="CC258"/>
      <c r="CD258" t="inlineStr">
        <is>
          <t>Berninger,J.P., B. Du, K.A. Connors, S.A. Eytcheson, M.A. Kolkmeier, K.N. Prosser, T.W.,Jr. Valenti, C.K. Chambliss, an</t>
        </is>
      </c>
      <c r="CE258" t="n">
        <v>155109.0</v>
      </c>
      <c r="CF258" t="inlineStr">
        <is>
          <t>Effects of the Antihistamine Diphenhydramine on Selected Aquatic Organisms</t>
        </is>
      </c>
      <c r="CG258" t="inlineStr">
        <is>
          <t>Environ. Toxicol. Chem.30(9): 2065-2072</t>
        </is>
      </c>
      <c r="CH258" t="n">
        <v>2011.0</v>
      </c>
    </row>
    <row r="259">
      <c r="A259" t="n">
        <v>151508.0</v>
      </c>
      <c r="B259" t="inlineStr">
        <is>
          <t>Potassium cyanide (K(CN))</t>
        </is>
      </c>
      <c r="C259"/>
      <c r="D259" t="inlineStr">
        <is>
          <t>Unmeasured</t>
        </is>
      </c>
      <c r="E259"/>
      <c r="F259"/>
      <c r="G259"/>
      <c r="H259"/>
      <c r="I259"/>
      <c r="J259"/>
      <c r="K259" t="inlineStr">
        <is>
          <t>Daphnia magna</t>
        </is>
      </c>
      <c r="L259" t="inlineStr">
        <is>
          <t>Water Flea</t>
        </is>
      </c>
      <c r="M259" t="inlineStr">
        <is>
          <t>Crustaceans; Standard Test Species</t>
        </is>
      </c>
      <c r="N259"/>
      <c r="O259"/>
      <c r="P259"/>
      <c r="Q259"/>
      <c r="R259"/>
      <c r="S259"/>
      <c r="T259"/>
      <c r="U259"/>
      <c r="V259" t="inlineStr">
        <is>
          <t>Static</t>
        </is>
      </c>
      <c r="W259" t="inlineStr">
        <is>
          <t>Fresh water</t>
        </is>
      </c>
      <c r="X259" t="inlineStr">
        <is>
          <t>Lab</t>
        </is>
      </c>
      <c r="Y259"/>
      <c r="Z259" t="inlineStr">
        <is>
          <t>Total</t>
        </is>
      </c>
      <c r="AA259"/>
      <c r="AB259" t="n">
        <v>0.4</v>
      </c>
      <c r="AC259"/>
      <c r="AD259"/>
      <c r="AE259"/>
      <c r="AF259"/>
      <c r="AG259" t="inlineStr">
        <is>
          <t>AI mg/L</t>
        </is>
      </c>
      <c r="AH259"/>
      <c r="AI259"/>
      <c r="AJ259"/>
      <c r="AK259"/>
      <c r="AL259"/>
      <c r="AM259"/>
      <c r="AN259"/>
      <c r="AO259"/>
      <c r="AP259"/>
      <c r="AQ259"/>
      <c r="AR259"/>
      <c r="AS259"/>
      <c r="AT259"/>
      <c r="AU259"/>
      <c r="AV259"/>
      <c r="AW259"/>
      <c r="AX259" t="inlineStr">
        <is>
          <t>Mortality</t>
        </is>
      </c>
      <c r="AY259" t="inlineStr">
        <is>
          <t>Mortality</t>
        </is>
      </c>
      <c r="AZ259" t="inlineStr">
        <is>
          <t>LC50</t>
        </is>
      </c>
      <c r="BA259"/>
      <c r="BB259"/>
      <c r="BC259" t="n">
        <v>4.0</v>
      </c>
      <c r="BD259"/>
      <c r="BE259"/>
      <c r="BF259"/>
      <c r="BG259"/>
      <c r="BH259" t="inlineStr">
        <is>
          <t>Day(s)</t>
        </is>
      </c>
      <c r="BI259"/>
      <c r="BJ259"/>
      <c r="BK259"/>
      <c r="BL259"/>
      <c r="BM259"/>
      <c r="BN259"/>
      <c r="BO259" t="inlineStr">
        <is>
          <t>--</t>
        </is>
      </c>
      <c r="BP259"/>
      <c r="BQ259"/>
      <c r="BR259"/>
      <c r="BS259"/>
      <c r="BT259"/>
      <c r="BU259"/>
      <c r="BV259"/>
      <c r="BW259"/>
      <c r="BX259"/>
      <c r="BY259"/>
      <c r="BZ259"/>
      <c r="CA259"/>
      <c r="CB259"/>
      <c r="CC259"/>
      <c r="CD259" t="inlineStr">
        <is>
          <t>Dowden,B.F., and H.J. Bennett</t>
        </is>
      </c>
      <c r="CE259" t="n">
        <v>915.0</v>
      </c>
      <c r="CF259" t="inlineStr">
        <is>
          <t>Toxicity of Selected Chemicals to Certain Animals</t>
        </is>
      </c>
      <c r="CG259" t="inlineStr">
        <is>
          <t>J. Water Pollut. Control Fed.37(9): 1308-1316</t>
        </is>
      </c>
      <c r="CH259" t="n">
        <v>1965.0</v>
      </c>
    </row>
    <row r="260">
      <c r="A260" t="n">
        <v>151508.0</v>
      </c>
      <c r="B260" t="inlineStr">
        <is>
          <t>Potassium cyanide (K(CN))</t>
        </is>
      </c>
      <c r="C260"/>
      <c r="D260" t="inlineStr">
        <is>
          <t>Unmeasured</t>
        </is>
      </c>
      <c r="E260"/>
      <c r="F260"/>
      <c r="G260"/>
      <c r="H260"/>
      <c r="I260"/>
      <c r="J260"/>
      <c r="K260" t="inlineStr">
        <is>
          <t>Daphnia magna</t>
        </is>
      </c>
      <c r="L260" t="inlineStr">
        <is>
          <t>Water Flea</t>
        </is>
      </c>
      <c r="M260" t="inlineStr">
        <is>
          <t>Crustaceans; Standard Test Species</t>
        </is>
      </c>
      <c r="N260"/>
      <c r="O260"/>
      <c r="P260"/>
      <c r="Q260"/>
      <c r="R260"/>
      <c r="S260"/>
      <c r="T260"/>
      <c r="U260"/>
      <c r="V260" t="inlineStr">
        <is>
          <t>Static</t>
        </is>
      </c>
      <c r="W260" t="inlineStr">
        <is>
          <t>Fresh water</t>
        </is>
      </c>
      <c r="X260" t="inlineStr">
        <is>
          <t>Lab</t>
        </is>
      </c>
      <c r="Y260"/>
      <c r="Z260" t="inlineStr">
        <is>
          <t>Total</t>
        </is>
      </c>
      <c r="AA260"/>
      <c r="AB260" t="n">
        <v>2.0</v>
      </c>
      <c r="AC260"/>
      <c r="AD260"/>
      <c r="AE260"/>
      <c r="AF260"/>
      <c r="AG260" t="inlineStr">
        <is>
          <t>AI mg/L</t>
        </is>
      </c>
      <c r="AH260"/>
      <c r="AI260"/>
      <c r="AJ260"/>
      <c r="AK260"/>
      <c r="AL260"/>
      <c r="AM260"/>
      <c r="AN260"/>
      <c r="AO260"/>
      <c r="AP260"/>
      <c r="AQ260"/>
      <c r="AR260"/>
      <c r="AS260"/>
      <c r="AT260"/>
      <c r="AU260"/>
      <c r="AV260"/>
      <c r="AW260"/>
      <c r="AX260" t="inlineStr">
        <is>
          <t>Mortality</t>
        </is>
      </c>
      <c r="AY260" t="inlineStr">
        <is>
          <t>Mortality</t>
        </is>
      </c>
      <c r="AZ260" t="inlineStr">
        <is>
          <t>LC50</t>
        </is>
      </c>
      <c r="BA260"/>
      <c r="BB260"/>
      <c r="BC260" t="n">
        <v>2.0</v>
      </c>
      <c r="BD260"/>
      <c r="BE260"/>
      <c r="BF260"/>
      <c r="BG260"/>
      <c r="BH260" t="inlineStr">
        <is>
          <t>Day(s)</t>
        </is>
      </c>
      <c r="BI260"/>
      <c r="BJ260"/>
      <c r="BK260"/>
      <c r="BL260"/>
      <c r="BM260"/>
      <c r="BN260"/>
      <c r="BO260" t="inlineStr">
        <is>
          <t>--</t>
        </is>
      </c>
      <c r="BP260"/>
      <c r="BQ260"/>
      <c r="BR260"/>
      <c r="BS260"/>
      <c r="BT260"/>
      <c r="BU260"/>
      <c r="BV260"/>
      <c r="BW260"/>
      <c r="BX260"/>
      <c r="BY260"/>
      <c r="BZ260"/>
      <c r="CA260"/>
      <c r="CB260"/>
      <c r="CC260"/>
      <c r="CD260" t="inlineStr">
        <is>
          <t>Dowden,B.F., and H.J. Bennett</t>
        </is>
      </c>
      <c r="CE260" t="n">
        <v>915.0</v>
      </c>
      <c r="CF260" t="inlineStr">
        <is>
          <t>Toxicity of Selected Chemicals to Certain Animals</t>
        </is>
      </c>
      <c r="CG260" t="inlineStr">
        <is>
          <t>J. Water Pollut. Control Fed.37(9): 1308-1316</t>
        </is>
      </c>
      <c r="CH260" t="n">
        <v>1965.0</v>
      </c>
    </row>
    <row r="261">
      <c r="A261" t="n">
        <v>151508.0</v>
      </c>
      <c r="B261" t="inlineStr">
        <is>
          <t>Potassium cyanide (K(CN))</t>
        </is>
      </c>
      <c r="C261"/>
      <c r="D261" t="inlineStr">
        <is>
          <t>Unmeasured</t>
        </is>
      </c>
      <c r="E261"/>
      <c r="F261"/>
      <c r="G261"/>
      <c r="H261"/>
      <c r="I261"/>
      <c r="J261"/>
      <c r="K261" t="inlineStr">
        <is>
          <t>Daphnia magna</t>
        </is>
      </c>
      <c r="L261" t="inlineStr">
        <is>
          <t>Water Flea</t>
        </is>
      </c>
      <c r="M261" t="inlineStr">
        <is>
          <t>Crustaceans; Standard Test Species</t>
        </is>
      </c>
      <c r="N261"/>
      <c r="O261"/>
      <c r="P261"/>
      <c r="Q261"/>
      <c r="R261"/>
      <c r="S261"/>
      <c r="T261"/>
      <c r="U261"/>
      <c r="V261" t="inlineStr">
        <is>
          <t>Static</t>
        </is>
      </c>
      <c r="W261" t="inlineStr">
        <is>
          <t>Fresh water</t>
        </is>
      </c>
      <c r="X261" t="inlineStr">
        <is>
          <t>Lab</t>
        </is>
      </c>
      <c r="Y261"/>
      <c r="Z261" t="inlineStr">
        <is>
          <t>Total</t>
        </is>
      </c>
      <c r="AA261"/>
      <c r="AB261" t="n">
        <v>2.0</v>
      </c>
      <c r="AC261"/>
      <c r="AD261"/>
      <c r="AE261"/>
      <c r="AF261"/>
      <c r="AG261" t="inlineStr">
        <is>
          <t>AI mg/L</t>
        </is>
      </c>
      <c r="AH261"/>
      <c r="AI261"/>
      <c r="AJ261"/>
      <c r="AK261"/>
      <c r="AL261"/>
      <c r="AM261"/>
      <c r="AN261"/>
      <c r="AO261"/>
      <c r="AP261"/>
      <c r="AQ261"/>
      <c r="AR261"/>
      <c r="AS261"/>
      <c r="AT261"/>
      <c r="AU261"/>
      <c r="AV261"/>
      <c r="AW261"/>
      <c r="AX261" t="inlineStr">
        <is>
          <t>Mortality</t>
        </is>
      </c>
      <c r="AY261" t="inlineStr">
        <is>
          <t>Mortality</t>
        </is>
      </c>
      <c r="AZ261" t="inlineStr">
        <is>
          <t>LC50</t>
        </is>
      </c>
      <c r="BA261"/>
      <c r="BB261"/>
      <c r="BC261" t="n">
        <v>1.0</v>
      </c>
      <c r="BD261"/>
      <c r="BE261"/>
      <c r="BF261"/>
      <c r="BG261"/>
      <c r="BH261" t="inlineStr">
        <is>
          <t>Day(s)</t>
        </is>
      </c>
      <c r="BI261"/>
      <c r="BJ261"/>
      <c r="BK261"/>
      <c r="BL261"/>
      <c r="BM261"/>
      <c r="BN261"/>
      <c r="BO261" t="inlineStr">
        <is>
          <t>--</t>
        </is>
      </c>
      <c r="BP261"/>
      <c r="BQ261"/>
      <c r="BR261"/>
      <c r="BS261"/>
      <c r="BT261"/>
      <c r="BU261"/>
      <c r="BV261"/>
      <c r="BW261"/>
      <c r="BX261"/>
      <c r="BY261"/>
      <c r="BZ261"/>
      <c r="CA261"/>
      <c r="CB261"/>
      <c r="CC261"/>
      <c r="CD261" t="inlineStr">
        <is>
          <t>Dowden,B.F., and H.J. Bennett</t>
        </is>
      </c>
      <c r="CE261" t="n">
        <v>915.0</v>
      </c>
      <c r="CF261" t="inlineStr">
        <is>
          <t>Toxicity of Selected Chemicals to Certain Animals</t>
        </is>
      </c>
      <c r="CG261" t="inlineStr">
        <is>
          <t>J. Water Pollut. Control Fed.37(9): 1308-1316</t>
        </is>
      </c>
      <c r="CH261" t="n">
        <v>1965.0</v>
      </c>
    </row>
    <row r="262">
      <c r="A262" t="n">
        <v>151508.0</v>
      </c>
      <c r="B262" t="inlineStr">
        <is>
          <t>Potassium cyanide (K(CN))</t>
        </is>
      </c>
      <c r="C262"/>
      <c r="D262" t="inlineStr">
        <is>
          <t>Unmeasured</t>
        </is>
      </c>
      <c r="E262"/>
      <c r="F262"/>
      <c r="G262"/>
      <c r="H262"/>
      <c r="I262"/>
      <c r="J262"/>
      <c r="K262" t="inlineStr">
        <is>
          <t>Daphnia magna</t>
        </is>
      </c>
      <c r="L262" t="inlineStr">
        <is>
          <t>Water Flea</t>
        </is>
      </c>
      <c r="M262" t="inlineStr">
        <is>
          <t>Crustaceans; Standard Test Species</t>
        </is>
      </c>
      <c r="N262"/>
      <c r="O262"/>
      <c r="P262"/>
      <c r="Q262"/>
      <c r="R262"/>
      <c r="S262"/>
      <c r="T262"/>
      <c r="U262"/>
      <c r="V262" t="inlineStr">
        <is>
          <t>Static</t>
        </is>
      </c>
      <c r="W262" t="inlineStr">
        <is>
          <t>Fresh water</t>
        </is>
      </c>
      <c r="X262" t="inlineStr">
        <is>
          <t>Lab</t>
        </is>
      </c>
      <c r="Y262"/>
      <c r="Z262" t="inlineStr">
        <is>
          <t>Total</t>
        </is>
      </c>
      <c r="AA262"/>
      <c r="AB262" t="n">
        <v>0.7</v>
      </c>
      <c r="AC262"/>
      <c r="AD262"/>
      <c r="AE262"/>
      <c r="AF262"/>
      <c r="AG262" t="inlineStr">
        <is>
          <t>AI mg/L</t>
        </is>
      </c>
      <c r="AH262"/>
      <c r="AI262"/>
      <c r="AJ262"/>
      <c r="AK262"/>
      <c r="AL262"/>
      <c r="AM262"/>
      <c r="AN262"/>
      <c r="AO262"/>
      <c r="AP262"/>
      <c r="AQ262"/>
      <c r="AR262"/>
      <c r="AS262"/>
      <c r="AT262"/>
      <c r="AU262"/>
      <c r="AV262"/>
      <c r="AW262"/>
      <c r="AX262" t="inlineStr">
        <is>
          <t>Mortality</t>
        </is>
      </c>
      <c r="AY262" t="inlineStr">
        <is>
          <t>Mortality</t>
        </is>
      </c>
      <c r="AZ262" t="inlineStr">
        <is>
          <t>LC50</t>
        </is>
      </c>
      <c r="BA262"/>
      <c r="BB262"/>
      <c r="BC262" t="n">
        <v>3.0</v>
      </c>
      <c r="BD262"/>
      <c r="BE262"/>
      <c r="BF262"/>
      <c r="BG262"/>
      <c r="BH262" t="inlineStr">
        <is>
          <t>Day(s)</t>
        </is>
      </c>
      <c r="BI262"/>
      <c r="BJ262"/>
      <c r="BK262"/>
      <c r="BL262"/>
      <c r="BM262"/>
      <c r="BN262"/>
      <c r="BO262" t="inlineStr">
        <is>
          <t>--</t>
        </is>
      </c>
      <c r="BP262"/>
      <c r="BQ262"/>
      <c r="BR262"/>
      <c r="BS262"/>
      <c r="BT262"/>
      <c r="BU262"/>
      <c r="BV262"/>
      <c r="BW262"/>
      <c r="BX262"/>
      <c r="BY262"/>
      <c r="BZ262"/>
      <c r="CA262"/>
      <c r="CB262"/>
      <c r="CC262"/>
      <c r="CD262" t="inlineStr">
        <is>
          <t>Dowden,B.F., and H.J. Bennett</t>
        </is>
      </c>
      <c r="CE262" t="n">
        <v>915.0</v>
      </c>
      <c r="CF262" t="inlineStr">
        <is>
          <t>Toxicity of Selected Chemicals to Certain Animals</t>
        </is>
      </c>
      <c r="CG262" t="inlineStr">
        <is>
          <t>J. Water Pollut. Control Fed.37(9): 1308-1316</t>
        </is>
      </c>
      <c r="CH262" t="n">
        <v>1965.0</v>
      </c>
    </row>
    <row r="263">
      <c r="A263" t="n">
        <v>151508.0</v>
      </c>
      <c r="B263" t="inlineStr">
        <is>
          <t>Potassium cyanide (K(CN))</t>
        </is>
      </c>
      <c r="C263"/>
      <c r="D263" t="inlineStr">
        <is>
          <t>Unmeasured</t>
        </is>
      </c>
      <c r="E263"/>
      <c r="F263"/>
      <c r="G263"/>
      <c r="H263"/>
      <c r="I263"/>
      <c r="J263"/>
      <c r="K263" t="inlineStr">
        <is>
          <t>Daphnia magna</t>
        </is>
      </c>
      <c r="L263" t="inlineStr">
        <is>
          <t>Water Flea</t>
        </is>
      </c>
      <c r="M263" t="inlineStr">
        <is>
          <t>Crustaceans; Standard Test Species</t>
        </is>
      </c>
      <c r="N263" t="inlineStr">
        <is>
          <t>Young</t>
        </is>
      </c>
      <c r="O263" t="inlineStr">
        <is>
          <t>&lt;=</t>
        </is>
      </c>
      <c r="P263" t="n">
        <v>24.0</v>
      </c>
      <c r="Q263"/>
      <c r="R263"/>
      <c r="S263"/>
      <c r="T263"/>
      <c r="U263" t="inlineStr">
        <is>
          <t>Hour(s)</t>
        </is>
      </c>
      <c r="V263" t="inlineStr">
        <is>
          <t>Static</t>
        </is>
      </c>
      <c r="W263" t="inlineStr">
        <is>
          <t>Fresh water</t>
        </is>
      </c>
      <c r="X263" t="inlineStr">
        <is>
          <t>Lab</t>
        </is>
      </c>
      <c r="Y263"/>
      <c r="Z263" t="inlineStr">
        <is>
          <t>Total</t>
        </is>
      </c>
      <c r="AA263"/>
      <c r="AB263" t="n">
        <v>2.4</v>
      </c>
      <c r="AC263"/>
      <c r="AD263" t="n">
        <v>2.0</v>
      </c>
      <c r="AE263"/>
      <c r="AF263" t="n">
        <v>3.0</v>
      </c>
      <c r="AG263" t="inlineStr">
        <is>
          <t>AI mg/L</t>
        </is>
      </c>
      <c r="AH263"/>
      <c r="AI263"/>
      <c r="AJ263"/>
      <c r="AK263"/>
      <c r="AL263"/>
      <c r="AM263"/>
      <c r="AN263"/>
      <c r="AO263"/>
      <c r="AP263"/>
      <c r="AQ263"/>
      <c r="AR263"/>
      <c r="AS263"/>
      <c r="AT263"/>
      <c r="AU263"/>
      <c r="AV263"/>
      <c r="AW263"/>
      <c r="AX263" t="inlineStr">
        <is>
          <t>Mortality</t>
        </is>
      </c>
      <c r="AY263" t="inlineStr">
        <is>
          <t>Mortality</t>
        </is>
      </c>
      <c r="AZ263" t="inlineStr">
        <is>
          <t>LC50</t>
        </is>
      </c>
      <c r="BA263"/>
      <c r="BB263"/>
      <c r="BC263" t="n">
        <v>2.0</v>
      </c>
      <c r="BD263"/>
      <c r="BE263"/>
      <c r="BF263"/>
      <c r="BG263"/>
      <c r="BH263" t="inlineStr">
        <is>
          <t>Day(s)</t>
        </is>
      </c>
      <c r="BI263"/>
      <c r="BJ263"/>
      <c r="BK263"/>
      <c r="BL263"/>
      <c r="BM263"/>
      <c r="BN263"/>
      <c r="BO263" t="inlineStr">
        <is>
          <t>--</t>
        </is>
      </c>
      <c r="BP263"/>
      <c r="BQ263"/>
      <c r="BR263"/>
      <c r="BS263"/>
      <c r="BT263"/>
      <c r="BU263"/>
      <c r="BV263"/>
      <c r="BW263"/>
      <c r="BX263"/>
      <c r="BY263"/>
      <c r="BZ263"/>
      <c r="CA263"/>
      <c r="CB263"/>
      <c r="CC263"/>
      <c r="CD263" t="inlineStr">
        <is>
          <t>Qureshi,A.A., K.W. Flood, S.R. Thompson, S.M. Janhurst, C.S. Inniss, and D.A. Rokosh</t>
        </is>
      </c>
      <c r="CE263" t="n">
        <v>15923.0</v>
      </c>
      <c r="CF263" t="inlineStr">
        <is>
          <t>Comparison of a Luminescent Bacterial Test with Other Bioassays for Determining Toxicity of Pure Compounds and Complex Effluents</t>
        </is>
      </c>
      <c r="CG263" t="inlineStr">
        <is>
          <t>ASTM Spec. Tech. Publ.:179-195</t>
        </is>
      </c>
      <c r="CH263" t="n">
        <v>1982.0</v>
      </c>
    </row>
    <row r="264">
      <c r="A264" t="n">
        <v>151508.0</v>
      </c>
      <c r="B264" t="inlineStr">
        <is>
          <t>Potassium cyanide (K(CN))</t>
        </is>
      </c>
      <c r="C264"/>
      <c r="D264" t="inlineStr">
        <is>
          <t>Unmeasured</t>
        </is>
      </c>
      <c r="E264"/>
      <c r="F264"/>
      <c r="G264"/>
      <c r="H264"/>
      <c r="I264"/>
      <c r="J264"/>
      <c r="K264" t="inlineStr">
        <is>
          <t>Daphnia magna</t>
        </is>
      </c>
      <c r="L264" t="inlineStr">
        <is>
          <t>Water Flea</t>
        </is>
      </c>
      <c r="M264" t="inlineStr">
        <is>
          <t>Crustaceans; Standard Test Species</t>
        </is>
      </c>
      <c r="N264"/>
      <c r="O264" t="inlineStr">
        <is>
          <t>&lt;=</t>
        </is>
      </c>
      <c r="P264" t="n">
        <v>24.0</v>
      </c>
      <c r="Q264"/>
      <c r="R264"/>
      <c r="S264"/>
      <c r="T264"/>
      <c r="U264" t="inlineStr">
        <is>
          <t>Hour(s)</t>
        </is>
      </c>
      <c r="V264" t="inlineStr">
        <is>
          <t>Static</t>
        </is>
      </c>
      <c r="W264" t="inlineStr">
        <is>
          <t>Fresh water</t>
        </is>
      </c>
      <c r="X264" t="inlineStr">
        <is>
          <t>Lab</t>
        </is>
      </c>
      <c r="Y264"/>
      <c r="Z264" t="inlineStr">
        <is>
          <t>Total</t>
        </is>
      </c>
      <c r="AA264"/>
      <c r="AB264" t="n">
        <v>0.53</v>
      </c>
      <c r="AC264"/>
      <c r="AD264"/>
      <c r="AE264"/>
      <c r="AF264"/>
      <c r="AG264" t="inlineStr">
        <is>
          <t>AI mg/L</t>
        </is>
      </c>
      <c r="AH264"/>
      <c r="AI264"/>
      <c r="AJ264"/>
      <c r="AK264"/>
      <c r="AL264"/>
      <c r="AM264"/>
      <c r="AN264"/>
      <c r="AO264"/>
      <c r="AP264"/>
      <c r="AQ264"/>
      <c r="AR264"/>
      <c r="AS264"/>
      <c r="AT264"/>
      <c r="AU264"/>
      <c r="AV264"/>
      <c r="AW264"/>
      <c r="AX264" t="inlineStr">
        <is>
          <t>Intoxication</t>
        </is>
      </c>
      <c r="AY264" t="inlineStr">
        <is>
          <t>Immobile</t>
        </is>
      </c>
      <c r="AZ264" t="inlineStr">
        <is>
          <t>LC50</t>
        </is>
      </c>
      <c r="BA264"/>
      <c r="BB264"/>
      <c r="BC264" t="n">
        <v>1.0</v>
      </c>
      <c r="BD264"/>
      <c r="BE264"/>
      <c r="BF264"/>
      <c r="BG264"/>
      <c r="BH264" t="inlineStr">
        <is>
          <t>Day(s)</t>
        </is>
      </c>
      <c r="BI264"/>
      <c r="BJ264"/>
      <c r="BK264"/>
      <c r="BL264"/>
      <c r="BM264"/>
      <c r="BN264"/>
      <c r="BO264" t="inlineStr">
        <is>
          <t>--</t>
        </is>
      </c>
      <c r="BP264"/>
      <c r="BQ264"/>
      <c r="BR264"/>
      <c r="BS264"/>
      <c r="BT264"/>
      <c r="BU264"/>
      <c r="BV264"/>
      <c r="BW264"/>
      <c r="BX264"/>
      <c r="BY264"/>
      <c r="BZ264"/>
      <c r="CA264"/>
      <c r="CB264"/>
      <c r="CC264"/>
      <c r="CD264" t="inlineStr">
        <is>
          <t>Bringmann,G., and R. Kuhn</t>
        </is>
      </c>
      <c r="CE264" t="n">
        <v>5718.0</v>
      </c>
      <c r="CF264" t="inlineStr">
        <is>
          <t>Results of the Damaging Effect of Water Pollutants on Daphnia magna (Befunde der Schadwirkung Wassergefahrdender Stoffe Gegen Daphnia magna)</t>
        </is>
      </c>
      <c r="CG264" t="inlineStr">
        <is>
          <t>TR-79-1204, Literature Research Company, Annandale, VA:26 p.</t>
        </is>
      </c>
      <c r="CH264" t="n">
        <v>1977.0</v>
      </c>
    </row>
    <row r="265">
      <c r="A265" t="n">
        <v>206440.0</v>
      </c>
      <c r="B265" t="inlineStr">
        <is>
          <t>Fluoranthene</t>
        </is>
      </c>
      <c r="C265"/>
      <c r="D265" t="inlineStr">
        <is>
          <t>Measured</t>
        </is>
      </c>
      <c r="E265"/>
      <c r="F265" t="n">
        <v>98.0</v>
      </c>
      <c r="G265"/>
      <c r="H265"/>
      <c r="I265"/>
      <c r="J265"/>
      <c r="K265" t="inlineStr">
        <is>
          <t>Daphnia magna</t>
        </is>
      </c>
      <c r="L265" t="inlineStr">
        <is>
          <t>Water Flea</t>
        </is>
      </c>
      <c r="M265" t="inlineStr">
        <is>
          <t>Crustaceans; Standard Test Species</t>
        </is>
      </c>
      <c r="N265"/>
      <c r="O265" t="inlineStr">
        <is>
          <t>&lt;=</t>
        </is>
      </c>
      <c r="P265" t="n">
        <v>24.0</v>
      </c>
      <c r="Q265"/>
      <c r="R265"/>
      <c r="S265"/>
      <c r="T265"/>
      <c r="U265" t="inlineStr">
        <is>
          <t>Hour(s)</t>
        </is>
      </c>
      <c r="V265" t="inlineStr">
        <is>
          <t>Static</t>
        </is>
      </c>
      <c r="W265" t="inlineStr">
        <is>
          <t>Fresh water</t>
        </is>
      </c>
      <c r="X265" t="inlineStr">
        <is>
          <t>Lab</t>
        </is>
      </c>
      <c r="Y265" t="n">
        <v>11.0</v>
      </c>
      <c r="Z265" t="inlineStr">
        <is>
          <t>Active ingredient</t>
        </is>
      </c>
      <c r="AA265" t="inlineStr">
        <is>
          <t>&gt;</t>
        </is>
      </c>
      <c r="AB265" t="n">
        <v>4.7</v>
      </c>
      <c r="AC265"/>
      <c r="AD265"/>
      <c r="AE265"/>
      <c r="AF265"/>
      <c r="AG265" t="inlineStr">
        <is>
          <t>AI mg/L</t>
        </is>
      </c>
      <c r="AH265"/>
      <c r="AI265"/>
      <c r="AJ265"/>
      <c r="AK265"/>
      <c r="AL265"/>
      <c r="AM265"/>
      <c r="AN265"/>
      <c r="AO265"/>
      <c r="AP265"/>
      <c r="AQ265"/>
      <c r="AR265"/>
      <c r="AS265"/>
      <c r="AT265"/>
      <c r="AU265"/>
      <c r="AV265"/>
      <c r="AW265"/>
      <c r="AX265" t="inlineStr">
        <is>
          <t>Mortality</t>
        </is>
      </c>
      <c r="AY265" t="inlineStr">
        <is>
          <t>Mortality</t>
        </is>
      </c>
      <c r="AZ265" t="inlineStr">
        <is>
          <t>LC50</t>
        </is>
      </c>
      <c r="BA265"/>
      <c r="BB265"/>
      <c r="BC265" t="n">
        <v>1.0</v>
      </c>
      <c r="BD265"/>
      <c r="BE265"/>
      <c r="BF265"/>
      <c r="BG265"/>
      <c r="BH265" t="inlineStr">
        <is>
          <t>Day(s)</t>
        </is>
      </c>
      <c r="BI265"/>
      <c r="BJ265"/>
      <c r="BK265"/>
      <c r="BL265"/>
      <c r="BM265"/>
      <c r="BN265"/>
      <c r="BO265" t="inlineStr">
        <is>
          <t>--</t>
        </is>
      </c>
      <c r="BP265"/>
      <c r="BQ265"/>
      <c r="BR265"/>
      <c r="BS265"/>
      <c r="BT265"/>
      <c r="BU265"/>
      <c r="BV265"/>
      <c r="BW265"/>
      <c r="BX265"/>
      <c r="BY265"/>
      <c r="BZ265"/>
      <c r="CA265"/>
      <c r="CB265"/>
      <c r="CC265"/>
      <c r="CD265" t="inlineStr">
        <is>
          <t>Turner,L.W.</t>
        </is>
      </c>
      <c r="CE265" t="n">
        <v>9994.0</v>
      </c>
      <c r="CF265" t="inlineStr">
        <is>
          <t>Acute Toxicity of Selected Chemicals to Fathead Minnow, Water Flea and Mysid Shrimp Under Static and Flow-Through Test Conditions</t>
        </is>
      </c>
      <c r="CG265" t="inlineStr">
        <is>
          <t>Final Rep.Coop.Agreement 807479-01-0, U.S.EPA, Off.of Pestic.and Toxic Subst., Washington, DC:258 p.</t>
        </is>
      </c>
      <c r="CH265" t="n">
        <v>1982.0</v>
      </c>
    </row>
    <row r="266">
      <c r="A266" t="n">
        <v>206440.0</v>
      </c>
      <c r="B266" t="inlineStr">
        <is>
          <t>Fluoranthene</t>
        </is>
      </c>
      <c r="C266"/>
      <c r="D266" t="inlineStr">
        <is>
          <t>Measured</t>
        </is>
      </c>
      <c r="E266"/>
      <c r="F266" t="n">
        <v>98.0</v>
      </c>
      <c r="G266"/>
      <c r="H266"/>
      <c r="I266"/>
      <c r="J266"/>
      <c r="K266" t="inlineStr">
        <is>
          <t>Daphnia magna</t>
        </is>
      </c>
      <c r="L266" t="inlineStr">
        <is>
          <t>Water Flea</t>
        </is>
      </c>
      <c r="M266" t="inlineStr">
        <is>
          <t>Crustaceans; Standard Test Species</t>
        </is>
      </c>
      <c r="N266"/>
      <c r="O266" t="inlineStr">
        <is>
          <t>&lt;=</t>
        </is>
      </c>
      <c r="P266" t="n">
        <v>24.0</v>
      </c>
      <c r="Q266"/>
      <c r="R266"/>
      <c r="S266"/>
      <c r="T266"/>
      <c r="U266" t="inlineStr">
        <is>
          <t>Hour(s)</t>
        </is>
      </c>
      <c r="V266" t="inlineStr">
        <is>
          <t>Static</t>
        </is>
      </c>
      <c r="W266" t="inlineStr">
        <is>
          <t>Fresh water</t>
        </is>
      </c>
      <c r="X266" t="inlineStr">
        <is>
          <t>Lab</t>
        </is>
      </c>
      <c r="Y266" t="n">
        <v>6.0</v>
      </c>
      <c r="Z266" t="inlineStr">
        <is>
          <t>Active ingredient</t>
        </is>
      </c>
      <c r="AA266" t="inlineStr">
        <is>
          <t>&gt;</t>
        </is>
      </c>
      <c r="AB266" t="n">
        <v>0.29</v>
      </c>
      <c r="AC266"/>
      <c r="AD266"/>
      <c r="AE266"/>
      <c r="AF266"/>
      <c r="AG266" t="inlineStr">
        <is>
          <t>AI mg/L</t>
        </is>
      </c>
      <c r="AH266"/>
      <c r="AI266"/>
      <c r="AJ266"/>
      <c r="AK266"/>
      <c r="AL266"/>
      <c r="AM266"/>
      <c r="AN266"/>
      <c r="AO266"/>
      <c r="AP266"/>
      <c r="AQ266"/>
      <c r="AR266"/>
      <c r="AS266"/>
      <c r="AT266"/>
      <c r="AU266"/>
      <c r="AV266"/>
      <c r="AW266"/>
      <c r="AX266" t="inlineStr">
        <is>
          <t>Mortality</t>
        </is>
      </c>
      <c r="AY266" t="inlineStr">
        <is>
          <t>Mortality</t>
        </is>
      </c>
      <c r="AZ266" t="inlineStr">
        <is>
          <t>LC50</t>
        </is>
      </c>
      <c r="BA266"/>
      <c r="BB266"/>
      <c r="BC266" t="n">
        <v>0.125</v>
      </c>
      <c r="BD266"/>
      <c r="BE266"/>
      <c r="BF266"/>
      <c r="BG266"/>
      <c r="BH266" t="inlineStr">
        <is>
          <t>Day(s)</t>
        </is>
      </c>
      <c r="BI266"/>
      <c r="BJ266"/>
      <c r="BK266"/>
      <c r="BL266"/>
      <c r="BM266"/>
      <c r="BN266"/>
      <c r="BO266" t="inlineStr">
        <is>
          <t>--</t>
        </is>
      </c>
      <c r="BP266"/>
      <c r="BQ266"/>
      <c r="BR266"/>
      <c r="BS266"/>
      <c r="BT266"/>
      <c r="BU266"/>
      <c r="BV266"/>
      <c r="BW266"/>
      <c r="BX266"/>
      <c r="BY266"/>
      <c r="BZ266"/>
      <c r="CA266"/>
      <c r="CB266"/>
      <c r="CC266"/>
      <c r="CD266" t="inlineStr">
        <is>
          <t>Turner,L.W.</t>
        </is>
      </c>
      <c r="CE266" t="n">
        <v>9994.0</v>
      </c>
      <c r="CF266" t="inlineStr">
        <is>
          <t>Acute Toxicity of Selected Chemicals to Fathead Minnow, Water Flea and Mysid Shrimp Under Static and Flow-Through Test Conditions</t>
        </is>
      </c>
      <c r="CG266" t="inlineStr">
        <is>
          <t>Final Rep.Coop.Agreement 807479-01-0, U.S.EPA, Off.of Pestic.and Toxic Subst., Washington, DC:258 p.</t>
        </is>
      </c>
      <c r="CH266" t="n">
        <v>1982.0</v>
      </c>
    </row>
    <row r="267">
      <c r="A267" t="n">
        <v>206440.0</v>
      </c>
      <c r="B267" t="inlineStr">
        <is>
          <t>Fluoranthene</t>
        </is>
      </c>
      <c r="C267"/>
      <c r="D267" t="inlineStr">
        <is>
          <t>Measured</t>
        </is>
      </c>
      <c r="E267"/>
      <c r="F267" t="n">
        <v>98.0</v>
      </c>
      <c r="G267"/>
      <c r="H267"/>
      <c r="I267"/>
      <c r="J267"/>
      <c r="K267" t="inlineStr">
        <is>
          <t>Daphnia magna</t>
        </is>
      </c>
      <c r="L267" t="inlineStr">
        <is>
          <t>Water Flea</t>
        </is>
      </c>
      <c r="M267" t="inlineStr">
        <is>
          <t>Crustaceans; Standard Test Species</t>
        </is>
      </c>
      <c r="N267"/>
      <c r="O267" t="inlineStr">
        <is>
          <t>&lt;=</t>
        </is>
      </c>
      <c r="P267" t="n">
        <v>24.0</v>
      </c>
      <c r="Q267"/>
      <c r="R267"/>
      <c r="S267"/>
      <c r="T267"/>
      <c r="U267" t="inlineStr">
        <is>
          <t>Hour(s)</t>
        </is>
      </c>
      <c r="V267" t="inlineStr">
        <is>
          <t>Flow-through</t>
        </is>
      </c>
      <c r="W267" t="inlineStr">
        <is>
          <t>Fresh water</t>
        </is>
      </c>
      <c r="X267" t="inlineStr">
        <is>
          <t>Lab</t>
        </is>
      </c>
      <c r="Y267" t="n">
        <v>6.0</v>
      </c>
      <c r="Z267" t="inlineStr">
        <is>
          <t>Active ingredient</t>
        </is>
      </c>
      <c r="AA267"/>
      <c r="AB267" t="n">
        <v>0.15</v>
      </c>
      <c r="AC267"/>
      <c r="AD267" t="n">
        <v>0.081</v>
      </c>
      <c r="AE267"/>
      <c r="AF267" t="n">
        <v>0.27</v>
      </c>
      <c r="AG267" t="inlineStr">
        <is>
          <t>AI mg/L</t>
        </is>
      </c>
      <c r="AH267"/>
      <c r="AI267"/>
      <c r="AJ267"/>
      <c r="AK267"/>
      <c r="AL267"/>
      <c r="AM267"/>
      <c r="AN267"/>
      <c r="AO267"/>
      <c r="AP267"/>
      <c r="AQ267"/>
      <c r="AR267"/>
      <c r="AS267"/>
      <c r="AT267"/>
      <c r="AU267"/>
      <c r="AV267"/>
      <c r="AW267"/>
      <c r="AX267" t="inlineStr">
        <is>
          <t>Mortality</t>
        </is>
      </c>
      <c r="AY267" t="inlineStr">
        <is>
          <t>Mortality</t>
        </is>
      </c>
      <c r="AZ267" t="inlineStr">
        <is>
          <t>LC50</t>
        </is>
      </c>
      <c r="BA267"/>
      <c r="BB267"/>
      <c r="BC267" t="n">
        <v>2.0</v>
      </c>
      <c r="BD267"/>
      <c r="BE267"/>
      <c r="BF267"/>
      <c r="BG267"/>
      <c r="BH267" t="inlineStr">
        <is>
          <t>Day(s)</t>
        </is>
      </c>
      <c r="BI267"/>
      <c r="BJ267"/>
      <c r="BK267"/>
      <c r="BL267"/>
      <c r="BM267"/>
      <c r="BN267"/>
      <c r="BO267" t="inlineStr">
        <is>
          <t>--</t>
        </is>
      </c>
      <c r="BP267"/>
      <c r="BQ267"/>
      <c r="BR267"/>
      <c r="BS267"/>
      <c r="BT267"/>
      <c r="BU267"/>
      <c r="BV267"/>
      <c r="BW267"/>
      <c r="BX267"/>
      <c r="BY267"/>
      <c r="BZ267"/>
      <c r="CA267"/>
      <c r="CB267"/>
      <c r="CC267"/>
      <c r="CD267" t="inlineStr">
        <is>
          <t>Turner,L.W.</t>
        </is>
      </c>
      <c r="CE267" t="n">
        <v>9994.0</v>
      </c>
      <c r="CF267" t="inlineStr">
        <is>
          <t>Acute Toxicity of Selected Chemicals to Fathead Minnow, Water Flea and Mysid Shrimp Under Static and Flow-Through Test Conditions</t>
        </is>
      </c>
      <c r="CG267" t="inlineStr">
        <is>
          <t>Final Rep.Coop.Agreement 807479-01-0, U.S.EPA, Off.of Pestic.and Toxic Subst., Washington, DC:258 p.</t>
        </is>
      </c>
      <c r="CH267" t="n">
        <v>1982.0</v>
      </c>
    </row>
    <row r="268">
      <c r="A268" t="n">
        <v>206440.0</v>
      </c>
      <c r="B268" t="inlineStr">
        <is>
          <t>Fluoranthene</t>
        </is>
      </c>
      <c r="C268"/>
      <c r="D268" t="inlineStr">
        <is>
          <t>Measured</t>
        </is>
      </c>
      <c r="E268"/>
      <c r="F268" t="n">
        <v>98.0</v>
      </c>
      <c r="G268"/>
      <c r="H268"/>
      <c r="I268"/>
      <c r="J268"/>
      <c r="K268" t="inlineStr">
        <is>
          <t>Daphnia magna</t>
        </is>
      </c>
      <c r="L268" t="inlineStr">
        <is>
          <t>Water Flea</t>
        </is>
      </c>
      <c r="M268" t="inlineStr">
        <is>
          <t>Crustaceans; Standard Test Species</t>
        </is>
      </c>
      <c r="N268"/>
      <c r="O268" t="inlineStr">
        <is>
          <t>&lt;=</t>
        </is>
      </c>
      <c r="P268" t="n">
        <v>24.0</v>
      </c>
      <c r="Q268"/>
      <c r="R268"/>
      <c r="S268"/>
      <c r="T268"/>
      <c r="U268" t="inlineStr">
        <is>
          <t>Hour(s)</t>
        </is>
      </c>
      <c r="V268" t="inlineStr">
        <is>
          <t>Flow-through</t>
        </is>
      </c>
      <c r="W268" t="inlineStr">
        <is>
          <t>Fresh water</t>
        </is>
      </c>
      <c r="X268" t="inlineStr">
        <is>
          <t>Lab</t>
        </is>
      </c>
      <c r="Y268" t="n">
        <v>6.0</v>
      </c>
      <c r="Z268" t="inlineStr">
        <is>
          <t>Active ingredient</t>
        </is>
      </c>
      <c r="AA268"/>
      <c r="AB268" t="n">
        <v>1.0</v>
      </c>
      <c r="AC268"/>
      <c r="AD268"/>
      <c r="AE268"/>
      <c r="AF268"/>
      <c r="AG268" t="inlineStr">
        <is>
          <t>AI mg/L</t>
        </is>
      </c>
      <c r="AH268"/>
      <c r="AI268"/>
      <c r="AJ268"/>
      <c r="AK268"/>
      <c r="AL268"/>
      <c r="AM268"/>
      <c r="AN268"/>
      <c r="AO268"/>
      <c r="AP268"/>
      <c r="AQ268"/>
      <c r="AR268"/>
      <c r="AS268"/>
      <c r="AT268"/>
      <c r="AU268"/>
      <c r="AV268"/>
      <c r="AW268"/>
      <c r="AX268" t="inlineStr">
        <is>
          <t>Mortality</t>
        </is>
      </c>
      <c r="AY268" t="inlineStr">
        <is>
          <t>Mortality</t>
        </is>
      </c>
      <c r="AZ268" t="inlineStr">
        <is>
          <t>LC50</t>
        </is>
      </c>
      <c r="BA268"/>
      <c r="BB268"/>
      <c r="BC268" t="n">
        <v>1.0</v>
      </c>
      <c r="BD268"/>
      <c r="BE268"/>
      <c r="BF268"/>
      <c r="BG268"/>
      <c r="BH268" t="inlineStr">
        <is>
          <t>Day(s)</t>
        </is>
      </c>
      <c r="BI268"/>
      <c r="BJ268"/>
      <c r="BK268"/>
      <c r="BL268"/>
      <c r="BM268"/>
      <c r="BN268"/>
      <c r="BO268" t="inlineStr">
        <is>
          <t>--</t>
        </is>
      </c>
      <c r="BP268"/>
      <c r="BQ268"/>
      <c r="BR268"/>
      <c r="BS268"/>
      <c r="BT268"/>
      <c r="BU268"/>
      <c r="BV268"/>
      <c r="BW268"/>
      <c r="BX268"/>
      <c r="BY268"/>
      <c r="BZ268"/>
      <c r="CA268"/>
      <c r="CB268"/>
      <c r="CC268"/>
      <c r="CD268" t="inlineStr">
        <is>
          <t>Turner,L.W.</t>
        </is>
      </c>
      <c r="CE268" t="n">
        <v>9994.0</v>
      </c>
      <c r="CF268" t="inlineStr">
        <is>
          <t>Acute Toxicity of Selected Chemicals to Fathead Minnow, Water Flea and Mysid Shrimp Under Static and Flow-Through Test Conditions</t>
        </is>
      </c>
      <c r="CG268" t="inlineStr">
        <is>
          <t>Final Rep.Coop.Agreement 807479-01-0, U.S.EPA, Off.of Pestic.and Toxic Subst., Washington, DC:258 p.</t>
        </is>
      </c>
      <c r="CH268" t="n">
        <v>1982.0</v>
      </c>
    </row>
    <row r="269">
      <c r="A269" t="n">
        <v>206440.0</v>
      </c>
      <c r="B269" t="inlineStr">
        <is>
          <t>Fluoranthene</t>
        </is>
      </c>
      <c r="C269"/>
      <c r="D269" t="inlineStr">
        <is>
          <t>Measured</t>
        </is>
      </c>
      <c r="E269"/>
      <c r="F269" t="n">
        <v>98.0</v>
      </c>
      <c r="G269"/>
      <c r="H269"/>
      <c r="I269"/>
      <c r="J269"/>
      <c r="K269" t="inlineStr">
        <is>
          <t>Daphnia magna</t>
        </is>
      </c>
      <c r="L269" t="inlineStr">
        <is>
          <t>Water Flea</t>
        </is>
      </c>
      <c r="M269" t="inlineStr">
        <is>
          <t>Crustaceans; Standard Test Species</t>
        </is>
      </c>
      <c r="N269"/>
      <c r="O269" t="inlineStr">
        <is>
          <t>&lt;=</t>
        </is>
      </c>
      <c r="P269" t="n">
        <v>24.0</v>
      </c>
      <c r="Q269"/>
      <c r="R269"/>
      <c r="S269"/>
      <c r="T269"/>
      <c r="U269" t="inlineStr">
        <is>
          <t>Hour(s)</t>
        </is>
      </c>
      <c r="V269" t="inlineStr">
        <is>
          <t>Flow-through</t>
        </is>
      </c>
      <c r="W269" t="inlineStr">
        <is>
          <t>Fresh water</t>
        </is>
      </c>
      <c r="X269" t="inlineStr">
        <is>
          <t>Lab</t>
        </is>
      </c>
      <c r="Y269" t="n">
        <v>6.0</v>
      </c>
      <c r="Z269" t="inlineStr">
        <is>
          <t>Active ingredient</t>
        </is>
      </c>
      <c r="AA269" t="inlineStr">
        <is>
          <t>&gt;</t>
        </is>
      </c>
      <c r="AB269" t="n">
        <v>0.32</v>
      </c>
      <c r="AC269"/>
      <c r="AD269"/>
      <c r="AE269"/>
      <c r="AF269"/>
      <c r="AG269" t="inlineStr">
        <is>
          <t>AI mg/L</t>
        </is>
      </c>
      <c r="AH269"/>
      <c r="AI269"/>
      <c r="AJ269"/>
      <c r="AK269"/>
      <c r="AL269"/>
      <c r="AM269"/>
      <c r="AN269"/>
      <c r="AO269"/>
      <c r="AP269"/>
      <c r="AQ269"/>
      <c r="AR269"/>
      <c r="AS269"/>
      <c r="AT269"/>
      <c r="AU269"/>
      <c r="AV269"/>
      <c r="AW269"/>
      <c r="AX269" t="inlineStr">
        <is>
          <t>Mortality</t>
        </is>
      </c>
      <c r="AY269" t="inlineStr">
        <is>
          <t>Mortality</t>
        </is>
      </c>
      <c r="AZ269" t="inlineStr">
        <is>
          <t>LC50</t>
        </is>
      </c>
      <c r="BA269"/>
      <c r="BB269"/>
      <c r="BC269" t="n">
        <v>0.125</v>
      </c>
      <c r="BD269"/>
      <c r="BE269"/>
      <c r="BF269"/>
      <c r="BG269"/>
      <c r="BH269" t="inlineStr">
        <is>
          <t>Day(s)</t>
        </is>
      </c>
      <c r="BI269"/>
      <c r="BJ269"/>
      <c r="BK269"/>
      <c r="BL269"/>
      <c r="BM269"/>
      <c r="BN269"/>
      <c r="BO269" t="inlineStr">
        <is>
          <t>--</t>
        </is>
      </c>
      <c r="BP269"/>
      <c r="BQ269"/>
      <c r="BR269"/>
      <c r="BS269"/>
      <c r="BT269"/>
      <c r="BU269"/>
      <c r="BV269"/>
      <c r="BW269"/>
      <c r="BX269"/>
      <c r="BY269"/>
      <c r="BZ269"/>
      <c r="CA269"/>
      <c r="CB269"/>
      <c r="CC269"/>
      <c r="CD269" t="inlineStr">
        <is>
          <t>Turner,L.W.</t>
        </is>
      </c>
      <c r="CE269" t="n">
        <v>9994.0</v>
      </c>
      <c r="CF269" t="inlineStr">
        <is>
          <t>Acute Toxicity of Selected Chemicals to Fathead Minnow, Water Flea and Mysid Shrimp Under Static and Flow-Through Test Conditions</t>
        </is>
      </c>
      <c r="CG269" t="inlineStr">
        <is>
          <t>Final Rep.Coop.Agreement 807479-01-0, U.S.EPA, Off.of Pestic.and Toxic Subst., Washington, DC:258 p.</t>
        </is>
      </c>
      <c r="CH269" t="n">
        <v>1982.0</v>
      </c>
    </row>
    <row r="270">
      <c r="A270" t="n">
        <v>206440.0</v>
      </c>
      <c r="B270" t="inlineStr">
        <is>
          <t>Fluoranthene</t>
        </is>
      </c>
      <c r="C270"/>
      <c r="D270" t="inlineStr">
        <is>
          <t>Unmeasured</t>
        </is>
      </c>
      <c r="E270" t="inlineStr">
        <is>
          <t>&gt;=</t>
        </is>
      </c>
      <c r="F270" t="n">
        <v>80.0</v>
      </c>
      <c r="G270"/>
      <c r="H270"/>
      <c r="I270"/>
      <c r="J270"/>
      <c r="K270" t="inlineStr">
        <is>
          <t>Daphnia magna</t>
        </is>
      </c>
      <c r="L270" t="inlineStr">
        <is>
          <t>Water Flea</t>
        </is>
      </c>
      <c r="M270" t="inlineStr">
        <is>
          <t>Crustaceans; Standard Test Species</t>
        </is>
      </c>
      <c r="N270"/>
      <c r="O270" t="inlineStr">
        <is>
          <t>&lt;=</t>
        </is>
      </c>
      <c r="P270" t="n">
        <v>24.0</v>
      </c>
      <c r="Q270"/>
      <c r="R270"/>
      <c r="S270"/>
      <c r="T270"/>
      <c r="U270" t="inlineStr">
        <is>
          <t>Hour(s)</t>
        </is>
      </c>
      <c r="V270" t="inlineStr">
        <is>
          <t>Static</t>
        </is>
      </c>
      <c r="W270" t="inlineStr">
        <is>
          <t>Fresh water</t>
        </is>
      </c>
      <c r="X270" t="inlineStr">
        <is>
          <t>Lab</t>
        </is>
      </c>
      <c r="Y270" t="inlineStr">
        <is>
          <t>6-10</t>
        </is>
      </c>
      <c r="Z270" t="inlineStr">
        <is>
          <t>Formulation</t>
        </is>
      </c>
      <c r="AA270"/>
      <c r="AB270" t="n">
        <v>1300.0</v>
      </c>
      <c r="AC270"/>
      <c r="AD270" t="n">
        <v>1000.0</v>
      </c>
      <c r="AE270"/>
      <c r="AF270" t="n">
        <v>1600.0</v>
      </c>
      <c r="AG270" t="inlineStr">
        <is>
          <t>AI mg/L</t>
        </is>
      </c>
      <c r="AH270"/>
      <c r="AI270"/>
      <c r="AJ270"/>
      <c r="AK270"/>
      <c r="AL270"/>
      <c r="AM270"/>
      <c r="AN270"/>
      <c r="AO270"/>
      <c r="AP270"/>
      <c r="AQ270"/>
      <c r="AR270"/>
      <c r="AS270"/>
      <c r="AT270"/>
      <c r="AU270"/>
      <c r="AV270"/>
      <c r="AW270"/>
      <c r="AX270" t="inlineStr">
        <is>
          <t>Mortality</t>
        </is>
      </c>
      <c r="AY270" t="inlineStr">
        <is>
          <t>Mortality</t>
        </is>
      </c>
      <c r="AZ270" t="inlineStr">
        <is>
          <t>LC50</t>
        </is>
      </c>
      <c r="BA270"/>
      <c r="BB270"/>
      <c r="BC270" t="n">
        <v>1.0</v>
      </c>
      <c r="BD270"/>
      <c r="BE270"/>
      <c r="BF270"/>
      <c r="BG270"/>
      <c r="BH270" t="inlineStr">
        <is>
          <t>Day(s)</t>
        </is>
      </c>
      <c r="BI270"/>
      <c r="BJ270"/>
      <c r="BK270"/>
      <c r="BL270"/>
      <c r="BM270"/>
      <c r="BN270"/>
      <c r="BO270" t="inlineStr">
        <is>
          <t>--</t>
        </is>
      </c>
      <c r="BP270"/>
      <c r="BQ270"/>
      <c r="BR270"/>
      <c r="BS270"/>
      <c r="BT270"/>
      <c r="BU270"/>
      <c r="BV270"/>
      <c r="BW270"/>
      <c r="BX270"/>
      <c r="BY270"/>
      <c r="BZ270"/>
      <c r="CA270"/>
      <c r="CB270"/>
      <c r="CC270"/>
      <c r="CD270" t="inlineStr">
        <is>
          <t>LeBlanc,G.A.</t>
        </is>
      </c>
      <c r="CE270" t="n">
        <v>5184.0</v>
      </c>
      <c r="CF270" t="inlineStr">
        <is>
          <t>Acute Toxicity of Priority Pollutants to Water Flea (Daphnia magna)</t>
        </is>
      </c>
      <c r="CG270" t="inlineStr">
        <is>
          <t>Bull. Environ. Contam. Toxicol.24(5): 684-691</t>
        </is>
      </c>
      <c r="CH270" t="n">
        <v>1980.0</v>
      </c>
    </row>
    <row r="271">
      <c r="A271" t="n">
        <v>206440.0</v>
      </c>
      <c r="B271" t="inlineStr">
        <is>
          <t>Fluoranthene</t>
        </is>
      </c>
      <c r="C271"/>
      <c r="D271" t="inlineStr">
        <is>
          <t>Unmeasured</t>
        </is>
      </c>
      <c r="E271" t="inlineStr">
        <is>
          <t>&gt;=</t>
        </is>
      </c>
      <c r="F271" t="n">
        <v>80.0</v>
      </c>
      <c r="G271"/>
      <c r="H271"/>
      <c r="I271"/>
      <c r="J271"/>
      <c r="K271" t="inlineStr">
        <is>
          <t>Daphnia magna</t>
        </is>
      </c>
      <c r="L271" t="inlineStr">
        <is>
          <t>Water Flea</t>
        </is>
      </c>
      <c r="M271" t="inlineStr">
        <is>
          <t>Crustaceans; Standard Test Species</t>
        </is>
      </c>
      <c r="N271"/>
      <c r="O271" t="inlineStr">
        <is>
          <t>&lt;=</t>
        </is>
      </c>
      <c r="P271" t="n">
        <v>24.0</v>
      </c>
      <c r="Q271"/>
      <c r="R271"/>
      <c r="S271"/>
      <c r="T271"/>
      <c r="U271" t="inlineStr">
        <is>
          <t>Hour(s)</t>
        </is>
      </c>
      <c r="V271" t="inlineStr">
        <is>
          <t>Static</t>
        </is>
      </c>
      <c r="W271" t="inlineStr">
        <is>
          <t>Fresh water</t>
        </is>
      </c>
      <c r="X271" t="inlineStr">
        <is>
          <t>Lab</t>
        </is>
      </c>
      <c r="Y271" t="inlineStr">
        <is>
          <t>6-10</t>
        </is>
      </c>
      <c r="Z271" t="inlineStr">
        <is>
          <t>Formulation</t>
        </is>
      </c>
      <c r="AA271"/>
      <c r="AB271" t="n">
        <v>320.0</v>
      </c>
      <c r="AC271"/>
      <c r="AD271" t="n">
        <v>220.0</v>
      </c>
      <c r="AE271"/>
      <c r="AF271" t="n">
        <v>490.0</v>
      </c>
      <c r="AG271" t="inlineStr">
        <is>
          <t>AI mg/L</t>
        </is>
      </c>
      <c r="AH271"/>
      <c r="AI271"/>
      <c r="AJ271"/>
      <c r="AK271"/>
      <c r="AL271"/>
      <c r="AM271"/>
      <c r="AN271"/>
      <c r="AO271"/>
      <c r="AP271"/>
      <c r="AQ271"/>
      <c r="AR271"/>
      <c r="AS271"/>
      <c r="AT271"/>
      <c r="AU271"/>
      <c r="AV271"/>
      <c r="AW271"/>
      <c r="AX271" t="inlineStr">
        <is>
          <t>Mortality</t>
        </is>
      </c>
      <c r="AY271" t="inlineStr">
        <is>
          <t>Mortality</t>
        </is>
      </c>
      <c r="AZ271" t="inlineStr">
        <is>
          <t>LC50</t>
        </is>
      </c>
      <c r="BA271"/>
      <c r="BB271"/>
      <c r="BC271" t="n">
        <v>2.0</v>
      </c>
      <c r="BD271"/>
      <c r="BE271"/>
      <c r="BF271"/>
      <c r="BG271"/>
      <c r="BH271" t="inlineStr">
        <is>
          <t>Day(s)</t>
        </is>
      </c>
      <c r="BI271"/>
      <c r="BJ271"/>
      <c r="BK271"/>
      <c r="BL271"/>
      <c r="BM271"/>
      <c r="BN271"/>
      <c r="BO271" t="inlineStr">
        <is>
          <t>--</t>
        </is>
      </c>
      <c r="BP271"/>
      <c r="BQ271"/>
      <c r="BR271"/>
      <c r="BS271"/>
      <c r="BT271"/>
      <c r="BU271"/>
      <c r="BV271"/>
      <c r="BW271"/>
      <c r="BX271"/>
      <c r="BY271"/>
      <c r="BZ271"/>
      <c r="CA271"/>
      <c r="CB271"/>
      <c r="CC271"/>
      <c r="CD271" t="inlineStr">
        <is>
          <t>LeBlanc,G.A.</t>
        </is>
      </c>
      <c r="CE271" t="n">
        <v>5184.0</v>
      </c>
      <c r="CF271" t="inlineStr">
        <is>
          <t>Acute Toxicity of Priority Pollutants to Water Flea (Daphnia magna)</t>
        </is>
      </c>
      <c r="CG271" t="inlineStr">
        <is>
          <t>Bull. Environ. Contam. Toxicol.24(5): 684-691</t>
        </is>
      </c>
      <c r="CH271" t="n">
        <v>1980.0</v>
      </c>
    </row>
    <row r="272">
      <c r="A272" t="n">
        <v>206440.0</v>
      </c>
      <c r="B272" t="inlineStr">
        <is>
          <t>Fluoranthene</t>
        </is>
      </c>
      <c r="C272"/>
      <c r="D272" t="inlineStr">
        <is>
          <t>Measured</t>
        </is>
      </c>
      <c r="E272"/>
      <c r="F272" t="n">
        <v>98.0</v>
      </c>
      <c r="G272"/>
      <c r="H272"/>
      <c r="I272"/>
      <c r="J272"/>
      <c r="K272" t="inlineStr">
        <is>
          <t>Daphnia magna</t>
        </is>
      </c>
      <c r="L272" t="inlineStr">
        <is>
          <t>Water Flea</t>
        </is>
      </c>
      <c r="M272" t="inlineStr">
        <is>
          <t>Crustaceans; Standard Test Species</t>
        </is>
      </c>
      <c r="N272"/>
      <c r="O272" t="inlineStr">
        <is>
          <t>&lt;=</t>
        </is>
      </c>
      <c r="P272" t="n">
        <v>24.0</v>
      </c>
      <c r="Q272"/>
      <c r="R272"/>
      <c r="S272"/>
      <c r="T272"/>
      <c r="U272" t="inlineStr">
        <is>
          <t>Hour(s)</t>
        </is>
      </c>
      <c r="V272" t="inlineStr">
        <is>
          <t>Static</t>
        </is>
      </c>
      <c r="W272" t="inlineStr">
        <is>
          <t>Fresh water</t>
        </is>
      </c>
      <c r="X272" t="inlineStr">
        <is>
          <t>Lab</t>
        </is>
      </c>
      <c r="Y272" t="n">
        <v>6.0</v>
      </c>
      <c r="Z272" t="inlineStr">
        <is>
          <t>Active ingredient</t>
        </is>
      </c>
      <c r="AA272"/>
      <c r="AB272" t="n">
        <v>0.1</v>
      </c>
      <c r="AC272"/>
      <c r="AD272" t="n">
        <v>0.09</v>
      </c>
      <c r="AE272"/>
      <c r="AF272" t="n">
        <v>0.1</v>
      </c>
      <c r="AG272" t="inlineStr">
        <is>
          <t>AI mg/L</t>
        </is>
      </c>
      <c r="AH272"/>
      <c r="AI272"/>
      <c r="AJ272"/>
      <c r="AK272"/>
      <c r="AL272"/>
      <c r="AM272"/>
      <c r="AN272"/>
      <c r="AO272"/>
      <c r="AP272"/>
      <c r="AQ272"/>
      <c r="AR272"/>
      <c r="AS272"/>
      <c r="AT272"/>
      <c r="AU272"/>
      <c r="AV272"/>
      <c r="AW272"/>
      <c r="AX272" t="inlineStr">
        <is>
          <t>Mortality</t>
        </is>
      </c>
      <c r="AY272" t="inlineStr">
        <is>
          <t>Mortality</t>
        </is>
      </c>
      <c r="AZ272" t="inlineStr">
        <is>
          <t>LC50</t>
        </is>
      </c>
      <c r="BA272"/>
      <c r="BB272"/>
      <c r="BC272" t="n">
        <v>2.0</v>
      </c>
      <c r="BD272"/>
      <c r="BE272"/>
      <c r="BF272"/>
      <c r="BG272"/>
      <c r="BH272" t="inlineStr">
        <is>
          <t>Day(s)</t>
        </is>
      </c>
      <c r="BI272"/>
      <c r="BJ272"/>
      <c r="BK272"/>
      <c r="BL272"/>
      <c r="BM272"/>
      <c r="BN272"/>
      <c r="BO272" t="inlineStr">
        <is>
          <t>--</t>
        </is>
      </c>
      <c r="BP272"/>
      <c r="BQ272"/>
      <c r="BR272"/>
      <c r="BS272"/>
      <c r="BT272"/>
      <c r="BU272"/>
      <c r="BV272"/>
      <c r="BW272"/>
      <c r="BX272"/>
      <c r="BY272"/>
      <c r="BZ272"/>
      <c r="CA272"/>
      <c r="CB272"/>
      <c r="CC272"/>
      <c r="CD272" t="inlineStr">
        <is>
          <t>Turner,L.W.</t>
        </is>
      </c>
      <c r="CE272" t="n">
        <v>9994.0</v>
      </c>
      <c r="CF272" t="inlineStr">
        <is>
          <t>Acute Toxicity of Selected Chemicals to Fathead Minnow, Water Flea and Mysid Shrimp Under Static and Flow-Through Test Conditions</t>
        </is>
      </c>
      <c r="CG272" t="inlineStr">
        <is>
          <t>Final Rep.Coop.Agreement 807479-01-0, U.S.EPA, Off.of Pestic.and Toxic Subst., Washington, DC:258 p.</t>
        </is>
      </c>
      <c r="CH272" t="n">
        <v>1982.0</v>
      </c>
    </row>
    <row r="273">
      <c r="A273" t="n">
        <v>206440.0</v>
      </c>
      <c r="B273" t="inlineStr">
        <is>
          <t>Fluoranthene</t>
        </is>
      </c>
      <c r="C273"/>
      <c r="D273" t="inlineStr">
        <is>
          <t>Measured</t>
        </is>
      </c>
      <c r="E273"/>
      <c r="F273" t="n">
        <v>98.0</v>
      </c>
      <c r="G273"/>
      <c r="H273"/>
      <c r="I273"/>
      <c r="J273"/>
      <c r="K273" t="inlineStr">
        <is>
          <t>Daphnia magna</t>
        </is>
      </c>
      <c r="L273" t="inlineStr">
        <is>
          <t>Water Flea</t>
        </is>
      </c>
      <c r="M273" t="inlineStr">
        <is>
          <t>Crustaceans; Standard Test Species</t>
        </is>
      </c>
      <c r="N273"/>
      <c r="O273" t="inlineStr">
        <is>
          <t>&lt;=</t>
        </is>
      </c>
      <c r="P273" t="n">
        <v>24.0</v>
      </c>
      <c r="Q273"/>
      <c r="R273"/>
      <c r="S273"/>
      <c r="T273"/>
      <c r="U273" t="inlineStr">
        <is>
          <t>Hour(s)</t>
        </is>
      </c>
      <c r="V273" t="inlineStr">
        <is>
          <t>Static</t>
        </is>
      </c>
      <c r="W273" t="inlineStr">
        <is>
          <t>Fresh water</t>
        </is>
      </c>
      <c r="X273" t="inlineStr">
        <is>
          <t>Lab</t>
        </is>
      </c>
      <c r="Y273" t="n">
        <v>11.0</v>
      </c>
      <c r="Z273" t="inlineStr">
        <is>
          <t>Active ingredient</t>
        </is>
      </c>
      <c r="AA273" t="inlineStr">
        <is>
          <t>&gt;</t>
        </is>
      </c>
      <c r="AB273" t="n">
        <v>4.7</v>
      </c>
      <c r="AC273"/>
      <c r="AD273"/>
      <c r="AE273"/>
      <c r="AF273"/>
      <c r="AG273" t="inlineStr">
        <is>
          <t>AI mg/L</t>
        </is>
      </c>
      <c r="AH273"/>
      <c r="AI273"/>
      <c r="AJ273"/>
      <c r="AK273"/>
      <c r="AL273"/>
      <c r="AM273"/>
      <c r="AN273"/>
      <c r="AO273"/>
      <c r="AP273"/>
      <c r="AQ273"/>
      <c r="AR273"/>
      <c r="AS273"/>
      <c r="AT273"/>
      <c r="AU273"/>
      <c r="AV273"/>
      <c r="AW273"/>
      <c r="AX273" t="inlineStr">
        <is>
          <t>Mortality</t>
        </is>
      </c>
      <c r="AY273" t="inlineStr">
        <is>
          <t>Mortality</t>
        </is>
      </c>
      <c r="AZ273" t="inlineStr">
        <is>
          <t>LC50</t>
        </is>
      </c>
      <c r="BA273"/>
      <c r="BB273"/>
      <c r="BC273" t="n">
        <v>0.125</v>
      </c>
      <c r="BD273"/>
      <c r="BE273"/>
      <c r="BF273"/>
      <c r="BG273"/>
      <c r="BH273" t="inlineStr">
        <is>
          <t>Day(s)</t>
        </is>
      </c>
      <c r="BI273"/>
      <c r="BJ273"/>
      <c r="BK273"/>
      <c r="BL273"/>
      <c r="BM273"/>
      <c r="BN273"/>
      <c r="BO273" t="inlineStr">
        <is>
          <t>--</t>
        </is>
      </c>
      <c r="BP273"/>
      <c r="BQ273"/>
      <c r="BR273"/>
      <c r="BS273"/>
      <c r="BT273"/>
      <c r="BU273"/>
      <c r="BV273"/>
      <c r="BW273"/>
      <c r="BX273"/>
      <c r="BY273"/>
      <c r="BZ273"/>
      <c r="CA273"/>
      <c r="CB273"/>
      <c r="CC273"/>
      <c r="CD273" t="inlineStr">
        <is>
          <t>Turner,L.W.</t>
        </is>
      </c>
      <c r="CE273" t="n">
        <v>9994.0</v>
      </c>
      <c r="CF273" t="inlineStr">
        <is>
          <t>Acute Toxicity of Selected Chemicals to Fathead Minnow, Water Flea and Mysid Shrimp Under Static and Flow-Through Test Conditions</t>
        </is>
      </c>
      <c r="CG273" t="inlineStr">
        <is>
          <t>Final Rep.Coop.Agreement 807479-01-0, U.S.EPA, Off.of Pestic.and Toxic Subst., Washington, DC:258 p.</t>
        </is>
      </c>
      <c r="CH273" t="n">
        <v>1982.0</v>
      </c>
    </row>
    <row r="274">
      <c r="A274" t="n">
        <v>206440.0</v>
      </c>
      <c r="B274" t="inlineStr">
        <is>
          <t>Fluoranthene</t>
        </is>
      </c>
      <c r="C274"/>
      <c r="D274" t="inlineStr">
        <is>
          <t>Measured</t>
        </is>
      </c>
      <c r="E274"/>
      <c r="F274" t="n">
        <v>98.0</v>
      </c>
      <c r="G274"/>
      <c r="H274"/>
      <c r="I274"/>
      <c r="J274"/>
      <c r="K274" t="inlineStr">
        <is>
          <t>Daphnia magna</t>
        </is>
      </c>
      <c r="L274" t="inlineStr">
        <is>
          <t>Water Flea</t>
        </is>
      </c>
      <c r="M274" t="inlineStr">
        <is>
          <t>Crustaceans; Standard Test Species</t>
        </is>
      </c>
      <c r="N274"/>
      <c r="O274" t="inlineStr">
        <is>
          <t>&lt;=</t>
        </is>
      </c>
      <c r="P274" t="n">
        <v>24.0</v>
      </c>
      <c r="Q274"/>
      <c r="R274"/>
      <c r="S274"/>
      <c r="T274"/>
      <c r="U274" t="inlineStr">
        <is>
          <t>Hour(s)</t>
        </is>
      </c>
      <c r="V274" t="inlineStr">
        <is>
          <t>Flow-through</t>
        </is>
      </c>
      <c r="W274" t="inlineStr">
        <is>
          <t>Fresh water</t>
        </is>
      </c>
      <c r="X274" t="inlineStr">
        <is>
          <t>Lab</t>
        </is>
      </c>
      <c r="Y274" t="n">
        <v>6.0</v>
      </c>
      <c r="Z274" t="inlineStr">
        <is>
          <t>Active ingredient</t>
        </is>
      </c>
      <c r="AA274"/>
      <c r="AB274" t="n">
        <v>0.26</v>
      </c>
      <c r="AC274"/>
      <c r="AD274" t="n">
        <v>0.21</v>
      </c>
      <c r="AE274"/>
      <c r="AF274" t="n">
        <v>0.33</v>
      </c>
      <c r="AG274" t="inlineStr">
        <is>
          <t>AI mg/L</t>
        </is>
      </c>
      <c r="AH274"/>
      <c r="AI274"/>
      <c r="AJ274"/>
      <c r="AK274"/>
      <c r="AL274"/>
      <c r="AM274"/>
      <c r="AN274"/>
      <c r="AO274"/>
      <c r="AP274"/>
      <c r="AQ274"/>
      <c r="AR274"/>
      <c r="AS274"/>
      <c r="AT274"/>
      <c r="AU274"/>
      <c r="AV274"/>
      <c r="AW274"/>
      <c r="AX274" t="inlineStr">
        <is>
          <t>Mortality</t>
        </is>
      </c>
      <c r="AY274" t="inlineStr">
        <is>
          <t>Mortality</t>
        </is>
      </c>
      <c r="AZ274" t="inlineStr">
        <is>
          <t>LC50</t>
        </is>
      </c>
      <c r="BA274"/>
      <c r="BB274"/>
      <c r="BC274" t="n">
        <v>2.0</v>
      </c>
      <c r="BD274"/>
      <c r="BE274"/>
      <c r="BF274"/>
      <c r="BG274"/>
      <c r="BH274" t="inlineStr">
        <is>
          <t>Day(s)</t>
        </is>
      </c>
      <c r="BI274"/>
      <c r="BJ274"/>
      <c r="BK274"/>
      <c r="BL274"/>
      <c r="BM274"/>
      <c r="BN274"/>
      <c r="BO274" t="inlineStr">
        <is>
          <t>--</t>
        </is>
      </c>
      <c r="BP274"/>
      <c r="BQ274"/>
      <c r="BR274"/>
      <c r="BS274"/>
      <c r="BT274"/>
      <c r="BU274"/>
      <c r="BV274"/>
      <c r="BW274"/>
      <c r="BX274"/>
      <c r="BY274"/>
      <c r="BZ274"/>
      <c r="CA274"/>
      <c r="CB274"/>
      <c r="CC274"/>
      <c r="CD274" t="inlineStr">
        <is>
          <t>Turner,L.W.</t>
        </is>
      </c>
      <c r="CE274" t="n">
        <v>9994.0</v>
      </c>
      <c r="CF274" t="inlineStr">
        <is>
          <t>Acute Toxicity of Selected Chemicals to Fathead Minnow, Water Flea and Mysid Shrimp Under Static and Flow-Through Test Conditions</t>
        </is>
      </c>
      <c r="CG274" t="inlineStr">
        <is>
          <t>Final Rep.Coop.Agreement 807479-01-0, U.S.EPA, Off.of Pestic.and Toxic Subst., Washington, DC:258 p.</t>
        </is>
      </c>
      <c r="CH274" t="n">
        <v>1982.0</v>
      </c>
    </row>
    <row r="275">
      <c r="A275" t="n">
        <v>206440.0</v>
      </c>
      <c r="B275" t="inlineStr">
        <is>
          <t>Fluoranthene</t>
        </is>
      </c>
      <c r="C275"/>
      <c r="D275" t="inlineStr">
        <is>
          <t>Measured</t>
        </is>
      </c>
      <c r="E275"/>
      <c r="F275" t="n">
        <v>98.0</v>
      </c>
      <c r="G275"/>
      <c r="H275"/>
      <c r="I275"/>
      <c r="J275"/>
      <c r="K275" t="inlineStr">
        <is>
          <t>Daphnia magna</t>
        </is>
      </c>
      <c r="L275" t="inlineStr">
        <is>
          <t>Water Flea</t>
        </is>
      </c>
      <c r="M275" t="inlineStr">
        <is>
          <t>Crustaceans; Standard Test Species</t>
        </is>
      </c>
      <c r="N275"/>
      <c r="O275" t="inlineStr">
        <is>
          <t>&lt;=</t>
        </is>
      </c>
      <c r="P275" t="n">
        <v>24.0</v>
      </c>
      <c r="Q275"/>
      <c r="R275"/>
      <c r="S275"/>
      <c r="T275"/>
      <c r="U275" t="inlineStr">
        <is>
          <t>Hour(s)</t>
        </is>
      </c>
      <c r="V275" t="inlineStr">
        <is>
          <t>Flow-through</t>
        </is>
      </c>
      <c r="W275" t="inlineStr">
        <is>
          <t>Fresh water</t>
        </is>
      </c>
      <c r="X275" t="inlineStr">
        <is>
          <t>Lab</t>
        </is>
      </c>
      <c r="Y275" t="n">
        <v>6.0</v>
      </c>
      <c r="Z275" t="inlineStr">
        <is>
          <t>Active ingredient</t>
        </is>
      </c>
      <c r="AA275" t="inlineStr">
        <is>
          <t>&gt;</t>
        </is>
      </c>
      <c r="AB275" t="n">
        <v>0.32</v>
      </c>
      <c r="AC275"/>
      <c r="AD275"/>
      <c r="AE275"/>
      <c r="AF275"/>
      <c r="AG275" t="inlineStr">
        <is>
          <t>AI mg/L</t>
        </is>
      </c>
      <c r="AH275"/>
      <c r="AI275"/>
      <c r="AJ275"/>
      <c r="AK275"/>
      <c r="AL275"/>
      <c r="AM275"/>
      <c r="AN275"/>
      <c r="AO275"/>
      <c r="AP275"/>
      <c r="AQ275"/>
      <c r="AR275"/>
      <c r="AS275"/>
      <c r="AT275"/>
      <c r="AU275"/>
      <c r="AV275"/>
      <c r="AW275"/>
      <c r="AX275" t="inlineStr">
        <is>
          <t>Mortality</t>
        </is>
      </c>
      <c r="AY275" t="inlineStr">
        <is>
          <t>Mortality</t>
        </is>
      </c>
      <c r="AZ275" t="inlineStr">
        <is>
          <t>LC50</t>
        </is>
      </c>
      <c r="BA275"/>
      <c r="BB275"/>
      <c r="BC275" t="n">
        <v>1.0</v>
      </c>
      <c r="BD275"/>
      <c r="BE275"/>
      <c r="BF275"/>
      <c r="BG275"/>
      <c r="BH275" t="inlineStr">
        <is>
          <t>Day(s)</t>
        </is>
      </c>
      <c r="BI275"/>
      <c r="BJ275"/>
      <c r="BK275"/>
      <c r="BL275"/>
      <c r="BM275"/>
      <c r="BN275"/>
      <c r="BO275" t="inlineStr">
        <is>
          <t>--</t>
        </is>
      </c>
      <c r="BP275"/>
      <c r="BQ275"/>
      <c r="BR275"/>
      <c r="BS275"/>
      <c r="BT275"/>
      <c r="BU275"/>
      <c r="BV275"/>
      <c r="BW275"/>
      <c r="BX275"/>
      <c r="BY275"/>
      <c r="BZ275"/>
      <c r="CA275"/>
      <c r="CB275"/>
      <c r="CC275"/>
      <c r="CD275" t="inlineStr">
        <is>
          <t>Turner,L.W.</t>
        </is>
      </c>
      <c r="CE275" t="n">
        <v>9994.0</v>
      </c>
      <c r="CF275" t="inlineStr">
        <is>
          <t>Acute Toxicity of Selected Chemicals to Fathead Minnow, Water Flea and Mysid Shrimp Under Static and Flow-Through Test Conditions</t>
        </is>
      </c>
      <c r="CG275" t="inlineStr">
        <is>
          <t>Final Rep.Coop.Agreement 807479-01-0, U.S.EPA, Off.of Pestic.and Toxic Subst., Washington, DC:258 p.</t>
        </is>
      </c>
      <c r="CH275" t="n">
        <v>1982.0</v>
      </c>
    </row>
    <row r="276">
      <c r="A276" t="n">
        <v>206440.0</v>
      </c>
      <c r="B276" t="inlineStr">
        <is>
          <t>Fluoranthene</t>
        </is>
      </c>
      <c r="C276"/>
      <c r="D276" t="inlineStr">
        <is>
          <t>Measured</t>
        </is>
      </c>
      <c r="E276"/>
      <c r="F276" t="n">
        <v>98.0</v>
      </c>
      <c r="G276"/>
      <c r="H276"/>
      <c r="I276"/>
      <c r="J276"/>
      <c r="K276" t="inlineStr">
        <is>
          <t>Daphnia magna</t>
        </is>
      </c>
      <c r="L276" t="inlineStr">
        <is>
          <t>Water Flea</t>
        </is>
      </c>
      <c r="M276" t="inlineStr">
        <is>
          <t>Crustaceans; Standard Test Species</t>
        </is>
      </c>
      <c r="N276"/>
      <c r="O276" t="inlineStr">
        <is>
          <t>&lt;=</t>
        </is>
      </c>
      <c r="P276" t="n">
        <v>24.0</v>
      </c>
      <c r="Q276"/>
      <c r="R276"/>
      <c r="S276"/>
      <c r="T276"/>
      <c r="U276" t="inlineStr">
        <is>
          <t>Hour(s)</t>
        </is>
      </c>
      <c r="V276" t="inlineStr">
        <is>
          <t>Flow-through</t>
        </is>
      </c>
      <c r="W276" t="inlineStr">
        <is>
          <t>Fresh water</t>
        </is>
      </c>
      <c r="X276" t="inlineStr">
        <is>
          <t>Lab</t>
        </is>
      </c>
      <c r="Y276" t="n">
        <v>6.0</v>
      </c>
      <c r="Z276" t="inlineStr">
        <is>
          <t>Active ingredient</t>
        </is>
      </c>
      <c r="AA276" t="inlineStr">
        <is>
          <t>&gt;</t>
        </is>
      </c>
      <c r="AB276" t="n">
        <v>0.69</v>
      </c>
      <c r="AC276"/>
      <c r="AD276"/>
      <c r="AE276"/>
      <c r="AF276"/>
      <c r="AG276" t="inlineStr">
        <is>
          <t>AI mg/L</t>
        </is>
      </c>
      <c r="AH276"/>
      <c r="AI276"/>
      <c r="AJ276"/>
      <c r="AK276"/>
      <c r="AL276"/>
      <c r="AM276"/>
      <c r="AN276"/>
      <c r="AO276"/>
      <c r="AP276"/>
      <c r="AQ276"/>
      <c r="AR276"/>
      <c r="AS276"/>
      <c r="AT276"/>
      <c r="AU276"/>
      <c r="AV276"/>
      <c r="AW276"/>
      <c r="AX276" t="inlineStr">
        <is>
          <t>Mortality</t>
        </is>
      </c>
      <c r="AY276" t="inlineStr">
        <is>
          <t>Mortality</t>
        </is>
      </c>
      <c r="AZ276" t="inlineStr">
        <is>
          <t>LC50</t>
        </is>
      </c>
      <c r="BA276"/>
      <c r="BB276"/>
      <c r="BC276" t="n">
        <v>0.125</v>
      </c>
      <c r="BD276"/>
      <c r="BE276"/>
      <c r="BF276"/>
      <c r="BG276"/>
      <c r="BH276" t="inlineStr">
        <is>
          <t>Day(s)</t>
        </is>
      </c>
      <c r="BI276"/>
      <c r="BJ276"/>
      <c r="BK276"/>
      <c r="BL276"/>
      <c r="BM276"/>
      <c r="BN276"/>
      <c r="BO276" t="inlineStr">
        <is>
          <t>--</t>
        </is>
      </c>
      <c r="BP276"/>
      <c r="BQ276"/>
      <c r="BR276"/>
      <c r="BS276"/>
      <c r="BT276"/>
      <c r="BU276"/>
      <c r="BV276"/>
      <c r="BW276"/>
      <c r="BX276"/>
      <c r="BY276"/>
      <c r="BZ276"/>
      <c r="CA276"/>
      <c r="CB276"/>
      <c r="CC276"/>
      <c r="CD276" t="inlineStr">
        <is>
          <t>Turner,L.W.</t>
        </is>
      </c>
      <c r="CE276" t="n">
        <v>9994.0</v>
      </c>
      <c r="CF276" t="inlineStr">
        <is>
          <t>Acute Toxicity of Selected Chemicals to Fathead Minnow, Water Flea and Mysid Shrimp Under Static and Flow-Through Test Conditions</t>
        </is>
      </c>
      <c r="CG276" t="inlineStr">
        <is>
          <t>Final Rep.Coop.Agreement 807479-01-0, U.S.EPA, Off.of Pestic.and Toxic Subst., Washington, DC:258 p.</t>
        </is>
      </c>
      <c r="CH276" t="n">
        <v>1982.0</v>
      </c>
    </row>
    <row r="277">
      <c r="A277" t="n">
        <v>206440.0</v>
      </c>
      <c r="B277" t="inlineStr">
        <is>
          <t>Fluoranthene</t>
        </is>
      </c>
      <c r="C277"/>
      <c r="D277" t="inlineStr">
        <is>
          <t>Measured</t>
        </is>
      </c>
      <c r="E277"/>
      <c r="F277" t="n">
        <v>98.0</v>
      </c>
      <c r="G277"/>
      <c r="H277"/>
      <c r="I277"/>
      <c r="J277"/>
      <c r="K277" t="inlineStr">
        <is>
          <t>Daphnia magna</t>
        </is>
      </c>
      <c r="L277" t="inlineStr">
        <is>
          <t>Water Flea</t>
        </is>
      </c>
      <c r="M277" t="inlineStr">
        <is>
          <t>Crustaceans; Standard Test Species</t>
        </is>
      </c>
      <c r="N277"/>
      <c r="O277" t="inlineStr">
        <is>
          <t>&lt;=</t>
        </is>
      </c>
      <c r="P277" t="n">
        <v>24.0</v>
      </c>
      <c r="Q277"/>
      <c r="R277"/>
      <c r="S277"/>
      <c r="T277"/>
      <c r="U277" t="inlineStr">
        <is>
          <t>Hour(s)</t>
        </is>
      </c>
      <c r="V277" t="inlineStr">
        <is>
          <t>Static</t>
        </is>
      </c>
      <c r="W277" t="inlineStr">
        <is>
          <t>Fresh water</t>
        </is>
      </c>
      <c r="X277" t="inlineStr">
        <is>
          <t>Lab</t>
        </is>
      </c>
      <c r="Y277" t="n">
        <v>6.0</v>
      </c>
      <c r="Z277" t="inlineStr">
        <is>
          <t>Active ingredient</t>
        </is>
      </c>
      <c r="AA277"/>
      <c r="AB277" t="n">
        <v>0.18</v>
      </c>
      <c r="AC277"/>
      <c r="AD277" t="n">
        <v>0.15</v>
      </c>
      <c r="AE277"/>
      <c r="AF277" t="n">
        <v>0.22</v>
      </c>
      <c r="AG277" t="inlineStr">
        <is>
          <t>AI mg/L</t>
        </is>
      </c>
      <c r="AH277"/>
      <c r="AI277"/>
      <c r="AJ277"/>
      <c r="AK277"/>
      <c r="AL277"/>
      <c r="AM277"/>
      <c r="AN277"/>
      <c r="AO277"/>
      <c r="AP277"/>
      <c r="AQ277"/>
      <c r="AR277"/>
      <c r="AS277"/>
      <c r="AT277"/>
      <c r="AU277"/>
      <c r="AV277"/>
      <c r="AW277"/>
      <c r="AX277" t="inlineStr">
        <is>
          <t>Mortality</t>
        </is>
      </c>
      <c r="AY277" t="inlineStr">
        <is>
          <t>Mortality</t>
        </is>
      </c>
      <c r="AZ277" t="inlineStr">
        <is>
          <t>LC50</t>
        </is>
      </c>
      <c r="BA277"/>
      <c r="BB277"/>
      <c r="BC277" t="n">
        <v>1.0</v>
      </c>
      <c r="BD277"/>
      <c r="BE277"/>
      <c r="BF277"/>
      <c r="BG277"/>
      <c r="BH277" t="inlineStr">
        <is>
          <t>Day(s)</t>
        </is>
      </c>
      <c r="BI277"/>
      <c r="BJ277"/>
      <c r="BK277"/>
      <c r="BL277"/>
      <c r="BM277"/>
      <c r="BN277"/>
      <c r="BO277" t="inlineStr">
        <is>
          <t>--</t>
        </is>
      </c>
      <c r="BP277"/>
      <c r="BQ277"/>
      <c r="BR277"/>
      <c r="BS277"/>
      <c r="BT277"/>
      <c r="BU277"/>
      <c r="BV277"/>
      <c r="BW277"/>
      <c r="BX277"/>
      <c r="BY277"/>
      <c r="BZ277"/>
      <c r="CA277"/>
      <c r="CB277"/>
      <c r="CC277"/>
      <c r="CD277" t="inlineStr">
        <is>
          <t>Turner,L.W.</t>
        </is>
      </c>
      <c r="CE277" t="n">
        <v>9994.0</v>
      </c>
      <c r="CF277" t="inlineStr">
        <is>
          <t>Acute Toxicity of Selected Chemicals to Fathead Minnow, Water Flea and Mysid Shrimp Under Static and Flow-Through Test Conditions</t>
        </is>
      </c>
      <c r="CG277" t="inlineStr">
        <is>
          <t>Final Rep.Coop.Agreement 807479-01-0, U.S.EPA, Off.of Pestic.and Toxic Subst., Washington, DC:258 p.</t>
        </is>
      </c>
      <c r="CH277" t="n">
        <v>1982.0</v>
      </c>
    </row>
    <row r="278">
      <c r="A278" t="n">
        <v>206440.0</v>
      </c>
      <c r="B278" t="inlineStr">
        <is>
          <t>Fluoranthene</t>
        </is>
      </c>
      <c r="C278"/>
      <c r="D278" t="inlineStr">
        <is>
          <t>Measured</t>
        </is>
      </c>
      <c r="E278"/>
      <c r="F278" t="n">
        <v>98.0</v>
      </c>
      <c r="G278"/>
      <c r="H278"/>
      <c r="I278"/>
      <c r="J278"/>
      <c r="K278" t="inlineStr">
        <is>
          <t>Daphnia magna</t>
        </is>
      </c>
      <c r="L278" t="inlineStr">
        <is>
          <t>Water Flea</t>
        </is>
      </c>
      <c r="M278" t="inlineStr">
        <is>
          <t>Crustaceans; Standard Test Species</t>
        </is>
      </c>
      <c r="N278"/>
      <c r="O278" t="inlineStr">
        <is>
          <t>&lt;=</t>
        </is>
      </c>
      <c r="P278" t="n">
        <v>24.0</v>
      </c>
      <c r="Q278"/>
      <c r="R278"/>
      <c r="S278"/>
      <c r="T278"/>
      <c r="U278" t="inlineStr">
        <is>
          <t>Hour(s)</t>
        </is>
      </c>
      <c r="V278" t="inlineStr">
        <is>
          <t>Static</t>
        </is>
      </c>
      <c r="W278" t="inlineStr">
        <is>
          <t>Fresh water</t>
        </is>
      </c>
      <c r="X278" t="inlineStr">
        <is>
          <t>Lab</t>
        </is>
      </c>
      <c r="Y278" t="n">
        <v>11.0</v>
      </c>
      <c r="Z278" t="inlineStr">
        <is>
          <t>Active ingredient</t>
        </is>
      </c>
      <c r="AA278"/>
      <c r="AB278" t="n">
        <v>0.51</v>
      </c>
      <c r="AC278"/>
      <c r="AD278" t="n">
        <v>0.31</v>
      </c>
      <c r="AE278"/>
      <c r="AF278" t="n">
        <v>0.8</v>
      </c>
      <c r="AG278" t="inlineStr">
        <is>
          <t>AI mg/L</t>
        </is>
      </c>
      <c r="AH278"/>
      <c r="AI278"/>
      <c r="AJ278"/>
      <c r="AK278"/>
      <c r="AL278"/>
      <c r="AM278"/>
      <c r="AN278"/>
      <c r="AO278"/>
      <c r="AP278"/>
      <c r="AQ278"/>
      <c r="AR278"/>
      <c r="AS278"/>
      <c r="AT278"/>
      <c r="AU278"/>
      <c r="AV278"/>
      <c r="AW278"/>
      <c r="AX278" t="inlineStr">
        <is>
          <t>Mortality</t>
        </is>
      </c>
      <c r="AY278" t="inlineStr">
        <is>
          <t>Mortality</t>
        </is>
      </c>
      <c r="AZ278" t="inlineStr">
        <is>
          <t>LC50</t>
        </is>
      </c>
      <c r="BA278"/>
      <c r="BB278"/>
      <c r="BC278" t="n">
        <v>2.0</v>
      </c>
      <c r="BD278"/>
      <c r="BE278"/>
      <c r="BF278"/>
      <c r="BG278"/>
      <c r="BH278" t="inlineStr">
        <is>
          <t>Day(s)</t>
        </is>
      </c>
      <c r="BI278"/>
      <c r="BJ278"/>
      <c r="BK278"/>
      <c r="BL278"/>
      <c r="BM278"/>
      <c r="BN278"/>
      <c r="BO278" t="inlineStr">
        <is>
          <t>--</t>
        </is>
      </c>
      <c r="BP278"/>
      <c r="BQ278"/>
      <c r="BR278"/>
      <c r="BS278"/>
      <c r="BT278"/>
      <c r="BU278"/>
      <c r="BV278"/>
      <c r="BW278"/>
      <c r="BX278"/>
      <c r="BY278"/>
      <c r="BZ278"/>
      <c r="CA278"/>
      <c r="CB278"/>
      <c r="CC278"/>
      <c r="CD278" t="inlineStr">
        <is>
          <t>Turner,L.W.</t>
        </is>
      </c>
      <c r="CE278" t="n">
        <v>9994.0</v>
      </c>
      <c r="CF278" t="inlineStr">
        <is>
          <t>Acute Toxicity of Selected Chemicals to Fathead Minnow, Water Flea and Mysid Shrimp Under Static and Flow-Through Test Conditions</t>
        </is>
      </c>
      <c r="CG278" t="inlineStr">
        <is>
          <t>Final Rep.Coop.Agreement 807479-01-0, U.S.EPA, Off.of Pestic.and Toxic Subst., Washington, DC:258 p.</t>
        </is>
      </c>
      <c r="CH278" t="n">
        <v>1982.0</v>
      </c>
    </row>
    <row r="279">
      <c r="A279" t="n">
        <v>206440.0</v>
      </c>
      <c r="B279" t="inlineStr">
        <is>
          <t>Fluoranthene</t>
        </is>
      </c>
      <c r="C279" t="inlineStr">
        <is>
          <t>Analytical grade</t>
        </is>
      </c>
      <c r="D279" t="inlineStr">
        <is>
          <t>Measured</t>
        </is>
      </c>
      <c r="E279"/>
      <c r="F279" t="n">
        <v>98.0</v>
      </c>
      <c r="G279"/>
      <c r="H279"/>
      <c r="I279"/>
      <c r="J279"/>
      <c r="K279" t="inlineStr">
        <is>
          <t>Daphnia magna</t>
        </is>
      </c>
      <c r="L279" t="inlineStr">
        <is>
          <t>Water Flea</t>
        </is>
      </c>
      <c r="M279" t="inlineStr">
        <is>
          <t>Crustaceans; Standard Test Species</t>
        </is>
      </c>
      <c r="N279"/>
      <c r="O279" t="inlineStr">
        <is>
          <t>&lt;</t>
        </is>
      </c>
      <c r="P279" t="n">
        <v>1.0</v>
      </c>
      <c r="Q279"/>
      <c r="R279"/>
      <c r="S279"/>
      <c r="T279"/>
      <c r="U279" t="inlineStr">
        <is>
          <t>Day(s)</t>
        </is>
      </c>
      <c r="V279" t="inlineStr">
        <is>
          <t>Renewal</t>
        </is>
      </c>
      <c r="W279" t="inlineStr">
        <is>
          <t>Fresh water</t>
        </is>
      </c>
      <c r="X279" t="inlineStr">
        <is>
          <t>Lab</t>
        </is>
      </c>
      <c r="Y279"/>
      <c r="Z279" t="inlineStr">
        <is>
          <t>Active ingredient</t>
        </is>
      </c>
      <c r="AA279"/>
      <c r="AB279" t="n">
        <v>0.078</v>
      </c>
      <c r="AC279"/>
      <c r="AD279"/>
      <c r="AE279"/>
      <c r="AF279"/>
      <c r="AG279" t="inlineStr">
        <is>
          <t>AI mg/L</t>
        </is>
      </c>
      <c r="AH279"/>
      <c r="AI279"/>
      <c r="AJ279"/>
      <c r="AK279"/>
      <c r="AL279"/>
      <c r="AM279"/>
      <c r="AN279"/>
      <c r="AO279"/>
      <c r="AP279"/>
      <c r="AQ279"/>
      <c r="AR279"/>
      <c r="AS279"/>
      <c r="AT279"/>
      <c r="AU279"/>
      <c r="AV279"/>
      <c r="AW279"/>
      <c r="AX279" t="inlineStr">
        <is>
          <t>Mortality</t>
        </is>
      </c>
      <c r="AY279" t="inlineStr">
        <is>
          <t>Mortality</t>
        </is>
      </c>
      <c r="AZ279" t="inlineStr">
        <is>
          <t>LC50</t>
        </is>
      </c>
      <c r="BA279"/>
      <c r="BB279"/>
      <c r="BC279" t="n">
        <v>2.0</v>
      </c>
      <c r="BD279"/>
      <c r="BE279"/>
      <c r="BF279"/>
      <c r="BG279"/>
      <c r="BH279" t="inlineStr">
        <is>
          <t>Day(s)</t>
        </is>
      </c>
      <c r="BI279"/>
      <c r="BJ279"/>
      <c r="BK279"/>
      <c r="BL279"/>
      <c r="BM279"/>
      <c r="BN279"/>
      <c r="BO279" t="inlineStr">
        <is>
          <t>--</t>
        </is>
      </c>
      <c r="BP279"/>
      <c r="BQ279"/>
      <c r="BR279"/>
      <c r="BS279"/>
      <c r="BT279"/>
      <c r="BU279"/>
      <c r="BV279"/>
      <c r="BW279"/>
      <c r="BX279"/>
      <c r="BY279"/>
      <c r="BZ279"/>
      <c r="CA279"/>
      <c r="CB279"/>
      <c r="CC279"/>
      <c r="CD279" t="inlineStr">
        <is>
          <t>Spehar,R.L., S. Poucher, L.T. Brooke, D.J. Hansen, D. Champlin, and D.A. Cox</t>
        </is>
      </c>
      <c r="CE279" t="n">
        <v>20588.0</v>
      </c>
      <c r="CF279" t="inlineStr">
        <is>
          <t>Comparative Toxicity of Fluoranthene to Freshwater and Saltwater Species Under Fluorescent and Ultraviolet Light</t>
        </is>
      </c>
      <c r="CG279" t="inlineStr">
        <is>
          <t>Arch. Environ. Contam. Toxicol.37(4): 496-502</t>
        </is>
      </c>
      <c r="CH279" t="n">
        <v>1999.0</v>
      </c>
    </row>
    <row r="280">
      <c r="A280" t="n">
        <v>206440.0</v>
      </c>
      <c r="B280" t="inlineStr">
        <is>
          <t>Fluoranthene</t>
        </is>
      </c>
      <c r="C280" t="inlineStr">
        <is>
          <t>Analytical grade</t>
        </is>
      </c>
      <c r="D280" t="inlineStr">
        <is>
          <t>Measured</t>
        </is>
      </c>
      <c r="E280"/>
      <c r="F280" t="n">
        <v>98.0</v>
      </c>
      <c r="G280"/>
      <c r="H280"/>
      <c r="I280"/>
      <c r="J280"/>
      <c r="K280" t="inlineStr">
        <is>
          <t>Daphnia magna</t>
        </is>
      </c>
      <c r="L280" t="inlineStr">
        <is>
          <t>Water Flea</t>
        </is>
      </c>
      <c r="M280" t="inlineStr">
        <is>
          <t>Crustaceans; Standard Test Species</t>
        </is>
      </c>
      <c r="N280"/>
      <c r="O280" t="inlineStr">
        <is>
          <t>&lt;</t>
        </is>
      </c>
      <c r="P280" t="n">
        <v>1.0</v>
      </c>
      <c r="Q280"/>
      <c r="R280"/>
      <c r="S280"/>
      <c r="T280"/>
      <c r="U280" t="inlineStr">
        <is>
          <t>Day(s)</t>
        </is>
      </c>
      <c r="V280" t="inlineStr">
        <is>
          <t>Renewal</t>
        </is>
      </c>
      <c r="W280" t="inlineStr">
        <is>
          <t>Fresh water</t>
        </is>
      </c>
      <c r="X280" t="inlineStr">
        <is>
          <t>Lab</t>
        </is>
      </c>
      <c r="Y280"/>
      <c r="Z280" t="inlineStr">
        <is>
          <t>Active ingredient</t>
        </is>
      </c>
      <c r="AA280"/>
      <c r="AB280" t="n">
        <v>0.0016</v>
      </c>
      <c r="AC280"/>
      <c r="AD280" t="n">
        <v>0.0014</v>
      </c>
      <c r="AE280"/>
      <c r="AF280" t="n">
        <v>0.002</v>
      </c>
      <c r="AG280" t="inlineStr">
        <is>
          <t>AI mg/L</t>
        </is>
      </c>
      <c r="AH280"/>
      <c r="AI280"/>
      <c r="AJ280"/>
      <c r="AK280"/>
      <c r="AL280"/>
      <c r="AM280"/>
      <c r="AN280"/>
      <c r="AO280"/>
      <c r="AP280"/>
      <c r="AQ280"/>
      <c r="AR280"/>
      <c r="AS280"/>
      <c r="AT280"/>
      <c r="AU280"/>
      <c r="AV280"/>
      <c r="AW280"/>
      <c r="AX280" t="inlineStr">
        <is>
          <t>Mortality</t>
        </is>
      </c>
      <c r="AY280" t="inlineStr">
        <is>
          <t>Mortality</t>
        </is>
      </c>
      <c r="AZ280" t="inlineStr">
        <is>
          <t>LC50</t>
        </is>
      </c>
      <c r="BA280"/>
      <c r="BB280"/>
      <c r="BC280" t="n">
        <v>2.0</v>
      </c>
      <c r="BD280"/>
      <c r="BE280"/>
      <c r="BF280"/>
      <c r="BG280"/>
      <c r="BH280" t="inlineStr">
        <is>
          <t>Day(s)</t>
        </is>
      </c>
      <c r="BI280"/>
      <c r="BJ280"/>
      <c r="BK280"/>
      <c r="BL280"/>
      <c r="BM280"/>
      <c r="BN280"/>
      <c r="BO280" t="inlineStr">
        <is>
          <t>--</t>
        </is>
      </c>
      <c r="BP280"/>
      <c r="BQ280"/>
      <c r="BR280"/>
      <c r="BS280"/>
      <c r="BT280"/>
      <c r="BU280"/>
      <c r="BV280"/>
      <c r="BW280"/>
      <c r="BX280"/>
      <c r="BY280"/>
      <c r="BZ280"/>
      <c r="CA280"/>
      <c r="CB280"/>
      <c r="CC280"/>
      <c r="CD280" t="inlineStr">
        <is>
          <t>Spehar,R.L., S. Poucher, L.T. Brooke, D.J. Hansen, D. Champlin, and D.A. Cox</t>
        </is>
      </c>
      <c r="CE280" t="n">
        <v>20588.0</v>
      </c>
      <c r="CF280" t="inlineStr">
        <is>
          <t>Comparative Toxicity of Fluoranthene to Freshwater and Saltwater Species Under Fluorescent and Ultraviolet Light</t>
        </is>
      </c>
      <c r="CG280" t="inlineStr">
        <is>
          <t>Arch. Environ. Contam. Toxicol.37(4): 496-502</t>
        </is>
      </c>
      <c r="CH280" t="n">
        <v>1999.0</v>
      </c>
    </row>
    <row r="281">
      <c r="A281" t="n">
        <v>206440.0</v>
      </c>
      <c r="B281" t="inlineStr">
        <is>
          <t>Fluoranthene</t>
        </is>
      </c>
      <c r="C281" t="inlineStr">
        <is>
          <t>Analytical grade</t>
        </is>
      </c>
      <c r="D281" t="inlineStr">
        <is>
          <t>Measured</t>
        </is>
      </c>
      <c r="E281"/>
      <c r="F281" t="n">
        <v>98.0</v>
      </c>
      <c r="G281"/>
      <c r="H281"/>
      <c r="I281"/>
      <c r="J281"/>
      <c r="K281" t="inlineStr">
        <is>
          <t>Daphnia magna</t>
        </is>
      </c>
      <c r="L281" t="inlineStr">
        <is>
          <t>Water Flea</t>
        </is>
      </c>
      <c r="M281" t="inlineStr">
        <is>
          <t>Crustaceans; Standard Test Species</t>
        </is>
      </c>
      <c r="N281"/>
      <c r="O281" t="inlineStr">
        <is>
          <t>&lt;</t>
        </is>
      </c>
      <c r="P281" t="n">
        <v>1.0</v>
      </c>
      <c r="Q281"/>
      <c r="R281"/>
      <c r="S281"/>
      <c r="T281"/>
      <c r="U281" t="inlineStr">
        <is>
          <t>Day(s)</t>
        </is>
      </c>
      <c r="V281" t="inlineStr">
        <is>
          <t>Renewal</t>
        </is>
      </c>
      <c r="W281" t="inlineStr">
        <is>
          <t>Fresh water</t>
        </is>
      </c>
      <c r="X281" t="inlineStr">
        <is>
          <t>Lab</t>
        </is>
      </c>
      <c r="Y281"/>
      <c r="Z281" t="inlineStr">
        <is>
          <t>Active ingredient</t>
        </is>
      </c>
      <c r="AA281"/>
      <c r="AB281" t="n">
        <v>0.117</v>
      </c>
      <c r="AC281"/>
      <c r="AD281"/>
      <c r="AE281"/>
      <c r="AF281"/>
      <c r="AG281" t="inlineStr">
        <is>
          <t>AI mg/L</t>
        </is>
      </c>
      <c r="AH281"/>
      <c r="AI281"/>
      <c r="AJ281"/>
      <c r="AK281"/>
      <c r="AL281"/>
      <c r="AM281"/>
      <c r="AN281"/>
      <c r="AO281"/>
      <c r="AP281"/>
      <c r="AQ281"/>
      <c r="AR281"/>
      <c r="AS281"/>
      <c r="AT281"/>
      <c r="AU281"/>
      <c r="AV281"/>
      <c r="AW281"/>
      <c r="AX281" t="inlineStr">
        <is>
          <t>Mortality</t>
        </is>
      </c>
      <c r="AY281" t="inlineStr">
        <is>
          <t>Mortality</t>
        </is>
      </c>
      <c r="AZ281" t="inlineStr">
        <is>
          <t>LC50</t>
        </is>
      </c>
      <c r="BA281"/>
      <c r="BB281"/>
      <c r="BC281" t="n">
        <v>2.0</v>
      </c>
      <c r="BD281"/>
      <c r="BE281"/>
      <c r="BF281"/>
      <c r="BG281"/>
      <c r="BH281" t="inlineStr">
        <is>
          <t>Day(s)</t>
        </is>
      </c>
      <c r="BI281"/>
      <c r="BJ281"/>
      <c r="BK281"/>
      <c r="BL281"/>
      <c r="BM281"/>
      <c r="BN281"/>
      <c r="BO281" t="inlineStr">
        <is>
          <t>--</t>
        </is>
      </c>
      <c r="BP281"/>
      <c r="BQ281"/>
      <c r="BR281"/>
      <c r="BS281"/>
      <c r="BT281"/>
      <c r="BU281"/>
      <c r="BV281"/>
      <c r="BW281"/>
      <c r="BX281"/>
      <c r="BY281"/>
      <c r="BZ281"/>
      <c r="CA281"/>
      <c r="CB281"/>
      <c r="CC281"/>
      <c r="CD281" t="inlineStr">
        <is>
          <t>Spehar,R.L., S. Poucher, L.T. Brooke, D.J. Hansen, D. Champlin, and D.A. Cox</t>
        </is>
      </c>
      <c r="CE281" t="n">
        <v>20588.0</v>
      </c>
      <c r="CF281" t="inlineStr">
        <is>
          <t>Comparative Toxicity of Fluoranthene to Freshwater and Saltwater Species Under Fluorescent and Ultraviolet Light</t>
        </is>
      </c>
      <c r="CG281" t="inlineStr">
        <is>
          <t>Arch. Environ. Contam. Toxicol.37(4): 496-502</t>
        </is>
      </c>
      <c r="CH281" t="n">
        <v>1999.0</v>
      </c>
    </row>
    <row r="282">
      <c r="A282" t="n">
        <v>206440.0</v>
      </c>
      <c r="B282" t="inlineStr">
        <is>
          <t>Fluoranthene</t>
        </is>
      </c>
      <c r="C282"/>
      <c r="D282" t="inlineStr">
        <is>
          <t>Unmeasured</t>
        </is>
      </c>
      <c r="E282"/>
      <c r="F282"/>
      <c r="G282"/>
      <c r="H282"/>
      <c r="I282"/>
      <c r="J282"/>
      <c r="K282" t="inlineStr">
        <is>
          <t>Daphnia magna</t>
        </is>
      </c>
      <c r="L282" t="inlineStr">
        <is>
          <t>Water Flea</t>
        </is>
      </c>
      <c r="M282" t="inlineStr">
        <is>
          <t>Crustaceans; Standard Test Species</t>
        </is>
      </c>
      <c r="N282" t="inlineStr">
        <is>
          <t>Mature</t>
        </is>
      </c>
      <c r="O282"/>
      <c r="P282"/>
      <c r="Q282"/>
      <c r="R282"/>
      <c r="S282"/>
      <c r="T282"/>
      <c r="U282"/>
      <c r="V282" t="inlineStr">
        <is>
          <t>Static</t>
        </is>
      </c>
      <c r="W282" t="inlineStr">
        <is>
          <t>Fresh water</t>
        </is>
      </c>
      <c r="X282" t="inlineStr">
        <is>
          <t>Lab</t>
        </is>
      </c>
      <c r="Y282"/>
      <c r="Z282" t="inlineStr">
        <is>
          <t>Formulation</t>
        </is>
      </c>
      <c r="AA282"/>
      <c r="AB282" t="n">
        <v>0.011</v>
      </c>
      <c r="AC282"/>
      <c r="AD282"/>
      <c r="AE282"/>
      <c r="AF282"/>
      <c r="AG282" t="inlineStr">
        <is>
          <t>AI mg/L</t>
        </is>
      </c>
      <c r="AH282"/>
      <c r="AI282"/>
      <c r="AJ282"/>
      <c r="AK282"/>
      <c r="AL282"/>
      <c r="AM282"/>
      <c r="AN282"/>
      <c r="AO282"/>
      <c r="AP282"/>
      <c r="AQ282"/>
      <c r="AR282"/>
      <c r="AS282"/>
      <c r="AT282"/>
      <c r="AU282"/>
      <c r="AV282"/>
      <c r="AW282"/>
      <c r="AX282" t="inlineStr">
        <is>
          <t>Mortality</t>
        </is>
      </c>
      <c r="AY282" t="inlineStr">
        <is>
          <t>Survival</t>
        </is>
      </c>
      <c r="AZ282" t="inlineStr">
        <is>
          <t>LC50</t>
        </is>
      </c>
      <c r="BA282"/>
      <c r="BB282"/>
      <c r="BC282" t="n">
        <v>0.0625</v>
      </c>
      <c r="BD282"/>
      <c r="BE282"/>
      <c r="BF282"/>
      <c r="BG282"/>
      <c r="BH282" t="inlineStr">
        <is>
          <t>Day(s)</t>
        </is>
      </c>
      <c r="BI282"/>
      <c r="BJ282"/>
      <c r="BK282"/>
      <c r="BL282"/>
      <c r="BM282"/>
      <c r="BN282"/>
      <c r="BO282" t="inlineStr">
        <is>
          <t>--</t>
        </is>
      </c>
      <c r="BP282"/>
      <c r="BQ282"/>
      <c r="BR282"/>
      <c r="BS282"/>
      <c r="BT282"/>
      <c r="BU282"/>
      <c r="BV282"/>
      <c r="BW282"/>
      <c r="BX282"/>
      <c r="BY282"/>
      <c r="BZ282"/>
      <c r="CA282"/>
      <c r="CB282"/>
      <c r="CC282"/>
      <c r="CD282" t="inlineStr">
        <is>
          <t>Kagan,J., E.D. Kagan, I.A. Kagan, and P.A. Kagan</t>
        </is>
      </c>
      <c r="CE282" t="n">
        <v>63236.0</v>
      </c>
      <c r="CF282" t="inlineStr">
        <is>
          <t>Do Polycyclic Aromatic Hydrocarbons, Acting as Photosensitizers, Participate in the Toxic Effects of Acid Rain?</t>
        </is>
      </c>
      <c r="CG282" t="inlineStr">
        <is>
          <t>ACS Symp. Ser.327:191-204</t>
        </is>
      </c>
      <c r="CH282" t="n">
        <v>1987.0</v>
      </c>
    </row>
    <row r="283">
      <c r="A283" t="n">
        <v>206440.0</v>
      </c>
      <c r="B283" t="inlineStr">
        <is>
          <t>Fluoranthene</t>
        </is>
      </c>
      <c r="C283"/>
      <c r="D283" t="inlineStr">
        <is>
          <t>Unmeasured</t>
        </is>
      </c>
      <c r="E283"/>
      <c r="F283"/>
      <c r="G283"/>
      <c r="H283"/>
      <c r="I283"/>
      <c r="J283"/>
      <c r="K283" t="inlineStr">
        <is>
          <t>Daphnia magna</t>
        </is>
      </c>
      <c r="L283" t="inlineStr">
        <is>
          <t>Water Flea</t>
        </is>
      </c>
      <c r="M283" t="inlineStr">
        <is>
          <t>Crustaceans; Standard Test Species</t>
        </is>
      </c>
      <c r="N283" t="inlineStr">
        <is>
          <t>Mature</t>
        </is>
      </c>
      <c r="O283"/>
      <c r="P283"/>
      <c r="Q283"/>
      <c r="R283"/>
      <c r="S283"/>
      <c r="T283"/>
      <c r="U283"/>
      <c r="V283" t="inlineStr">
        <is>
          <t>Static</t>
        </is>
      </c>
      <c r="W283" t="inlineStr">
        <is>
          <t>Fresh water</t>
        </is>
      </c>
      <c r="X283" t="inlineStr">
        <is>
          <t>Lab</t>
        </is>
      </c>
      <c r="Y283"/>
      <c r="Z283" t="inlineStr">
        <is>
          <t>Formulation</t>
        </is>
      </c>
      <c r="AA283"/>
      <c r="AB283" t="n">
        <v>0.004</v>
      </c>
      <c r="AC283"/>
      <c r="AD283"/>
      <c r="AE283"/>
      <c r="AF283"/>
      <c r="AG283" t="inlineStr">
        <is>
          <t>AI mg/L</t>
        </is>
      </c>
      <c r="AH283"/>
      <c r="AI283"/>
      <c r="AJ283"/>
      <c r="AK283"/>
      <c r="AL283"/>
      <c r="AM283"/>
      <c r="AN283"/>
      <c r="AO283"/>
      <c r="AP283"/>
      <c r="AQ283"/>
      <c r="AR283"/>
      <c r="AS283"/>
      <c r="AT283"/>
      <c r="AU283"/>
      <c r="AV283"/>
      <c r="AW283"/>
      <c r="AX283" t="inlineStr">
        <is>
          <t>Mortality</t>
        </is>
      </c>
      <c r="AY283" t="inlineStr">
        <is>
          <t>Survival</t>
        </is>
      </c>
      <c r="AZ283" t="inlineStr">
        <is>
          <t>LC50</t>
        </is>
      </c>
      <c r="BA283"/>
      <c r="BB283"/>
      <c r="BC283" t="n">
        <v>0.0833</v>
      </c>
      <c r="BD283"/>
      <c r="BE283"/>
      <c r="BF283"/>
      <c r="BG283"/>
      <c r="BH283" t="inlineStr">
        <is>
          <t>Day(s)</t>
        </is>
      </c>
      <c r="BI283"/>
      <c r="BJ283"/>
      <c r="BK283"/>
      <c r="BL283"/>
      <c r="BM283"/>
      <c r="BN283"/>
      <c r="BO283" t="inlineStr">
        <is>
          <t>--</t>
        </is>
      </c>
      <c r="BP283"/>
      <c r="BQ283"/>
      <c r="BR283"/>
      <c r="BS283"/>
      <c r="BT283"/>
      <c r="BU283"/>
      <c r="BV283"/>
      <c r="BW283"/>
      <c r="BX283"/>
      <c r="BY283"/>
      <c r="BZ283"/>
      <c r="CA283"/>
      <c r="CB283"/>
      <c r="CC283"/>
      <c r="CD283" t="inlineStr">
        <is>
          <t>Kagan,J., E.D. Kagan, I.A. Kagan, and P.A. Kagan</t>
        </is>
      </c>
      <c r="CE283" t="n">
        <v>63236.0</v>
      </c>
      <c r="CF283" t="inlineStr">
        <is>
          <t>Do Polycyclic Aromatic Hydrocarbons, Acting as Photosensitizers, Participate in the Toxic Effects of Acid Rain?</t>
        </is>
      </c>
      <c r="CG283" t="inlineStr">
        <is>
          <t>ACS Symp. Ser.327:191-204</t>
        </is>
      </c>
      <c r="CH283" t="n">
        <v>1987.0</v>
      </c>
    </row>
    <row r="284">
      <c r="A284" t="n">
        <v>206440.0</v>
      </c>
      <c r="B284" t="inlineStr">
        <is>
          <t>Fluoranthene</t>
        </is>
      </c>
      <c r="C284"/>
      <c r="D284" t="inlineStr">
        <is>
          <t>Measured</t>
        </is>
      </c>
      <c r="E284"/>
      <c r="F284" t="n">
        <v>98.0</v>
      </c>
      <c r="G284"/>
      <c r="H284"/>
      <c r="I284"/>
      <c r="J284"/>
      <c r="K284" t="inlineStr">
        <is>
          <t>Daphnia magna</t>
        </is>
      </c>
      <c r="L284" t="inlineStr">
        <is>
          <t>Water Flea</t>
        </is>
      </c>
      <c r="M284" t="inlineStr">
        <is>
          <t>Crustaceans; Standard Test Species</t>
        </is>
      </c>
      <c r="N284"/>
      <c r="O284"/>
      <c r="P284"/>
      <c r="Q284"/>
      <c r="R284" t="n">
        <v>8.0</v>
      </c>
      <c r="S284"/>
      <c r="T284" t="n">
        <v>9.0</v>
      </c>
      <c r="U284" t="inlineStr">
        <is>
          <t>Day(s)</t>
        </is>
      </c>
      <c r="V284" t="inlineStr">
        <is>
          <t>Renewal</t>
        </is>
      </c>
      <c r="W284" t="inlineStr">
        <is>
          <t>Fresh water</t>
        </is>
      </c>
      <c r="X284" t="inlineStr">
        <is>
          <t>Lab</t>
        </is>
      </c>
      <c r="Y284"/>
      <c r="Z284" t="inlineStr">
        <is>
          <t>Active ingredient</t>
        </is>
      </c>
      <c r="AA284"/>
      <c r="AB284" t="n">
        <v>0.07522</v>
      </c>
      <c r="AC284"/>
      <c r="AD284" t="n">
        <v>0.06966</v>
      </c>
      <c r="AE284"/>
      <c r="AF284" t="n">
        <v>0.08121</v>
      </c>
      <c r="AG284" t="inlineStr">
        <is>
          <t>AI mg/L</t>
        </is>
      </c>
      <c r="AH284"/>
      <c r="AI284"/>
      <c r="AJ284"/>
      <c r="AK284"/>
      <c r="AL284"/>
      <c r="AM284"/>
      <c r="AN284"/>
      <c r="AO284"/>
      <c r="AP284"/>
      <c r="AQ284"/>
      <c r="AR284"/>
      <c r="AS284"/>
      <c r="AT284"/>
      <c r="AU284"/>
      <c r="AV284"/>
      <c r="AW284"/>
      <c r="AX284" t="inlineStr">
        <is>
          <t>Mortality</t>
        </is>
      </c>
      <c r="AY284" t="inlineStr">
        <is>
          <t>Mortality</t>
        </is>
      </c>
      <c r="AZ284" t="inlineStr">
        <is>
          <t>LC50</t>
        </is>
      </c>
      <c r="BA284"/>
      <c r="BB284" t="inlineStr">
        <is>
          <t>~</t>
        </is>
      </c>
      <c r="BC284" t="n">
        <v>3.0</v>
      </c>
      <c r="BD284"/>
      <c r="BE284"/>
      <c r="BF284"/>
      <c r="BG284"/>
      <c r="BH284" t="inlineStr">
        <is>
          <t>Day(s)</t>
        </is>
      </c>
      <c r="BI284"/>
      <c r="BJ284"/>
      <c r="BK284"/>
      <c r="BL284"/>
      <c r="BM284"/>
      <c r="BN284"/>
      <c r="BO284" t="inlineStr">
        <is>
          <t>--</t>
        </is>
      </c>
      <c r="BP284"/>
      <c r="BQ284"/>
      <c r="BR284"/>
      <c r="BS284"/>
      <c r="BT284"/>
      <c r="BU284"/>
      <c r="BV284"/>
      <c r="BW284"/>
      <c r="BX284"/>
      <c r="BY284"/>
      <c r="BZ284"/>
      <c r="CA284"/>
      <c r="CB284"/>
      <c r="CC284"/>
      <c r="CD284" t="inlineStr">
        <is>
          <t>Barata,C., and D.J. Baird</t>
        </is>
      </c>
      <c r="CE284" t="n">
        <v>47311.0</v>
      </c>
      <c r="CF284" t="inlineStr">
        <is>
          <t>Determining the Ecotoxicological Mode of Action of Chemicals from Measurements Made on Individuals: Results from Instar-Based Tests with Daphnia magna Straus</t>
        </is>
      </c>
      <c r="CG284" t="inlineStr">
        <is>
          <t>Aquat. Toxicol.48(2-3): 195-209</t>
        </is>
      </c>
      <c r="CH284" t="n">
        <v>2000.0</v>
      </c>
    </row>
    <row r="285">
      <c r="A285" t="n">
        <v>206440.0</v>
      </c>
      <c r="B285" t="inlineStr">
        <is>
          <t>Fluoranthene</t>
        </is>
      </c>
      <c r="C285"/>
      <c r="D285" t="inlineStr">
        <is>
          <t>Measured</t>
        </is>
      </c>
      <c r="E285"/>
      <c r="F285" t="n">
        <v>98.0</v>
      </c>
      <c r="G285"/>
      <c r="H285"/>
      <c r="I285"/>
      <c r="J285"/>
      <c r="K285" t="inlineStr">
        <is>
          <t>Daphnia magna</t>
        </is>
      </c>
      <c r="L285" t="inlineStr">
        <is>
          <t>Water Flea</t>
        </is>
      </c>
      <c r="M285" t="inlineStr">
        <is>
          <t>Crustaceans; Standard Test Species</t>
        </is>
      </c>
      <c r="N285"/>
      <c r="O285"/>
      <c r="P285"/>
      <c r="Q285"/>
      <c r="R285" t="n">
        <v>8.0</v>
      </c>
      <c r="S285"/>
      <c r="T285" t="n">
        <v>9.0</v>
      </c>
      <c r="U285" t="inlineStr">
        <is>
          <t>Day(s)</t>
        </is>
      </c>
      <c r="V285" t="inlineStr">
        <is>
          <t>Renewal</t>
        </is>
      </c>
      <c r="W285" t="inlineStr">
        <is>
          <t>Fresh water</t>
        </is>
      </c>
      <c r="X285" t="inlineStr">
        <is>
          <t>Lab</t>
        </is>
      </c>
      <c r="Y285"/>
      <c r="Z285" t="inlineStr">
        <is>
          <t>Active ingredient</t>
        </is>
      </c>
      <c r="AA285"/>
      <c r="AB285" t="n">
        <v>0.0737</v>
      </c>
      <c r="AC285"/>
      <c r="AD285" t="n">
        <v>0.06621</v>
      </c>
      <c r="AE285"/>
      <c r="AF285" t="n">
        <v>0.08353</v>
      </c>
      <c r="AG285" t="inlineStr">
        <is>
          <t>AI mg/L</t>
        </is>
      </c>
      <c r="AH285"/>
      <c r="AI285"/>
      <c r="AJ285"/>
      <c r="AK285"/>
      <c r="AL285"/>
      <c r="AM285"/>
      <c r="AN285"/>
      <c r="AO285"/>
      <c r="AP285"/>
      <c r="AQ285"/>
      <c r="AR285"/>
      <c r="AS285"/>
      <c r="AT285"/>
      <c r="AU285"/>
      <c r="AV285"/>
      <c r="AW285"/>
      <c r="AX285" t="inlineStr">
        <is>
          <t>Mortality</t>
        </is>
      </c>
      <c r="AY285" t="inlineStr">
        <is>
          <t>Mortality</t>
        </is>
      </c>
      <c r="AZ285" t="inlineStr">
        <is>
          <t>LC50</t>
        </is>
      </c>
      <c r="BA285"/>
      <c r="BB285" t="inlineStr">
        <is>
          <t>~</t>
        </is>
      </c>
      <c r="BC285" t="n">
        <v>3.0</v>
      </c>
      <c r="BD285"/>
      <c r="BE285"/>
      <c r="BF285"/>
      <c r="BG285"/>
      <c r="BH285" t="inlineStr">
        <is>
          <t>Day(s)</t>
        </is>
      </c>
      <c r="BI285"/>
      <c r="BJ285"/>
      <c r="BK285"/>
      <c r="BL285"/>
      <c r="BM285"/>
      <c r="BN285"/>
      <c r="BO285" t="inlineStr">
        <is>
          <t>--</t>
        </is>
      </c>
      <c r="BP285"/>
      <c r="BQ285"/>
      <c r="BR285"/>
      <c r="BS285"/>
      <c r="BT285"/>
      <c r="BU285"/>
      <c r="BV285"/>
      <c r="BW285"/>
      <c r="BX285"/>
      <c r="BY285"/>
      <c r="BZ285"/>
      <c r="CA285"/>
      <c r="CB285"/>
      <c r="CC285"/>
      <c r="CD285" t="inlineStr">
        <is>
          <t>Barata,C., and D.J. Baird</t>
        </is>
      </c>
      <c r="CE285" t="n">
        <v>47311.0</v>
      </c>
      <c r="CF285" t="inlineStr">
        <is>
          <t>Determining the Ecotoxicological Mode of Action of Chemicals from Measurements Made on Individuals: Results from Instar-Based Tests with Daphnia magna Straus</t>
        </is>
      </c>
      <c r="CG285" t="inlineStr">
        <is>
          <t>Aquat. Toxicol.48(2-3): 195-209</t>
        </is>
      </c>
      <c r="CH285" t="n">
        <v>2000.0</v>
      </c>
    </row>
    <row r="286">
      <c r="A286" t="n">
        <v>206440.0</v>
      </c>
      <c r="B286" t="inlineStr">
        <is>
          <t>Fluoranthene</t>
        </is>
      </c>
      <c r="C286"/>
      <c r="D286" t="inlineStr">
        <is>
          <t>Measured</t>
        </is>
      </c>
      <c r="E286"/>
      <c r="F286" t="n">
        <v>98.0</v>
      </c>
      <c r="G286"/>
      <c r="H286"/>
      <c r="I286"/>
      <c r="J286"/>
      <c r="K286" t="inlineStr">
        <is>
          <t>Daphnia magna</t>
        </is>
      </c>
      <c r="L286" t="inlineStr">
        <is>
          <t>Water Flea</t>
        </is>
      </c>
      <c r="M286" t="inlineStr">
        <is>
          <t>Crustaceans; Standard Test Species</t>
        </is>
      </c>
      <c r="N286"/>
      <c r="O286"/>
      <c r="P286"/>
      <c r="Q286"/>
      <c r="R286" t="n">
        <v>24.0</v>
      </c>
      <c r="S286"/>
      <c r="T286" t="n">
        <v>36.0</v>
      </c>
      <c r="U286" t="inlineStr">
        <is>
          <t>Hour(s)</t>
        </is>
      </c>
      <c r="V286" t="inlineStr">
        <is>
          <t>Renewal</t>
        </is>
      </c>
      <c r="W286" t="inlineStr">
        <is>
          <t>Fresh water</t>
        </is>
      </c>
      <c r="X286" t="inlineStr">
        <is>
          <t>Lab</t>
        </is>
      </c>
      <c r="Y286" t="n">
        <v>6.0</v>
      </c>
      <c r="Z286" t="inlineStr">
        <is>
          <t>Active ingredient</t>
        </is>
      </c>
      <c r="AA286"/>
      <c r="AB286" t="n">
        <v>0.0087</v>
      </c>
      <c r="AC286"/>
      <c r="AD286" t="n">
        <v>0.008</v>
      </c>
      <c r="AE286"/>
      <c r="AF286" t="n">
        <v>0.0095</v>
      </c>
      <c r="AG286" t="inlineStr">
        <is>
          <t>AI mg/L</t>
        </is>
      </c>
      <c r="AH286"/>
      <c r="AI286"/>
      <c r="AJ286"/>
      <c r="AK286"/>
      <c r="AL286"/>
      <c r="AM286"/>
      <c r="AN286"/>
      <c r="AO286"/>
      <c r="AP286"/>
      <c r="AQ286"/>
      <c r="AR286"/>
      <c r="AS286"/>
      <c r="AT286"/>
      <c r="AU286"/>
      <c r="AV286"/>
      <c r="AW286"/>
      <c r="AX286" t="inlineStr">
        <is>
          <t>Mortality</t>
        </is>
      </c>
      <c r="AY286" t="inlineStr">
        <is>
          <t>Mortality</t>
        </is>
      </c>
      <c r="AZ286" t="inlineStr">
        <is>
          <t>LC50</t>
        </is>
      </c>
      <c r="BA286"/>
      <c r="BB286"/>
      <c r="BC286" t="n">
        <v>2.0</v>
      </c>
      <c r="BD286"/>
      <c r="BE286"/>
      <c r="BF286"/>
      <c r="BG286"/>
      <c r="BH286" t="inlineStr">
        <is>
          <t>Day(s)</t>
        </is>
      </c>
      <c r="BI286"/>
      <c r="BJ286"/>
      <c r="BK286"/>
      <c r="BL286"/>
      <c r="BM286"/>
      <c r="BN286"/>
      <c r="BO286" t="inlineStr">
        <is>
          <t>--</t>
        </is>
      </c>
      <c r="BP286"/>
      <c r="BQ286"/>
      <c r="BR286"/>
      <c r="BS286"/>
      <c r="BT286"/>
      <c r="BU286"/>
      <c r="BV286"/>
      <c r="BW286"/>
      <c r="BX286"/>
      <c r="BY286"/>
      <c r="BZ286"/>
      <c r="CA286"/>
      <c r="CB286"/>
      <c r="CC286"/>
      <c r="CD286" t="inlineStr">
        <is>
          <t>Hatch,A.C., and G.A.,Jr. Burton</t>
        </is>
      </c>
      <c r="CE286" t="n">
        <v>94623.0</v>
      </c>
      <c r="CF286" t="inlineStr">
        <is>
          <t>Phototoxicity of Fluoranthene to Two Freshwater Crustaceans, Hyalella azteca and Daphnia magna:  Measures of Feeding Inhibition as a Toxicological Endpoint</t>
        </is>
      </c>
      <c r="CG286" t="inlineStr">
        <is>
          <t>Hydrobiologia400:243-248</t>
        </is>
      </c>
      <c r="CH286" t="n">
        <v>1999.0</v>
      </c>
    </row>
    <row r="287">
      <c r="A287" t="n">
        <v>206440.0</v>
      </c>
      <c r="B287" t="inlineStr">
        <is>
          <t>Fluoranthene</t>
        </is>
      </c>
      <c r="C287"/>
      <c r="D287" t="inlineStr">
        <is>
          <t>Unmeasured</t>
        </is>
      </c>
      <c r="E287"/>
      <c r="F287"/>
      <c r="G287"/>
      <c r="H287"/>
      <c r="I287"/>
      <c r="J287"/>
      <c r="K287" t="inlineStr">
        <is>
          <t>Daphnia magna</t>
        </is>
      </c>
      <c r="L287" t="inlineStr">
        <is>
          <t>Water Flea</t>
        </is>
      </c>
      <c r="M287" t="inlineStr">
        <is>
          <t>Crustaceans; Standard Test Species</t>
        </is>
      </c>
      <c r="N287" t="inlineStr">
        <is>
          <t>Mature</t>
        </is>
      </c>
      <c r="O287"/>
      <c r="P287"/>
      <c r="Q287"/>
      <c r="R287"/>
      <c r="S287"/>
      <c r="T287"/>
      <c r="U287"/>
      <c r="V287" t="inlineStr">
        <is>
          <t>Static</t>
        </is>
      </c>
      <c r="W287" t="inlineStr">
        <is>
          <t>Fresh water</t>
        </is>
      </c>
      <c r="X287" t="inlineStr">
        <is>
          <t>Lab</t>
        </is>
      </c>
      <c r="Y287"/>
      <c r="Z287" t="inlineStr">
        <is>
          <t>Formulation</t>
        </is>
      </c>
      <c r="AA287"/>
      <c r="AB287" t="n">
        <v>0.004</v>
      </c>
      <c r="AC287"/>
      <c r="AD287"/>
      <c r="AE287"/>
      <c r="AF287"/>
      <c r="AG287" t="inlineStr">
        <is>
          <t>AI mg/L</t>
        </is>
      </c>
      <c r="AH287"/>
      <c r="AI287"/>
      <c r="AJ287"/>
      <c r="AK287"/>
      <c r="AL287"/>
      <c r="AM287"/>
      <c r="AN287"/>
      <c r="AO287"/>
      <c r="AP287"/>
      <c r="AQ287"/>
      <c r="AR287"/>
      <c r="AS287"/>
      <c r="AT287"/>
      <c r="AU287"/>
      <c r="AV287"/>
      <c r="AW287"/>
      <c r="AX287" t="inlineStr">
        <is>
          <t>Mortality</t>
        </is>
      </c>
      <c r="AY287" t="inlineStr">
        <is>
          <t>Mortality</t>
        </is>
      </c>
      <c r="AZ287" t="inlineStr">
        <is>
          <t>LC50</t>
        </is>
      </c>
      <c r="BA287"/>
      <c r="BB287"/>
      <c r="BC287" t="n">
        <v>0.0417</v>
      </c>
      <c r="BD287"/>
      <c r="BE287"/>
      <c r="BF287"/>
      <c r="BG287"/>
      <c r="BH287" t="inlineStr">
        <is>
          <t>Day(s)</t>
        </is>
      </c>
      <c r="BI287"/>
      <c r="BJ287"/>
      <c r="BK287"/>
      <c r="BL287"/>
      <c r="BM287"/>
      <c r="BN287"/>
      <c r="BO287" t="inlineStr">
        <is>
          <t>--</t>
        </is>
      </c>
      <c r="BP287"/>
      <c r="BQ287"/>
      <c r="BR287"/>
      <c r="BS287"/>
      <c r="BT287"/>
      <c r="BU287"/>
      <c r="BV287"/>
      <c r="BW287"/>
      <c r="BX287"/>
      <c r="BY287"/>
      <c r="BZ287"/>
      <c r="CA287"/>
      <c r="CB287"/>
      <c r="CC287"/>
      <c r="CD287" t="inlineStr">
        <is>
          <t>Kagan,J., E.D. Kagan, I.A. Kagan, P.A. Kagan, and S. Quigley</t>
        </is>
      </c>
      <c r="CE287" t="n">
        <v>11437.0</v>
      </c>
      <c r="CF287" t="inlineStr">
        <is>
          <t>The Phototoxicity of Non-Carcinogenic Polycyclic Aromatic Hydrocarbons in Aquatic Organisms</t>
        </is>
      </c>
      <c r="CG287" t="inlineStr">
        <is>
          <t>Chemosphere14(11/12): 1829-1834</t>
        </is>
      </c>
      <c r="CH287" t="n">
        <v>1985.0</v>
      </c>
    </row>
    <row r="288">
      <c r="A288" t="n">
        <v>206440.0</v>
      </c>
      <c r="B288" t="inlineStr">
        <is>
          <t>Fluoranthene</t>
        </is>
      </c>
      <c r="C288"/>
      <c r="D288" t="inlineStr">
        <is>
          <t>Unmeasured</t>
        </is>
      </c>
      <c r="E288"/>
      <c r="F288"/>
      <c r="G288"/>
      <c r="H288"/>
      <c r="I288"/>
      <c r="J288"/>
      <c r="K288" t="inlineStr">
        <is>
          <t>Daphnia magna</t>
        </is>
      </c>
      <c r="L288" t="inlineStr">
        <is>
          <t>Water Flea</t>
        </is>
      </c>
      <c r="M288" t="inlineStr">
        <is>
          <t>Crustaceans; Standard Test Species</t>
        </is>
      </c>
      <c r="N288"/>
      <c r="O288"/>
      <c r="P288"/>
      <c r="Q288"/>
      <c r="R288"/>
      <c r="S288"/>
      <c r="T288"/>
      <c r="U288"/>
      <c r="V288" t="inlineStr">
        <is>
          <t>Static</t>
        </is>
      </c>
      <c r="W288" t="inlineStr">
        <is>
          <t>Fresh water</t>
        </is>
      </c>
      <c r="X288" t="inlineStr">
        <is>
          <t>Lab</t>
        </is>
      </c>
      <c r="Y288"/>
      <c r="Z288" t="inlineStr">
        <is>
          <t>Formulation</t>
        </is>
      </c>
      <c r="AA288"/>
      <c r="AB288" t="n">
        <v>0.1105</v>
      </c>
      <c r="AC288"/>
      <c r="AD288" t="n">
        <v>0.0919</v>
      </c>
      <c r="AE288"/>
      <c r="AF288" t="n">
        <v>0.1494</v>
      </c>
      <c r="AG288" t="inlineStr">
        <is>
          <t>AI mg/L</t>
        </is>
      </c>
      <c r="AH288"/>
      <c r="AI288"/>
      <c r="AJ288"/>
      <c r="AK288"/>
      <c r="AL288"/>
      <c r="AM288"/>
      <c r="AN288"/>
      <c r="AO288"/>
      <c r="AP288"/>
      <c r="AQ288"/>
      <c r="AR288"/>
      <c r="AS288"/>
      <c r="AT288"/>
      <c r="AU288"/>
      <c r="AV288"/>
      <c r="AW288"/>
      <c r="AX288" t="inlineStr">
        <is>
          <t>Mortality</t>
        </is>
      </c>
      <c r="AY288" t="inlineStr">
        <is>
          <t>Mortality</t>
        </is>
      </c>
      <c r="AZ288" t="inlineStr">
        <is>
          <t>LC50</t>
        </is>
      </c>
      <c r="BA288"/>
      <c r="BB288"/>
      <c r="BC288" t="n">
        <v>10.0</v>
      </c>
      <c r="BD288"/>
      <c r="BE288"/>
      <c r="BF288"/>
      <c r="BG288"/>
      <c r="BH288" t="inlineStr">
        <is>
          <t>Day(s)</t>
        </is>
      </c>
      <c r="BI288"/>
      <c r="BJ288"/>
      <c r="BK288"/>
      <c r="BL288"/>
      <c r="BM288"/>
      <c r="BN288"/>
      <c r="BO288" t="inlineStr">
        <is>
          <t>--</t>
        </is>
      </c>
      <c r="BP288"/>
      <c r="BQ288"/>
      <c r="BR288"/>
      <c r="BS288"/>
      <c r="BT288"/>
      <c r="BU288"/>
      <c r="BV288"/>
      <c r="BW288"/>
      <c r="BX288"/>
      <c r="BY288"/>
      <c r="BZ288"/>
      <c r="CA288"/>
      <c r="CB288"/>
      <c r="CC288"/>
      <c r="CD288" t="inlineStr">
        <is>
          <t>Suedel,B.C.,Jr.</t>
        </is>
      </c>
      <c r="CE288" t="n">
        <v>14445.0</v>
      </c>
      <c r="CF288" t="inlineStr">
        <is>
          <t>Toxicity of Fluoranthene to Daphnia magna, Hyalella azteca, Chironomus tentans, and Stylaria lacustris in Water-Only and Whole Sediment Exposures</t>
        </is>
      </c>
      <c r="CG288" t="inlineStr">
        <is>
          <t>Bull. Environ. Contam. Toxicol.57(1): 132-138</t>
        </is>
      </c>
      <c r="CH288" t="n">
        <v>1996.0</v>
      </c>
    </row>
    <row r="289">
      <c r="A289" t="n">
        <v>206440.0</v>
      </c>
      <c r="B289" t="inlineStr">
        <is>
          <t>Fluoranthene</t>
        </is>
      </c>
      <c r="C289"/>
      <c r="D289" t="inlineStr">
        <is>
          <t>Unmeasured</t>
        </is>
      </c>
      <c r="E289"/>
      <c r="F289"/>
      <c r="G289"/>
      <c r="H289"/>
      <c r="I289"/>
      <c r="J289"/>
      <c r="K289" t="inlineStr">
        <is>
          <t>Daphnia magna</t>
        </is>
      </c>
      <c r="L289" t="inlineStr">
        <is>
          <t>Water Flea</t>
        </is>
      </c>
      <c r="M289" t="inlineStr">
        <is>
          <t>Crustaceans; Standard Test Species</t>
        </is>
      </c>
      <c r="N289"/>
      <c r="O289"/>
      <c r="P289"/>
      <c r="Q289"/>
      <c r="R289"/>
      <c r="S289"/>
      <c r="T289"/>
      <c r="U289"/>
      <c r="V289" t="inlineStr">
        <is>
          <t>Static</t>
        </is>
      </c>
      <c r="W289" t="inlineStr">
        <is>
          <t>Fresh water</t>
        </is>
      </c>
      <c r="X289" t="inlineStr">
        <is>
          <t>Lab</t>
        </is>
      </c>
      <c r="Y289"/>
      <c r="Z289" t="inlineStr">
        <is>
          <t>Formulation</t>
        </is>
      </c>
      <c r="AA289"/>
      <c r="AB289" t="n">
        <v>0.1026</v>
      </c>
      <c r="AC289"/>
      <c r="AD289" t="n">
        <v>0.0923</v>
      </c>
      <c r="AE289"/>
      <c r="AF289" t="n">
        <v>0.1167</v>
      </c>
      <c r="AG289" t="inlineStr">
        <is>
          <t>AI mg/L</t>
        </is>
      </c>
      <c r="AH289"/>
      <c r="AI289"/>
      <c r="AJ289"/>
      <c r="AK289"/>
      <c r="AL289"/>
      <c r="AM289"/>
      <c r="AN289"/>
      <c r="AO289"/>
      <c r="AP289"/>
      <c r="AQ289"/>
      <c r="AR289"/>
      <c r="AS289"/>
      <c r="AT289"/>
      <c r="AU289"/>
      <c r="AV289"/>
      <c r="AW289"/>
      <c r="AX289" t="inlineStr">
        <is>
          <t>Mortality</t>
        </is>
      </c>
      <c r="AY289" t="inlineStr">
        <is>
          <t>Mortality</t>
        </is>
      </c>
      <c r="AZ289" t="inlineStr">
        <is>
          <t>LC50</t>
        </is>
      </c>
      <c r="BA289"/>
      <c r="BB289"/>
      <c r="BC289" t="n">
        <v>10.0</v>
      </c>
      <c r="BD289"/>
      <c r="BE289"/>
      <c r="BF289"/>
      <c r="BG289"/>
      <c r="BH289" t="inlineStr">
        <is>
          <t>Day(s)</t>
        </is>
      </c>
      <c r="BI289"/>
      <c r="BJ289"/>
      <c r="BK289"/>
      <c r="BL289"/>
      <c r="BM289"/>
      <c r="BN289"/>
      <c r="BO289" t="inlineStr">
        <is>
          <t>--</t>
        </is>
      </c>
      <c r="BP289"/>
      <c r="BQ289"/>
      <c r="BR289"/>
      <c r="BS289"/>
      <c r="BT289"/>
      <c r="BU289"/>
      <c r="BV289"/>
      <c r="BW289"/>
      <c r="BX289"/>
      <c r="BY289"/>
      <c r="BZ289"/>
      <c r="CA289"/>
      <c r="CB289"/>
      <c r="CC289"/>
      <c r="CD289" t="inlineStr">
        <is>
          <t>Suedel,B.C.,Jr.</t>
        </is>
      </c>
      <c r="CE289" t="n">
        <v>14445.0</v>
      </c>
      <c r="CF289" t="inlineStr">
        <is>
          <t>Toxicity of Fluoranthene to Daphnia magna, Hyalella azteca, Chironomus tentans, and Stylaria lacustris in Water-Only and Whole Sediment Exposures</t>
        </is>
      </c>
      <c r="CG289" t="inlineStr">
        <is>
          <t>Bull. Environ. Contam. Toxicol.57(1): 132-138</t>
        </is>
      </c>
      <c r="CH289" t="n">
        <v>1996.0</v>
      </c>
    </row>
    <row r="290">
      <c r="A290" t="n">
        <v>206440.0</v>
      </c>
      <c r="B290" t="inlineStr">
        <is>
          <t>Fluoranthene</t>
        </is>
      </c>
      <c r="C290"/>
      <c r="D290" t="inlineStr">
        <is>
          <t>Unmeasured</t>
        </is>
      </c>
      <c r="E290"/>
      <c r="F290"/>
      <c r="G290"/>
      <c r="H290"/>
      <c r="I290"/>
      <c r="J290"/>
      <c r="K290" t="inlineStr">
        <is>
          <t>Daphnia magna</t>
        </is>
      </c>
      <c r="L290" t="inlineStr">
        <is>
          <t>Water Flea</t>
        </is>
      </c>
      <c r="M290" t="inlineStr">
        <is>
          <t>Crustaceans; Standard Test Species</t>
        </is>
      </c>
      <c r="N290"/>
      <c r="O290"/>
      <c r="P290"/>
      <c r="Q290"/>
      <c r="R290"/>
      <c r="S290"/>
      <c r="T290"/>
      <c r="U290"/>
      <c r="V290" t="inlineStr">
        <is>
          <t>Static</t>
        </is>
      </c>
      <c r="W290" t="inlineStr">
        <is>
          <t>Fresh water</t>
        </is>
      </c>
      <c r="X290" t="inlineStr">
        <is>
          <t>Lab</t>
        </is>
      </c>
      <c r="Y290"/>
      <c r="Z290" t="inlineStr">
        <is>
          <t>Formulation</t>
        </is>
      </c>
      <c r="AA290"/>
      <c r="AB290" t="n">
        <v>0.1057</v>
      </c>
      <c r="AC290"/>
      <c r="AD290" t="n">
        <v>0.0817</v>
      </c>
      <c r="AE290"/>
      <c r="AF290" t="n">
        <v>0.1422</v>
      </c>
      <c r="AG290" t="inlineStr">
        <is>
          <t>AI mg/L</t>
        </is>
      </c>
      <c r="AH290"/>
      <c r="AI290"/>
      <c r="AJ290"/>
      <c r="AK290"/>
      <c r="AL290"/>
      <c r="AM290"/>
      <c r="AN290"/>
      <c r="AO290"/>
      <c r="AP290"/>
      <c r="AQ290"/>
      <c r="AR290"/>
      <c r="AS290"/>
      <c r="AT290"/>
      <c r="AU290"/>
      <c r="AV290"/>
      <c r="AW290"/>
      <c r="AX290" t="inlineStr">
        <is>
          <t>Mortality</t>
        </is>
      </c>
      <c r="AY290" t="inlineStr">
        <is>
          <t>Mortality</t>
        </is>
      </c>
      <c r="AZ290" t="inlineStr">
        <is>
          <t>LC50</t>
        </is>
      </c>
      <c r="BA290"/>
      <c r="BB290"/>
      <c r="BC290" t="n">
        <v>2.0</v>
      </c>
      <c r="BD290"/>
      <c r="BE290"/>
      <c r="BF290"/>
      <c r="BG290"/>
      <c r="BH290" t="inlineStr">
        <is>
          <t>Day(s)</t>
        </is>
      </c>
      <c r="BI290"/>
      <c r="BJ290"/>
      <c r="BK290"/>
      <c r="BL290"/>
      <c r="BM290"/>
      <c r="BN290"/>
      <c r="BO290" t="inlineStr">
        <is>
          <t>--</t>
        </is>
      </c>
      <c r="BP290"/>
      <c r="BQ290"/>
      <c r="BR290"/>
      <c r="BS290"/>
      <c r="BT290"/>
      <c r="BU290"/>
      <c r="BV290"/>
      <c r="BW290"/>
      <c r="BX290"/>
      <c r="BY290"/>
      <c r="BZ290"/>
      <c r="CA290"/>
      <c r="CB290"/>
      <c r="CC290"/>
      <c r="CD290" t="inlineStr">
        <is>
          <t>Suedel,B.C.,Jr.</t>
        </is>
      </c>
      <c r="CE290" t="n">
        <v>14445.0</v>
      </c>
      <c r="CF290" t="inlineStr">
        <is>
          <t>Toxicity of Fluoranthene to Daphnia magna, Hyalella azteca, Chironomus tentans, and Stylaria lacustris in Water-Only and Whole Sediment Exposures</t>
        </is>
      </c>
      <c r="CG290" t="inlineStr">
        <is>
          <t>Bull. Environ. Contam. Toxicol.57(1): 132-138</t>
        </is>
      </c>
      <c r="CH290" t="n">
        <v>1996.0</v>
      </c>
    </row>
    <row r="291">
      <c r="A291" t="n">
        <v>218019.0</v>
      </c>
      <c r="B291" t="inlineStr">
        <is>
          <t>Chrysene</t>
        </is>
      </c>
      <c r="C291"/>
      <c r="D291" t="inlineStr">
        <is>
          <t>Unmeasured</t>
        </is>
      </c>
      <c r="E291"/>
      <c r="F291"/>
      <c r="G291"/>
      <c r="H291"/>
      <c r="I291"/>
      <c r="J291"/>
      <c r="K291" t="inlineStr">
        <is>
          <t>Daphnia magna</t>
        </is>
      </c>
      <c r="L291" t="inlineStr">
        <is>
          <t>Water Flea</t>
        </is>
      </c>
      <c r="M291" t="inlineStr">
        <is>
          <t>Crustaceans; Standard Test Species</t>
        </is>
      </c>
      <c r="N291" t="inlineStr">
        <is>
          <t>Mature</t>
        </is>
      </c>
      <c r="O291"/>
      <c r="P291"/>
      <c r="Q291"/>
      <c r="R291"/>
      <c r="S291"/>
      <c r="T291"/>
      <c r="U291"/>
      <c r="V291" t="inlineStr">
        <is>
          <t>Static</t>
        </is>
      </c>
      <c r="W291" t="inlineStr">
        <is>
          <t>Fresh water</t>
        </is>
      </c>
      <c r="X291" t="inlineStr">
        <is>
          <t>Lab</t>
        </is>
      </c>
      <c r="Y291"/>
      <c r="Z291" t="inlineStr">
        <is>
          <t>Formulation</t>
        </is>
      </c>
      <c r="AA291"/>
      <c r="AB291" t="n">
        <v>1.9</v>
      </c>
      <c r="AC291"/>
      <c r="AD291"/>
      <c r="AE291"/>
      <c r="AF291"/>
      <c r="AG291" t="inlineStr">
        <is>
          <t>AI mg/L</t>
        </is>
      </c>
      <c r="AH291"/>
      <c r="AI291"/>
      <c r="AJ291"/>
      <c r="AK291"/>
      <c r="AL291"/>
      <c r="AM291"/>
      <c r="AN291"/>
      <c r="AO291"/>
      <c r="AP291"/>
      <c r="AQ291"/>
      <c r="AR291"/>
      <c r="AS291"/>
      <c r="AT291"/>
      <c r="AU291"/>
      <c r="AV291"/>
      <c r="AW291"/>
      <c r="AX291" t="inlineStr">
        <is>
          <t>Mortality</t>
        </is>
      </c>
      <c r="AY291" t="inlineStr">
        <is>
          <t>Survival</t>
        </is>
      </c>
      <c r="AZ291" t="inlineStr">
        <is>
          <t>LC50</t>
        </is>
      </c>
      <c r="BA291"/>
      <c r="BB291"/>
      <c r="BC291" t="n">
        <v>0.0833</v>
      </c>
      <c r="BD291"/>
      <c r="BE291"/>
      <c r="BF291"/>
      <c r="BG291"/>
      <c r="BH291" t="inlineStr">
        <is>
          <t>Day(s)</t>
        </is>
      </c>
      <c r="BI291"/>
      <c r="BJ291"/>
      <c r="BK291"/>
      <c r="BL291"/>
      <c r="BM291"/>
      <c r="BN291"/>
      <c r="BO291" t="inlineStr">
        <is>
          <t>--</t>
        </is>
      </c>
      <c r="BP291"/>
      <c r="BQ291"/>
      <c r="BR291"/>
      <c r="BS291"/>
      <c r="BT291"/>
      <c r="BU291"/>
      <c r="BV291"/>
      <c r="BW291"/>
      <c r="BX291"/>
      <c r="BY291"/>
      <c r="BZ291"/>
      <c r="CA291"/>
      <c r="CB291"/>
      <c r="CC291"/>
      <c r="CD291" t="inlineStr">
        <is>
          <t>Kagan,J., E.D. Kagan, I.A. Kagan, and P.A. Kagan</t>
        </is>
      </c>
      <c r="CE291" t="n">
        <v>63236.0</v>
      </c>
      <c r="CF291" t="inlineStr">
        <is>
          <t>Do Polycyclic Aromatic Hydrocarbons, Acting as Photosensitizers, Participate in the Toxic Effects of Acid Rain?</t>
        </is>
      </c>
      <c r="CG291" t="inlineStr">
        <is>
          <t>ACS Symp. Ser.327:191-204</t>
        </is>
      </c>
      <c r="CH291" t="n">
        <v>1987.0</v>
      </c>
    </row>
    <row r="292">
      <c r="A292" t="n">
        <v>298464.0</v>
      </c>
      <c r="B292" t="inlineStr">
        <is>
          <t>5H-Dibenz[b,f]azepine-5-carboxamide</t>
        </is>
      </c>
      <c r="C292"/>
      <c r="D292" t="inlineStr">
        <is>
          <t>Unmeasured</t>
        </is>
      </c>
      <c r="E292"/>
      <c r="F292"/>
      <c r="G292"/>
      <c r="H292"/>
      <c r="I292"/>
      <c r="J292"/>
      <c r="K292" t="inlineStr">
        <is>
          <t>Daphnia magna</t>
        </is>
      </c>
      <c r="L292" t="inlineStr">
        <is>
          <t>Water Flea</t>
        </is>
      </c>
      <c r="M292" t="inlineStr">
        <is>
          <t>Crustaceans; Standard Test Species</t>
        </is>
      </c>
      <c r="N292" t="inlineStr">
        <is>
          <t>Neonate</t>
        </is>
      </c>
      <c r="O292" t="inlineStr">
        <is>
          <t>&lt;</t>
        </is>
      </c>
      <c r="P292" t="n">
        <v>24.0</v>
      </c>
      <c r="Q292"/>
      <c r="R292"/>
      <c r="S292"/>
      <c r="T292"/>
      <c r="U292" t="inlineStr">
        <is>
          <t>Hour(s)</t>
        </is>
      </c>
      <c r="V292" t="inlineStr">
        <is>
          <t>Static</t>
        </is>
      </c>
      <c r="W292" t="inlineStr">
        <is>
          <t>Fresh water</t>
        </is>
      </c>
      <c r="X292" t="inlineStr">
        <is>
          <t>Lab</t>
        </is>
      </c>
      <c r="Y292"/>
      <c r="Z292" t="inlineStr">
        <is>
          <t>Formulation</t>
        </is>
      </c>
      <c r="AA292"/>
      <c r="AB292" t="n">
        <v>111.0</v>
      </c>
      <c r="AC292"/>
      <c r="AD292"/>
      <c r="AE292"/>
      <c r="AF292"/>
      <c r="AG292" t="inlineStr">
        <is>
          <t>AI mg/L</t>
        </is>
      </c>
      <c r="AH292"/>
      <c r="AI292"/>
      <c r="AJ292"/>
      <c r="AK292"/>
      <c r="AL292"/>
      <c r="AM292"/>
      <c r="AN292"/>
      <c r="AO292"/>
      <c r="AP292"/>
      <c r="AQ292"/>
      <c r="AR292"/>
      <c r="AS292"/>
      <c r="AT292"/>
      <c r="AU292"/>
      <c r="AV292"/>
      <c r="AW292"/>
      <c r="AX292" t="inlineStr">
        <is>
          <t>Mortality</t>
        </is>
      </c>
      <c r="AY292" t="inlineStr">
        <is>
          <t>Mortality</t>
        </is>
      </c>
      <c r="AZ292" t="inlineStr">
        <is>
          <t>LC50</t>
        </is>
      </c>
      <c r="BA292"/>
      <c r="BB292"/>
      <c r="BC292" t="n">
        <v>2.0</v>
      </c>
      <c r="BD292"/>
      <c r="BE292"/>
      <c r="BF292"/>
      <c r="BG292"/>
      <c r="BH292" t="inlineStr">
        <is>
          <t>Day(s)</t>
        </is>
      </c>
      <c r="BI292"/>
      <c r="BJ292"/>
      <c r="BK292"/>
      <c r="BL292"/>
      <c r="BM292"/>
      <c r="BN292"/>
      <c r="BO292" t="inlineStr">
        <is>
          <t>--</t>
        </is>
      </c>
      <c r="BP292"/>
      <c r="BQ292"/>
      <c r="BR292"/>
      <c r="BS292"/>
      <c r="BT292"/>
      <c r="BU292"/>
      <c r="BV292"/>
      <c r="BW292"/>
      <c r="BX292"/>
      <c r="BY292"/>
      <c r="BZ292"/>
      <c r="CA292"/>
      <c r="CB292"/>
      <c r="CC292"/>
      <c r="CD292" t="inlineStr">
        <is>
          <t>Han,G.H., H.G. Hur, and S.D. Kim</t>
        </is>
      </c>
      <c r="CE292" t="n">
        <v>155862.0</v>
      </c>
      <c r="CF292" t="inlineStr">
        <is>
          <t>Ecotoxicological Risk of Pharmaceuticals from Wastewater Treatment Plants in Korea:  Occurrence and Toxicity to Daphnia magna</t>
        </is>
      </c>
      <c r="CG292" t="inlineStr">
        <is>
          <t>Environ. Toxicol. Chem.25(1): 265-271</t>
        </is>
      </c>
      <c r="CH292" t="n">
        <v>2006.0</v>
      </c>
    </row>
    <row r="293">
      <c r="A293" t="n">
        <v>318989.0</v>
      </c>
      <c r="B293" t="inlineStr">
        <is>
          <t>1-[(1-Methylethyl)amino]-3-(1-naphthalenyloxy)-2-propanol hydrochloride (1:1)</t>
        </is>
      </c>
      <c r="C293"/>
      <c r="D293" t="inlineStr">
        <is>
          <t>Unmeasured</t>
        </is>
      </c>
      <c r="E293" t="inlineStr">
        <is>
          <t>&lt;</t>
        </is>
      </c>
      <c r="F293" t="n">
        <v>99.0</v>
      </c>
      <c r="G293"/>
      <c r="H293"/>
      <c r="I293"/>
      <c r="J293"/>
      <c r="K293" t="inlineStr">
        <is>
          <t>Daphnia magna</t>
        </is>
      </c>
      <c r="L293" t="inlineStr">
        <is>
          <t>Water Flea</t>
        </is>
      </c>
      <c r="M293" t="inlineStr">
        <is>
          <t>Crustaceans; Standard Test Species</t>
        </is>
      </c>
      <c r="N293" t="inlineStr">
        <is>
          <t>Neonate</t>
        </is>
      </c>
      <c r="O293" t="inlineStr">
        <is>
          <t>&lt;</t>
        </is>
      </c>
      <c r="P293" t="n">
        <v>24.0</v>
      </c>
      <c r="Q293"/>
      <c r="R293"/>
      <c r="S293"/>
      <c r="T293"/>
      <c r="U293" t="inlineStr">
        <is>
          <t>Hour(s)</t>
        </is>
      </c>
      <c r="V293" t="inlineStr">
        <is>
          <t>Static</t>
        </is>
      </c>
      <c r="W293" t="inlineStr">
        <is>
          <t>Fresh water</t>
        </is>
      </c>
      <c r="X293" t="inlineStr">
        <is>
          <t>Lab</t>
        </is>
      </c>
      <c r="Y293" t="n">
        <v>8.0</v>
      </c>
      <c r="Z293" t="inlineStr">
        <is>
          <t>Active ingredient</t>
        </is>
      </c>
      <c r="AA293"/>
      <c r="AB293" t="n">
        <v>2.26</v>
      </c>
      <c r="AC293"/>
      <c r="AD293"/>
      <c r="AE293"/>
      <c r="AF293"/>
      <c r="AG293" t="inlineStr">
        <is>
          <t>AI mg/L</t>
        </is>
      </c>
      <c r="AH293"/>
      <c r="AI293"/>
      <c r="AJ293"/>
      <c r="AK293"/>
      <c r="AL293"/>
      <c r="AM293"/>
      <c r="AN293"/>
      <c r="AO293"/>
      <c r="AP293"/>
      <c r="AQ293"/>
      <c r="AR293"/>
      <c r="AS293"/>
      <c r="AT293"/>
      <c r="AU293"/>
      <c r="AV293"/>
      <c r="AW293"/>
      <c r="AX293" t="inlineStr">
        <is>
          <t>Mortality</t>
        </is>
      </c>
      <c r="AY293" t="inlineStr">
        <is>
          <t>Mortality</t>
        </is>
      </c>
      <c r="AZ293" t="inlineStr">
        <is>
          <t>LC50</t>
        </is>
      </c>
      <c r="BA293"/>
      <c r="BB293"/>
      <c r="BC293" t="n">
        <v>2.0</v>
      </c>
      <c r="BD293"/>
      <c r="BE293"/>
      <c r="BF293"/>
      <c r="BG293"/>
      <c r="BH293" t="inlineStr">
        <is>
          <t>Day(s)</t>
        </is>
      </c>
      <c r="BI293"/>
      <c r="BJ293"/>
      <c r="BK293"/>
      <c r="BL293"/>
      <c r="BM293"/>
      <c r="BN293"/>
      <c r="BO293" t="inlineStr">
        <is>
          <t>--</t>
        </is>
      </c>
      <c r="BP293"/>
      <c r="BQ293"/>
      <c r="BR293"/>
      <c r="BS293"/>
      <c r="BT293"/>
      <c r="BU293"/>
      <c r="BV293"/>
      <c r="BW293"/>
      <c r="BX293"/>
      <c r="BY293"/>
      <c r="BZ293"/>
      <c r="CA293"/>
      <c r="CB293"/>
      <c r="CC293"/>
      <c r="CD293" t="inlineStr">
        <is>
          <t>Wagner,N.D., A.J. Simpson, and M.J. Simpson</t>
        </is>
      </c>
      <c r="CE293" t="n">
        <v>174537.0</v>
      </c>
      <c r="CF293" t="inlineStr">
        <is>
          <t>Metabolomic Responses to Sublethal Contaminant Exposure in Neonate and Adult Daphnia magna</t>
        </is>
      </c>
      <c r="CG293" t="inlineStr">
        <is>
          <t>Environ. Toxicol. Chem.36(4): 938-946</t>
        </is>
      </c>
      <c r="CH293" t="n">
        <v>2016.0</v>
      </c>
    </row>
    <row r="294">
      <c r="A294" t="n">
        <v>335240.0</v>
      </c>
      <c r="B294" t="inlineStr">
        <is>
          <t>1,2,2,3,3,4,5,5,6,6-Decafluoro-4-(1,1,2,2,2-pentafluoroethyl)cyclohexanesulfonic acid, Potassium salt (1:1)</t>
        </is>
      </c>
      <c r="C294"/>
      <c r="D294" t="inlineStr">
        <is>
          <t>Unmeasured</t>
        </is>
      </c>
      <c r="E294"/>
      <c r="F294" t="n">
        <v>97.0</v>
      </c>
      <c r="G294"/>
      <c r="H294"/>
      <c r="I294"/>
      <c r="J294"/>
      <c r="K294" t="inlineStr">
        <is>
          <t>Daphnia magna</t>
        </is>
      </c>
      <c r="L294" t="inlineStr">
        <is>
          <t>Water Flea</t>
        </is>
      </c>
      <c r="M294" t="inlineStr">
        <is>
          <t>Crustaceans; Standard Test Species</t>
        </is>
      </c>
      <c r="N294" t="inlineStr">
        <is>
          <t>Neonate</t>
        </is>
      </c>
      <c r="O294" t="inlineStr">
        <is>
          <t>&lt;</t>
        </is>
      </c>
      <c r="P294" t="n">
        <v>24.0</v>
      </c>
      <c r="Q294"/>
      <c r="R294"/>
      <c r="S294"/>
      <c r="T294"/>
      <c r="U294" t="inlineStr">
        <is>
          <t>Hour(s)</t>
        </is>
      </c>
      <c r="V294" t="inlineStr">
        <is>
          <t>Static</t>
        </is>
      </c>
      <c r="W294" t="inlineStr">
        <is>
          <t>Fresh water</t>
        </is>
      </c>
      <c r="X294" t="inlineStr">
        <is>
          <t>Lab</t>
        </is>
      </c>
      <c r="Y294" t="n">
        <v>6.0</v>
      </c>
      <c r="Z294" t="inlineStr">
        <is>
          <t>Active ingredient</t>
        </is>
      </c>
      <c r="AA294"/>
      <c r="AB294" t="n">
        <v>186.61</v>
      </c>
      <c r="AC294"/>
      <c r="AD294" t="n">
        <v>146.77</v>
      </c>
      <c r="AE294"/>
      <c r="AF294" t="n">
        <v>237.25</v>
      </c>
      <c r="AG294" t="inlineStr">
        <is>
          <t>AI mg/L</t>
        </is>
      </c>
      <c r="AH294"/>
      <c r="AI294"/>
      <c r="AJ294"/>
      <c r="AK294"/>
      <c r="AL294"/>
      <c r="AM294"/>
      <c r="AN294"/>
      <c r="AO294"/>
      <c r="AP294"/>
      <c r="AQ294"/>
      <c r="AR294"/>
      <c r="AS294"/>
      <c r="AT294"/>
      <c r="AU294"/>
      <c r="AV294"/>
      <c r="AW294"/>
      <c r="AX294" t="inlineStr">
        <is>
          <t>Mortality</t>
        </is>
      </c>
      <c r="AY294" t="inlineStr">
        <is>
          <t>Mortality</t>
        </is>
      </c>
      <c r="AZ294" t="inlineStr">
        <is>
          <t>LC50</t>
        </is>
      </c>
      <c r="BA294"/>
      <c r="BB294"/>
      <c r="BC294" t="n">
        <v>2.0</v>
      </c>
      <c r="BD294"/>
      <c r="BE294"/>
      <c r="BF294"/>
      <c r="BG294"/>
      <c r="BH294" t="inlineStr">
        <is>
          <t>Day(s)</t>
        </is>
      </c>
      <c r="BI294"/>
      <c r="BJ294"/>
      <c r="BK294"/>
      <c r="BL294"/>
      <c r="BM294"/>
      <c r="BN294"/>
      <c r="BO294" t="inlineStr">
        <is>
          <t>--</t>
        </is>
      </c>
      <c r="BP294"/>
      <c r="BQ294"/>
      <c r="BR294"/>
      <c r="BS294"/>
      <c r="BT294"/>
      <c r="BU294"/>
      <c r="BV294"/>
      <c r="BW294"/>
      <c r="BX294"/>
      <c r="BY294"/>
      <c r="BZ294"/>
      <c r="CA294"/>
      <c r="CB294"/>
      <c r="CC294"/>
      <c r="CD294" t="inlineStr">
        <is>
          <t>Houde,M., M. Douville, M. Giraudo, K. Jean, M. Lepine, C. Spencer, and A.O. De Silva</t>
        </is>
      </c>
      <c r="CE294" t="n">
        <v>175700.0</v>
      </c>
      <c r="CF294" t="inlineStr">
        <is>
          <t>Endocrine-Disruption Potential of Perfluoroethylcyclohexane Sulfonate (PFECHS) in Chronically Exposed Daphnia magna</t>
        </is>
      </c>
      <c r="CG294" t="inlineStr">
        <is>
          <t>Environ. Pollut.218:950-956</t>
        </is>
      </c>
      <c r="CH294" t="n">
        <v>2016.0</v>
      </c>
    </row>
    <row r="295">
      <c r="A295" t="n">
        <v>335671.0</v>
      </c>
      <c r="B295" t="inlineStr">
        <is>
          <t>2,2,3,3,4,4,5,5,6,6,7,7,8,8,8-Pentadecafluorooctanoic acid</t>
        </is>
      </c>
      <c r="C295"/>
      <c r="D295" t="inlineStr">
        <is>
          <t>Chemical analysis reported</t>
        </is>
      </c>
      <c r="E295"/>
      <c r="F295" t="n">
        <v>99.0</v>
      </c>
      <c r="G295"/>
      <c r="H295"/>
      <c r="I295"/>
      <c r="J295"/>
      <c r="K295" t="inlineStr">
        <is>
          <t>Daphnia magna</t>
        </is>
      </c>
      <c r="L295" t="inlineStr">
        <is>
          <t>Water Flea</t>
        </is>
      </c>
      <c r="M295" t="inlineStr">
        <is>
          <t>Crustaceans; Standard Test Species</t>
        </is>
      </c>
      <c r="N295"/>
      <c r="O295" t="inlineStr">
        <is>
          <t>&lt;</t>
        </is>
      </c>
      <c r="P295" t="n">
        <v>24.0</v>
      </c>
      <c r="Q295"/>
      <c r="R295"/>
      <c r="S295"/>
      <c r="T295"/>
      <c r="U295" t="inlineStr">
        <is>
          <t>Hour(s)</t>
        </is>
      </c>
      <c r="V295" t="inlineStr">
        <is>
          <t>Static</t>
        </is>
      </c>
      <c r="W295" t="inlineStr">
        <is>
          <t>Fresh water</t>
        </is>
      </c>
      <c r="X295" t="inlineStr">
        <is>
          <t>Lab</t>
        </is>
      </c>
      <c r="Y295" t="n">
        <v>8.0</v>
      </c>
      <c r="Z295" t="inlineStr">
        <is>
          <t>Active ingredient</t>
        </is>
      </c>
      <c r="AA295"/>
      <c r="AB295" t="n">
        <v>201.85</v>
      </c>
      <c r="AC295"/>
      <c r="AD295" t="n">
        <v>134.68</v>
      </c>
      <c r="AE295"/>
      <c r="AF295" t="n">
        <v>302.5</v>
      </c>
      <c r="AG295" t="inlineStr">
        <is>
          <t>AI mg/L</t>
        </is>
      </c>
      <c r="AH295"/>
      <c r="AI295"/>
      <c r="AJ295"/>
      <c r="AK295"/>
      <c r="AL295"/>
      <c r="AM295"/>
      <c r="AN295"/>
      <c r="AO295"/>
      <c r="AP295"/>
      <c r="AQ295"/>
      <c r="AR295"/>
      <c r="AS295"/>
      <c r="AT295"/>
      <c r="AU295"/>
      <c r="AV295"/>
      <c r="AW295"/>
      <c r="AX295" t="inlineStr">
        <is>
          <t>Mortality</t>
        </is>
      </c>
      <c r="AY295" t="inlineStr">
        <is>
          <t>Mortality</t>
        </is>
      </c>
      <c r="AZ295" t="inlineStr">
        <is>
          <t>LC50</t>
        </is>
      </c>
      <c r="BA295"/>
      <c r="BB295"/>
      <c r="BC295" t="n">
        <v>2.0</v>
      </c>
      <c r="BD295"/>
      <c r="BE295"/>
      <c r="BF295"/>
      <c r="BG295"/>
      <c r="BH295" t="inlineStr">
        <is>
          <t>Day(s)</t>
        </is>
      </c>
      <c r="BI295"/>
      <c r="BJ295"/>
      <c r="BK295"/>
      <c r="BL295"/>
      <c r="BM295"/>
      <c r="BN295"/>
      <c r="BO295" t="inlineStr">
        <is>
          <t>--</t>
        </is>
      </c>
      <c r="BP295"/>
      <c r="BQ295"/>
      <c r="BR295"/>
      <c r="BS295"/>
      <c r="BT295"/>
      <c r="BU295"/>
      <c r="BV295"/>
      <c r="BW295"/>
      <c r="BX295"/>
      <c r="BY295"/>
      <c r="BZ295"/>
      <c r="CA295"/>
      <c r="CB295"/>
      <c r="CC295"/>
      <c r="CD295" t="inlineStr">
        <is>
          <t>Yang,S., F. Xu, F. Wu, S. Wang, and B. Zheng</t>
        </is>
      </c>
      <c r="CE295" t="n">
        <v>175260.0</v>
      </c>
      <c r="CF295" t="inlineStr">
        <is>
          <t>Development of PFOS and PFOA Criteria for the Protection of Freshwater Aquatic Life in China</t>
        </is>
      </c>
      <c r="CG295" t="inlineStr">
        <is>
          <t>Sci. Total Environ.470/471:677-683</t>
        </is>
      </c>
      <c r="CH295" t="n">
        <v>2014.0</v>
      </c>
    </row>
    <row r="296">
      <c r="A296" t="n">
        <v>335671.0</v>
      </c>
      <c r="B296" t="inlineStr">
        <is>
          <t>2,2,3,3,4,4,5,5,6,6,7,7,8,8,8-Pentadecafluorooctanoic acid</t>
        </is>
      </c>
      <c r="C296" t="inlineStr">
        <is>
          <t>Laboratory Grade</t>
        </is>
      </c>
      <c r="D296" t="inlineStr">
        <is>
          <t>Unmeasured</t>
        </is>
      </c>
      <c r="E296" t="inlineStr">
        <is>
          <t>&gt;=</t>
        </is>
      </c>
      <c r="F296" t="n">
        <v>97.0</v>
      </c>
      <c r="G296"/>
      <c r="H296"/>
      <c r="I296"/>
      <c r="J296"/>
      <c r="K296" t="inlineStr">
        <is>
          <t>Daphnia magna</t>
        </is>
      </c>
      <c r="L296" t="inlineStr">
        <is>
          <t>Water Flea</t>
        </is>
      </c>
      <c r="M296" t="inlineStr">
        <is>
          <t>Crustaceans; Standard Test Species</t>
        </is>
      </c>
      <c r="N296" t="inlineStr">
        <is>
          <t>Neonate</t>
        </is>
      </c>
      <c r="O296" t="inlineStr">
        <is>
          <t>&lt;</t>
        </is>
      </c>
      <c r="P296" t="n">
        <v>24.0</v>
      </c>
      <c r="Q296"/>
      <c r="R296"/>
      <c r="S296"/>
      <c r="T296"/>
      <c r="U296" t="inlineStr">
        <is>
          <t>Hour(s)</t>
        </is>
      </c>
      <c r="V296" t="inlineStr">
        <is>
          <t>Static</t>
        </is>
      </c>
      <c r="W296" t="inlineStr">
        <is>
          <t>Fresh water</t>
        </is>
      </c>
      <c r="X296" t="inlineStr">
        <is>
          <t>Lab</t>
        </is>
      </c>
      <c r="Y296" t="n">
        <v>6.0</v>
      </c>
      <c r="Z296" t="inlineStr">
        <is>
          <t>Active ingredient</t>
        </is>
      </c>
      <c r="AA296"/>
      <c r="AB296" t="n">
        <v>268.7319492</v>
      </c>
      <c r="AC296"/>
      <c r="AD296" t="n">
        <v>225.668586</v>
      </c>
      <c r="AE296"/>
      <c r="AF296" t="n">
        <v>313.0375248</v>
      </c>
      <c r="AG296" t="inlineStr">
        <is>
          <t>AI mg/L</t>
        </is>
      </c>
      <c r="AH296"/>
      <c r="AI296"/>
      <c r="AJ296"/>
      <c r="AK296"/>
      <c r="AL296"/>
      <c r="AM296"/>
      <c r="AN296"/>
      <c r="AO296"/>
      <c r="AP296"/>
      <c r="AQ296"/>
      <c r="AR296"/>
      <c r="AS296"/>
      <c r="AT296"/>
      <c r="AU296"/>
      <c r="AV296"/>
      <c r="AW296"/>
      <c r="AX296" t="inlineStr">
        <is>
          <t>Mortality</t>
        </is>
      </c>
      <c r="AY296" t="inlineStr">
        <is>
          <t>Mortality</t>
        </is>
      </c>
      <c r="AZ296" t="inlineStr">
        <is>
          <t>LC50</t>
        </is>
      </c>
      <c r="BA296"/>
      <c r="BB296"/>
      <c r="BC296" t="n">
        <v>2.0</v>
      </c>
      <c r="BD296"/>
      <c r="BE296"/>
      <c r="BF296"/>
      <c r="BG296"/>
      <c r="BH296" t="inlineStr">
        <is>
          <t>Day(s)</t>
        </is>
      </c>
      <c r="BI296"/>
      <c r="BJ296"/>
      <c r="BK296"/>
      <c r="BL296"/>
      <c r="BM296"/>
      <c r="BN296"/>
      <c r="BO296" t="inlineStr">
        <is>
          <t>--</t>
        </is>
      </c>
      <c r="BP296"/>
      <c r="BQ296"/>
      <c r="BR296"/>
      <c r="BS296"/>
      <c r="BT296"/>
      <c r="BU296"/>
      <c r="BV296"/>
      <c r="BW296"/>
      <c r="BX296"/>
      <c r="BY296"/>
      <c r="BZ296"/>
      <c r="CA296"/>
      <c r="CB296"/>
      <c r="CC296"/>
      <c r="CD296" t="inlineStr">
        <is>
          <t>Boudreau,T.M.</t>
        </is>
      </c>
      <c r="CE296" t="n">
        <v>175259.0</v>
      </c>
      <c r="CF296" t="inlineStr">
        <is>
          <t>Toxicity of Perfluorinated Organic Acids to Selected Freshwater Organisms Under Laboratory and Field Conditions</t>
        </is>
      </c>
      <c r="CG296" t="inlineStr">
        <is>
          <t>M.S. Thesis, University of Guelph, Ontario, Canada:145 p.</t>
        </is>
      </c>
      <c r="CH296" t="n">
        <v>2002.0</v>
      </c>
    </row>
    <row r="297">
      <c r="A297" t="n">
        <v>335671.0</v>
      </c>
      <c r="B297" t="inlineStr">
        <is>
          <t>2,2,3,3,4,4,5,5,6,6,7,7,8,8,8-Pentadecafluorooctanoic acid</t>
        </is>
      </c>
      <c r="C297"/>
      <c r="D297" t="inlineStr">
        <is>
          <t>Unmeasured</t>
        </is>
      </c>
      <c r="E297"/>
      <c r="F297" t="n">
        <v>98.0</v>
      </c>
      <c r="G297"/>
      <c r="H297"/>
      <c r="I297"/>
      <c r="J297"/>
      <c r="K297" t="inlineStr">
        <is>
          <t>Daphnia magna</t>
        </is>
      </c>
      <c r="L297" t="inlineStr">
        <is>
          <t>Water Flea</t>
        </is>
      </c>
      <c r="M297" t="inlineStr">
        <is>
          <t>Crustaceans; Standard Test Species</t>
        </is>
      </c>
      <c r="N297" t="inlineStr">
        <is>
          <t>Neonate</t>
        </is>
      </c>
      <c r="O297" t="inlineStr">
        <is>
          <t>&lt;</t>
        </is>
      </c>
      <c r="P297" t="n">
        <v>24.0</v>
      </c>
      <c r="Q297"/>
      <c r="R297"/>
      <c r="S297"/>
      <c r="T297"/>
      <c r="U297" t="inlineStr">
        <is>
          <t>Hour(s)</t>
        </is>
      </c>
      <c r="V297" t="inlineStr">
        <is>
          <t>Static</t>
        </is>
      </c>
      <c r="W297" t="inlineStr">
        <is>
          <t>Fresh water</t>
        </is>
      </c>
      <c r="X297" t="inlineStr">
        <is>
          <t>Lab</t>
        </is>
      </c>
      <c r="Y297" t="n">
        <v>6.0</v>
      </c>
      <c r="Z297" t="inlineStr">
        <is>
          <t>Active ingredient</t>
        </is>
      </c>
      <c r="AA297"/>
      <c r="AB297" t="n">
        <v>139.0</v>
      </c>
      <c r="AC297"/>
      <c r="AD297"/>
      <c r="AE297"/>
      <c r="AF297"/>
      <c r="AG297" t="inlineStr">
        <is>
          <t>AI mg/L</t>
        </is>
      </c>
      <c r="AH297"/>
      <c r="AI297"/>
      <c r="AJ297"/>
      <c r="AK297"/>
      <c r="AL297"/>
      <c r="AM297"/>
      <c r="AN297"/>
      <c r="AO297"/>
      <c r="AP297"/>
      <c r="AQ297"/>
      <c r="AR297"/>
      <c r="AS297"/>
      <c r="AT297"/>
      <c r="AU297"/>
      <c r="AV297"/>
      <c r="AW297"/>
      <c r="AX297" t="inlineStr">
        <is>
          <t>Mortality</t>
        </is>
      </c>
      <c r="AY297" t="inlineStr">
        <is>
          <t>Mortality</t>
        </is>
      </c>
      <c r="AZ297" t="inlineStr">
        <is>
          <t>LC50</t>
        </is>
      </c>
      <c r="BA297"/>
      <c r="BB297"/>
      <c r="BC297" t="n">
        <v>2.0</v>
      </c>
      <c r="BD297"/>
      <c r="BE297"/>
      <c r="BF297"/>
      <c r="BG297"/>
      <c r="BH297" t="inlineStr">
        <is>
          <t>Day(s)</t>
        </is>
      </c>
      <c r="BI297"/>
      <c r="BJ297"/>
      <c r="BK297"/>
      <c r="BL297"/>
      <c r="BM297"/>
      <c r="BN297"/>
      <c r="BO297" t="inlineStr">
        <is>
          <t>--</t>
        </is>
      </c>
      <c r="BP297"/>
      <c r="BQ297"/>
      <c r="BR297"/>
      <c r="BS297"/>
      <c r="BT297"/>
      <c r="BU297"/>
      <c r="BV297"/>
      <c r="BW297"/>
      <c r="BX297"/>
      <c r="BY297"/>
      <c r="BZ297"/>
      <c r="CA297"/>
      <c r="CB297"/>
      <c r="CC297"/>
      <c r="CD297" t="inlineStr">
        <is>
          <t>Lu,G.H., B.H. Ma, S. Li, and L.S. Sun</t>
        </is>
      </c>
      <c r="CE297" t="n">
        <v>184769.0</v>
      </c>
      <c r="CF297" t="inlineStr">
        <is>
          <t>Toxicological Effects of Perfluorooctanoic Acid (PFOA) on Daphnia magna</t>
        </is>
      </c>
      <c r="CG297" t="inlineStr">
        <is>
          <t>Material Science and Environmental Engineering:559-564</t>
        </is>
      </c>
      <c r="CH297" t="n">
        <v>2016.0</v>
      </c>
    </row>
    <row r="298">
      <c r="A298" t="n">
        <v>335671.0</v>
      </c>
      <c r="B298" t="inlineStr">
        <is>
          <t>2,2,3,3,4,4,5,5,6,6,7,7,8,8,8-Pentadecafluorooctanoic acid</t>
        </is>
      </c>
      <c r="C298"/>
      <c r="D298" t="inlineStr">
        <is>
          <t>Unmeasured</t>
        </is>
      </c>
      <c r="E298"/>
      <c r="F298"/>
      <c r="G298"/>
      <c r="H298" t="n">
        <v>96.5</v>
      </c>
      <c r="I298"/>
      <c r="J298" t="n">
        <v>100.0</v>
      </c>
      <c r="K298" t="inlineStr">
        <is>
          <t>Daphnia magna</t>
        </is>
      </c>
      <c r="L298" t="inlineStr">
        <is>
          <t>Water Flea</t>
        </is>
      </c>
      <c r="M298" t="inlineStr">
        <is>
          <t>Crustaceans; Standard Test Species</t>
        </is>
      </c>
      <c r="N298" t="inlineStr">
        <is>
          <t>Juvenile</t>
        </is>
      </c>
      <c r="O298" t="inlineStr">
        <is>
          <t>&lt;</t>
        </is>
      </c>
      <c r="P298" t="n">
        <v>24.0</v>
      </c>
      <c r="Q298"/>
      <c r="R298"/>
      <c r="S298"/>
      <c r="T298"/>
      <c r="U298" t="inlineStr">
        <is>
          <t>Hour(s)</t>
        </is>
      </c>
      <c r="V298" t="inlineStr">
        <is>
          <t>Static</t>
        </is>
      </c>
      <c r="W298" t="inlineStr">
        <is>
          <t>Fresh water</t>
        </is>
      </c>
      <c r="X298" t="inlineStr">
        <is>
          <t>Lab</t>
        </is>
      </c>
      <c r="Y298" t="n">
        <v>6.0</v>
      </c>
      <c r="Z298" t="inlineStr">
        <is>
          <t>Active ingredient</t>
        </is>
      </c>
      <c r="AA298"/>
      <c r="AB298" t="n">
        <v>800.0</v>
      </c>
      <c r="AC298"/>
      <c r="AD298" t="n">
        <v>700.0</v>
      </c>
      <c r="AE298"/>
      <c r="AF298" t="n">
        <v>920.0</v>
      </c>
      <c r="AG298" t="inlineStr">
        <is>
          <t>AI mg/L</t>
        </is>
      </c>
      <c r="AH298"/>
      <c r="AI298"/>
      <c r="AJ298"/>
      <c r="AK298"/>
      <c r="AL298"/>
      <c r="AM298"/>
      <c r="AN298"/>
      <c r="AO298"/>
      <c r="AP298"/>
      <c r="AQ298"/>
      <c r="AR298"/>
      <c r="AS298"/>
      <c r="AT298"/>
      <c r="AU298"/>
      <c r="AV298"/>
      <c r="AW298"/>
      <c r="AX298" t="inlineStr">
        <is>
          <t>Mortality</t>
        </is>
      </c>
      <c r="AY298" t="inlineStr">
        <is>
          <t>Mortality</t>
        </is>
      </c>
      <c r="AZ298" t="inlineStr">
        <is>
          <t>LC50</t>
        </is>
      </c>
      <c r="BA298"/>
      <c r="BB298"/>
      <c r="BC298" t="n">
        <v>2.0</v>
      </c>
      <c r="BD298"/>
      <c r="BE298"/>
      <c r="BF298"/>
      <c r="BG298"/>
      <c r="BH298" t="inlineStr">
        <is>
          <t>Day(s)</t>
        </is>
      </c>
      <c r="BI298"/>
      <c r="BJ298"/>
      <c r="BK298"/>
      <c r="BL298"/>
      <c r="BM298"/>
      <c r="BN298"/>
      <c r="BO298" t="inlineStr">
        <is>
          <t>--</t>
        </is>
      </c>
      <c r="BP298"/>
      <c r="BQ298"/>
      <c r="BR298"/>
      <c r="BS298"/>
      <c r="BT298"/>
      <c r="BU298"/>
      <c r="BV298"/>
      <c r="BW298"/>
      <c r="BX298"/>
      <c r="BY298"/>
      <c r="BZ298"/>
      <c r="CA298"/>
      <c r="CB298"/>
      <c r="CC298"/>
      <c r="CD298" t="inlineStr">
        <is>
          <t>3M Co.</t>
        </is>
      </c>
      <c r="CE298" t="n">
        <v>185686.0</v>
      </c>
      <c r="CF298" t="inlineStr">
        <is>
          <t>Information on Perfluorooctanoic Acid and Supplemental Information on Perfluorooctane Sulfonates and Related Compounds [FC-26 DATA]</t>
        </is>
      </c>
      <c r="CG298" t="inlineStr">
        <is>
          <t>EPA/OTS Doc. #FYI-OTS-0500-1378:4297 p.</t>
        </is>
      </c>
      <c r="CH298" t="n">
        <v>2000.0</v>
      </c>
    </row>
    <row r="299">
      <c r="A299" t="n">
        <v>335671.0</v>
      </c>
      <c r="B299" t="inlineStr">
        <is>
          <t>2,2,3,3,4,4,5,5,6,6,7,7,8,8,8-Pentadecafluorooctanoic acid</t>
        </is>
      </c>
      <c r="C299"/>
      <c r="D299" t="inlineStr">
        <is>
          <t>Unmeasured</t>
        </is>
      </c>
      <c r="E299"/>
      <c r="F299"/>
      <c r="G299"/>
      <c r="H299" t="n">
        <v>96.5</v>
      </c>
      <c r="I299"/>
      <c r="J299" t="n">
        <v>100.0</v>
      </c>
      <c r="K299" t="inlineStr">
        <is>
          <t>Daphnia magna</t>
        </is>
      </c>
      <c r="L299" t="inlineStr">
        <is>
          <t>Water Flea</t>
        </is>
      </c>
      <c r="M299" t="inlineStr">
        <is>
          <t>Crustaceans; Standard Test Species</t>
        </is>
      </c>
      <c r="N299" t="inlineStr">
        <is>
          <t>Juvenile</t>
        </is>
      </c>
      <c r="O299" t="inlineStr">
        <is>
          <t>&lt;</t>
        </is>
      </c>
      <c r="P299" t="n">
        <v>24.0</v>
      </c>
      <c r="Q299"/>
      <c r="R299"/>
      <c r="S299"/>
      <c r="T299"/>
      <c r="U299" t="inlineStr">
        <is>
          <t>Hour(s)</t>
        </is>
      </c>
      <c r="V299" t="inlineStr">
        <is>
          <t>Static</t>
        </is>
      </c>
      <c r="W299" t="inlineStr">
        <is>
          <t>Fresh water</t>
        </is>
      </c>
      <c r="X299" t="inlineStr">
        <is>
          <t>Lab</t>
        </is>
      </c>
      <c r="Y299" t="n">
        <v>6.0</v>
      </c>
      <c r="Z299" t="inlineStr">
        <is>
          <t>Active ingredient</t>
        </is>
      </c>
      <c r="AA299"/>
      <c r="AB299" t="n">
        <v>1000.0</v>
      </c>
      <c r="AC299"/>
      <c r="AD299" t="n">
        <v>600.0</v>
      </c>
      <c r="AE299" t="inlineStr">
        <is>
          <t>&gt;</t>
        </is>
      </c>
      <c r="AF299" t="n">
        <v>1000.0</v>
      </c>
      <c r="AG299" t="inlineStr">
        <is>
          <t>AI mg/L</t>
        </is>
      </c>
      <c r="AH299"/>
      <c r="AI299"/>
      <c r="AJ299"/>
      <c r="AK299"/>
      <c r="AL299"/>
      <c r="AM299"/>
      <c r="AN299"/>
      <c r="AO299"/>
      <c r="AP299"/>
      <c r="AQ299"/>
      <c r="AR299"/>
      <c r="AS299"/>
      <c r="AT299"/>
      <c r="AU299"/>
      <c r="AV299"/>
      <c r="AW299"/>
      <c r="AX299" t="inlineStr">
        <is>
          <t>Mortality</t>
        </is>
      </c>
      <c r="AY299" t="inlineStr">
        <is>
          <t>Mortality</t>
        </is>
      </c>
      <c r="AZ299" t="inlineStr">
        <is>
          <t>LC50</t>
        </is>
      </c>
      <c r="BA299"/>
      <c r="BB299"/>
      <c r="BC299" t="n">
        <v>1.0</v>
      </c>
      <c r="BD299"/>
      <c r="BE299"/>
      <c r="BF299"/>
      <c r="BG299"/>
      <c r="BH299" t="inlineStr">
        <is>
          <t>Day(s)</t>
        </is>
      </c>
      <c r="BI299"/>
      <c r="BJ299"/>
      <c r="BK299"/>
      <c r="BL299"/>
      <c r="BM299"/>
      <c r="BN299"/>
      <c r="BO299" t="inlineStr">
        <is>
          <t>--</t>
        </is>
      </c>
      <c r="BP299"/>
      <c r="BQ299"/>
      <c r="BR299"/>
      <c r="BS299"/>
      <c r="BT299"/>
      <c r="BU299"/>
      <c r="BV299"/>
      <c r="BW299"/>
      <c r="BX299"/>
      <c r="BY299"/>
      <c r="BZ299"/>
      <c r="CA299"/>
      <c r="CB299"/>
      <c r="CC299"/>
      <c r="CD299" t="inlineStr">
        <is>
          <t>3M Co.</t>
        </is>
      </c>
      <c r="CE299" t="n">
        <v>185686.0</v>
      </c>
      <c r="CF299" t="inlineStr">
        <is>
          <t>Information on Perfluorooctanoic Acid and Supplemental Information on Perfluorooctane Sulfonates and Related Compounds [FC-26 DATA]</t>
        </is>
      </c>
      <c r="CG299" t="inlineStr">
        <is>
          <t>EPA/OTS Doc. #FYI-OTS-0500-1378:4297 p.</t>
        </is>
      </c>
      <c r="CH299" t="n">
        <v>2000.0</v>
      </c>
    </row>
    <row r="300">
      <c r="A300" t="n">
        <v>335671.0</v>
      </c>
      <c r="B300" t="inlineStr">
        <is>
          <t>2,2,3,3,4,4,5,5,6,6,7,7,8,8,8-Pentadecafluorooctanoic acid</t>
        </is>
      </c>
      <c r="C300"/>
      <c r="D300" t="inlineStr">
        <is>
          <t>Unmeasured</t>
        </is>
      </c>
      <c r="E300"/>
      <c r="F300"/>
      <c r="G300"/>
      <c r="H300"/>
      <c r="I300"/>
      <c r="J300"/>
      <c r="K300" t="inlineStr">
        <is>
          <t>Daphnia magna</t>
        </is>
      </c>
      <c r="L300" t="inlineStr">
        <is>
          <t>Water Flea</t>
        </is>
      </c>
      <c r="M300" t="inlineStr">
        <is>
          <t>Crustaceans; Standard Test Species</t>
        </is>
      </c>
      <c r="N300" t="inlineStr">
        <is>
          <t>Neonate</t>
        </is>
      </c>
      <c r="O300"/>
      <c r="P300"/>
      <c r="Q300"/>
      <c r="R300" t="n">
        <v>12.0</v>
      </c>
      <c r="S300"/>
      <c r="T300" t="n">
        <v>24.0</v>
      </c>
      <c r="U300" t="inlineStr">
        <is>
          <t>Hour(s)</t>
        </is>
      </c>
      <c r="V300" t="inlineStr">
        <is>
          <t>Static</t>
        </is>
      </c>
      <c r="W300" t="inlineStr">
        <is>
          <t>Fresh water</t>
        </is>
      </c>
      <c r="X300" t="inlineStr">
        <is>
          <t>Lab</t>
        </is>
      </c>
      <c r="Y300" t="n">
        <v>7.0</v>
      </c>
      <c r="Z300" t="inlineStr">
        <is>
          <t>Formulation</t>
        </is>
      </c>
      <c r="AA300"/>
      <c r="AB300" t="n">
        <v>120.9086736</v>
      </c>
      <c r="AC300"/>
      <c r="AD300"/>
      <c r="AE300"/>
      <c r="AF300"/>
      <c r="AG300" t="inlineStr">
        <is>
          <t>AI mg/L</t>
        </is>
      </c>
      <c r="AH300"/>
      <c r="AI300"/>
      <c r="AJ300"/>
      <c r="AK300"/>
      <c r="AL300"/>
      <c r="AM300"/>
      <c r="AN300"/>
      <c r="AO300"/>
      <c r="AP300"/>
      <c r="AQ300"/>
      <c r="AR300"/>
      <c r="AS300"/>
      <c r="AT300"/>
      <c r="AU300"/>
      <c r="AV300"/>
      <c r="AW300"/>
      <c r="AX300" t="inlineStr">
        <is>
          <t>Mortality</t>
        </is>
      </c>
      <c r="AY300" t="inlineStr">
        <is>
          <t>Mortality</t>
        </is>
      </c>
      <c r="AZ300" t="inlineStr">
        <is>
          <t>LC50</t>
        </is>
      </c>
      <c r="BA300"/>
      <c r="BB300"/>
      <c r="BC300" t="n">
        <v>2.0</v>
      </c>
      <c r="BD300"/>
      <c r="BE300"/>
      <c r="BF300"/>
      <c r="BG300"/>
      <c r="BH300" t="inlineStr">
        <is>
          <t>Day(s)</t>
        </is>
      </c>
      <c r="BI300"/>
      <c r="BJ300"/>
      <c r="BK300"/>
      <c r="BL300"/>
      <c r="BM300"/>
      <c r="BN300"/>
      <c r="BO300" t="inlineStr">
        <is>
          <t>--</t>
        </is>
      </c>
      <c r="BP300"/>
      <c r="BQ300"/>
      <c r="BR300"/>
      <c r="BS300"/>
      <c r="BT300"/>
      <c r="BU300"/>
      <c r="BV300"/>
      <c r="BW300"/>
      <c r="BX300"/>
      <c r="BY300"/>
      <c r="BZ300"/>
      <c r="CA300"/>
      <c r="CB300"/>
      <c r="CC300"/>
      <c r="CD300" t="inlineStr">
        <is>
          <t>Yang,H.B., Z. Ya-Zhou, Y. Tang, G. Hui-Qin, F. Guo, S. Wei-Hua, L. Shu-Shen, H. Tan, and F. Chen</t>
        </is>
      </c>
      <c r="CE300" t="n">
        <v>182580.0</v>
      </c>
      <c r="CF300" t="inlineStr">
        <is>
          <t>Antioxidant Defence System is Responsible for the Toxicological Interactions of Mixtures: A Case Study on PFOS and PFOA in Daphnia magna</t>
        </is>
      </c>
      <c r="CG300" t="inlineStr">
        <is>
          <t>Sci. Total Environ.667:435-443</t>
        </is>
      </c>
      <c r="CH300" t="n">
        <v>2019.0</v>
      </c>
    </row>
    <row r="301">
      <c r="A301" t="n">
        <v>335671.0</v>
      </c>
      <c r="B301" t="inlineStr">
        <is>
          <t>2,2,3,3,4,4,5,5,6,6,7,7,8,8,8-Pentadecafluorooctanoic acid</t>
        </is>
      </c>
      <c r="C301"/>
      <c r="D301" t="inlineStr">
        <is>
          <t>Unmeasured</t>
        </is>
      </c>
      <c r="E301"/>
      <c r="F301"/>
      <c r="G301"/>
      <c r="H301" t="n">
        <v>96.5</v>
      </c>
      <c r="I301"/>
      <c r="J301" t="n">
        <v>100.0</v>
      </c>
      <c r="K301" t="inlineStr">
        <is>
          <t>Daphnia magna</t>
        </is>
      </c>
      <c r="L301" t="inlineStr">
        <is>
          <t>Water Flea</t>
        </is>
      </c>
      <c r="M301" t="inlineStr">
        <is>
          <t>Crustaceans; Standard Test Species</t>
        </is>
      </c>
      <c r="N301" t="inlineStr">
        <is>
          <t>Juvenile</t>
        </is>
      </c>
      <c r="O301" t="inlineStr">
        <is>
          <t>&lt;</t>
        </is>
      </c>
      <c r="P301" t="n">
        <v>24.0</v>
      </c>
      <c r="Q301"/>
      <c r="R301"/>
      <c r="S301"/>
      <c r="T301"/>
      <c r="U301" t="inlineStr">
        <is>
          <t>Hour(s)</t>
        </is>
      </c>
      <c r="V301" t="inlineStr">
        <is>
          <t>Static</t>
        </is>
      </c>
      <c r="W301" t="inlineStr">
        <is>
          <t>Fresh water</t>
        </is>
      </c>
      <c r="X301" t="inlineStr">
        <is>
          <t>Lab</t>
        </is>
      </c>
      <c r="Y301" t="n">
        <v>6.0</v>
      </c>
      <c r="Z301" t="inlineStr">
        <is>
          <t>Active ingredient</t>
        </is>
      </c>
      <c r="AA301"/>
      <c r="AB301" t="n">
        <v>500.0</v>
      </c>
      <c r="AC301"/>
      <c r="AD301" t="n">
        <v>300.0</v>
      </c>
      <c r="AE301" t="inlineStr">
        <is>
          <t>&gt;</t>
        </is>
      </c>
      <c r="AF301" t="n">
        <v>500.0</v>
      </c>
      <c r="AG301" t="inlineStr">
        <is>
          <t>AI mg/L</t>
        </is>
      </c>
      <c r="AH301"/>
      <c r="AI301"/>
      <c r="AJ301"/>
      <c r="AK301"/>
      <c r="AL301"/>
      <c r="AM301"/>
      <c r="AN301"/>
      <c r="AO301"/>
      <c r="AP301"/>
      <c r="AQ301"/>
      <c r="AR301"/>
      <c r="AS301"/>
      <c r="AT301"/>
      <c r="AU301"/>
      <c r="AV301"/>
      <c r="AW301"/>
      <c r="AX301" t="inlineStr">
        <is>
          <t>Mortality</t>
        </is>
      </c>
      <c r="AY301" t="inlineStr">
        <is>
          <t>Mortality</t>
        </is>
      </c>
      <c r="AZ301" t="inlineStr">
        <is>
          <t>LC50</t>
        </is>
      </c>
      <c r="BA301"/>
      <c r="BB301"/>
      <c r="BC301" t="n">
        <v>1.0</v>
      </c>
      <c r="BD301"/>
      <c r="BE301"/>
      <c r="BF301"/>
      <c r="BG301"/>
      <c r="BH301" t="inlineStr">
        <is>
          <t>Day(s)</t>
        </is>
      </c>
      <c r="BI301"/>
      <c r="BJ301"/>
      <c r="BK301"/>
      <c r="BL301"/>
      <c r="BM301"/>
      <c r="BN301"/>
      <c r="BO301" t="inlineStr">
        <is>
          <t>--</t>
        </is>
      </c>
      <c r="BP301"/>
      <c r="BQ301"/>
      <c r="BR301"/>
      <c r="BS301"/>
      <c r="BT301"/>
      <c r="BU301"/>
      <c r="BV301"/>
      <c r="BW301"/>
      <c r="BX301"/>
      <c r="BY301"/>
      <c r="BZ301"/>
      <c r="CA301"/>
      <c r="CB301"/>
      <c r="CC301"/>
      <c r="CD301" t="inlineStr">
        <is>
          <t>3M Co.</t>
        </is>
      </c>
      <c r="CE301" t="n">
        <v>185686.0</v>
      </c>
      <c r="CF301" t="inlineStr">
        <is>
          <t>Information on Perfluorooctanoic Acid and Supplemental Information on Perfluorooctane Sulfonates and Related Compounds [FC-26 DATA]</t>
        </is>
      </c>
      <c r="CG301" t="inlineStr">
        <is>
          <t>EPA/OTS Doc. #FYI-OTS-0500-1378:4297 p.</t>
        </is>
      </c>
      <c r="CH301" t="n">
        <v>2000.0</v>
      </c>
    </row>
    <row r="302">
      <c r="A302" t="n">
        <v>335671.0</v>
      </c>
      <c r="B302" t="inlineStr">
        <is>
          <t>2,2,3,3,4,4,5,5,6,6,7,7,8,8,8-Pentadecafluorooctanoic acid</t>
        </is>
      </c>
      <c r="C302"/>
      <c r="D302" t="inlineStr">
        <is>
          <t>Unmeasured</t>
        </is>
      </c>
      <c r="E302"/>
      <c r="F302"/>
      <c r="G302"/>
      <c r="H302" t="n">
        <v>96.5</v>
      </c>
      <c r="I302"/>
      <c r="J302" t="n">
        <v>100.0</v>
      </c>
      <c r="K302" t="inlineStr">
        <is>
          <t>Daphnia magna</t>
        </is>
      </c>
      <c r="L302" t="inlineStr">
        <is>
          <t>Water Flea</t>
        </is>
      </c>
      <c r="M302" t="inlineStr">
        <is>
          <t>Crustaceans; Standard Test Species</t>
        </is>
      </c>
      <c r="N302" t="inlineStr">
        <is>
          <t>Juvenile</t>
        </is>
      </c>
      <c r="O302" t="inlineStr">
        <is>
          <t>&lt;</t>
        </is>
      </c>
      <c r="P302" t="n">
        <v>24.0</v>
      </c>
      <c r="Q302"/>
      <c r="R302"/>
      <c r="S302"/>
      <c r="T302"/>
      <c r="U302" t="inlineStr">
        <is>
          <t>Hour(s)</t>
        </is>
      </c>
      <c r="V302" t="inlineStr">
        <is>
          <t>Static</t>
        </is>
      </c>
      <c r="W302" t="inlineStr">
        <is>
          <t>Fresh water</t>
        </is>
      </c>
      <c r="X302" t="inlineStr">
        <is>
          <t>Lab</t>
        </is>
      </c>
      <c r="Y302" t="n">
        <v>6.0</v>
      </c>
      <c r="Z302" t="inlineStr">
        <is>
          <t>Active ingredient</t>
        </is>
      </c>
      <c r="AA302"/>
      <c r="AB302" t="n">
        <v>400.0</v>
      </c>
      <c r="AC302"/>
      <c r="AD302" t="n">
        <v>350.0</v>
      </c>
      <c r="AE302"/>
      <c r="AF302" t="n">
        <v>460.0</v>
      </c>
      <c r="AG302" t="inlineStr">
        <is>
          <t>AI mg/L</t>
        </is>
      </c>
      <c r="AH302"/>
      <c r="AI302"/>
      <c r="AJ302"/>
      <c r="AK302"/>
      <c r="AL302"/>
      <c r="AM302"/>
      <c r="AN302"/>
      <c r="AO302"/>
      <c r="AP302"/>
      <c r="AQ302"/>
      <c r="AR302"/>
      <c r="AS302"/>
      <c r="AT302"/>
      <c r="AU302"/>
      <c r="AV302"/>
      <c r="AW302"/>
      <c r="AX302" t="inlineStr">
        <is>
          <t>Mortality</t>
        </is>
      </c>
      <c r="AY302" t="inlineStr">
        <is>
          <t>Mortality</t>
        </is>
      </c>
      <c r="AZ302" t="inlineStr">
        <is>
          <t>LC50</t>
        </is>
      </c>
      <c r="BA302"/>
      <c r="BB302"/>
      <c r="BC302" t="n">
        <v>2.0</v>
      </c>
      <c r="BD302"/>
      <c r="BE302"/>
      <c r="BF302"/>
      <c r="BG302"/>
      <c r="BH302" t="inlineStr">
        <is>
          <t>Day(s)</t>
        </is>
      </c>
      <c r="BI302"/>
      <c r="BJ302"/>
      <c r="BK302"/>
      <c r="BL302"/>
      <c r="BM302"/>
      <c r="BN302"/>
      <c r="BO302" t="inlineStr">
        <is>
          <t>--</t>
        </is>
      </c>
      <c r="BP302"/>
      <c r="BQ302"/>
      <c r="BR302"/>
      <c r="BS302"/>
      <c r="BT302"/>
      <c r="BU302"/>
      <c r="BV302"/>
      <c r="BW302"/>
      <c r="BX302"/>
      <c r="BY302"/>
      <c r="BZ302"/>
      <c r="CA302"/>
      <c r="CB302"/>
      <c r="CC302"/>
      <c r="CD302" t="inlineStr">
        <is>
          <t>3M Co.</t>
        </is>
      </c>
      <c r="CE302" t="n">
        <v>185686.0</v>
      </c>
      <c r="CF302" t="inlineStr">
        <is>
          <t>Information on Perfluorooctanoic Acid and Supplemental Information on Perfluorooctane Sulfonates and Related Compounds [FC-26 DATA]</t>
        </is>
      </c>
      <c r="CG302" t="inlineStr">
        <is>
          <t>EPA/OTS Doc. #FYI-OTS-0500-1378:4297 p.</t>
        </is>
      </c>
      <c r="CH302" t="n">
        <v>2000.0</v>
      </c>
    </row>
    <row r="303">
      <c r="A303" t="n">
        <v>335762.0</v>
      </c>
      <c r="B303" t="inlineStr">
        <is>
          <t>2,2,3,3,4,4,5,5,6,6,7,7,8,8,9,9,10,10,10-Nonadecafluorodecanoic acid</t>
        </is>
      </c>
      <c r="C303" t="inlineStr">
        <is>
          <t>Laboratory Grade</t>
        </is>
      </c>
      <c r="D303" t="inlineStr">
        <is>
          <t>Unmeasured</t>
        </is>
      </c>
      <c r="E303" t="inlineStr">
        <is>
          <t>&gt;=</t>
        </is>
      </c>
      <c r="F303" t="n">
        <v>97.0</v>
      </c>
      <c r="G303"/>
      <c r="H303"/>
      <c r="I303"/>
      <c r="J303"/>
      <c r="K303" t="inlineStr">
        <is>
          <t>Daphnia magna</t>
        </is>
      </c>
      <c r="L303" t="inlineStr">
        <is>
          <t>Water Flea</t>
        </is>
      </c>
      <c r="M303" t="inlineStr">
        <is>
          <t>Crustaceans; Standard Test Species</t>
        </is>
      </c>
      <c r="N303" t="inlineStr">
        <is>
          <t>Neonate</t>
        </is>
      </c>
      <c r="O303" t="inlineStr">
        <is>
          <t>&lt;</t>
        </is>
      </c>
      <c r="P303" t="n">
        <v>24.0</v>
      </c>
      <c r="Q303"/>
      <c r="R303"/>
      <c r="S303"/>
      <c r="T303"/>
      <c r="U303" t="inlineStr">
        <is>
          <t>Hour(s)</t>
        </is>
      </c>
      <c r="V303" t="inlineStr">
        <is>
          <t>Static</t>
        </is>
      </c>
      <c r="W303" t="inlineStr">
        <is>
          <t>Fresh water</t>
        </is>
      </c>
      <c r="X303" t="inlineStr">
        <is>
          <t>Lab</t>
        </is>
      </c>
      <c r="Y303" t="n">
        <v>6.0</v>
      </c>
      <c r="Z303" t="inlineStr">
        <is>
          <t>Active ingredient</t>
        </is>
      </c>
      <c r="AA303"/>
      <c r="AB303" t="n">
        <v>258.5854592</v>
      </c>
      <c r="AC303"/>
      <c r="AD303" t="n">
        <v>224.6557568</v>
      </c>
      <c r="AE303"/>
      <c r="AF303" t="n">
        <v>298.6841984</v>
      </c>
      <c r="AG303" t="inlineStr">
        <is>
          <t>AI mg/L</t>
        </is>
      </c>
      <c r="AH303"/>
      <c r="AI303"/>
      <c r="AJ303"/>
      <c r="AK303"/>
      <c r="AL303"/>
      <c r="AM303"/>
      <c r="AN303"/>
      <c r="AO303"/>
      <c r="AP303"/>
      <c r="AQ303"/>
      <c r="AR303"/>
      <c r="AS303"/>
      <c r="AT303"/>
      <c r="AU303"/>
      <c r="AV303"/>
      <c r="AW303"/>
      <c r="AX303" t="inlineStr">
        <is>
          <t>Mortality</t>
        </is>
      </c>
      <c r="AY303" t="inlineStr">
        <is>
          <t>Mortality</t>
        </is>
      </c>
      <c r="AZ303" t="inlineStr">
        <is>
          <t>LC50</t>
        </is>
      </c>
      <c r="BA303"/>
      <c r="BB303"/>
      <c r="BC303" t="n">
        <v>2.0</v>
      </c>
      <c r="BD303"/>
      <c r="BE303"/>
      <c r="BF303"/>
      <c r="BG303"/>
      <c r="BH303" t="inlineStr">
        <is>
          <t>Day(s)</t>
        </is>
      </c>
      <c r="BI303"/>
      <c r="BJ303"/>
      <c r="BK303"/>
      <c r="BL303"/>
      <c r="BM303"/>
      <c r="BN303"/>
      <c r="BO303" t="inlineStr">
        <is>
          <t>--</t>
        </is>
      </c>
      <c r="BP303"/>
      <c r="BQ303"/>
      <c r="BR303"/>
      <c r="BS303"/>
      <c r="BT303"/>
      <c r="BU303"/>
      <c r="BV303"/>
      <c r="BW303"/>
      <c r="BX303"/>
      <c r="BY303"/>
      <c r="BZ303"/>
      <c r="CA303"/>
      <c r="CB303"/>
      <c r="CC303"/>
      <c r="CD303" t="inlineStr">
        <is>
          <t>Boudreau,T.M.</t>
        </is>
      </c>
      <c r="CE303" t="n">
        <v>175259.0</v>
      </c>
      <c r="CF303" t="inlineStr">
        <is>
          <t>Toxicity of Perfluorinated Organic Acids to Selected Freshwater Organisms Under Laboratory and Field Conditions</t>
        </is>
      </c>
      <c r="CG303" t="inlineStr">
        <is>
          <t>M.S. Thesis, University of Guelph, Ontario, Canada:145 p.</t>
        </is>
      </c>
      <c r="CH303" t="n">
        <v>2002.0</v>
      </c>
    </row>
    <row r="304">
      <c r="A304" t="n">
        <v>375224.0</v>
      </c>
      <c r="B304" t="inlineStr">
        <is>
          <t>2,2,3,3,4,4,4-Heptafluorobutanoic acid</t>
        </is>
      </c>
      <c r="C304" t="inlineStr">
        <is>
          <t>Laboratory Grade</t>
        </is>
      </c>
      <c r="D304" t="inlineStr">
        <is>
          <t>Unmeasured</t>
        </is>
      </c>
      <c r="E304" t="inlineStr">
        <is>
          <t>&gt;=</t>
        </is>
      </c>
      <c r="F304" t="n">
        <v>97.0</v>
      </c>
      <c r="G304"/>
      <c r="H304"/>
      <c r="I304"/>
      <c r="J304"/>
      <c r="K304" t="inlineStr">
        <is>
          <t>Daphnia magna</t>
        </is>
      </c>
      <c r="L304" t="inlineStr">
        <is>
          <t>Water Flea</t>
        </is>
      </c>
      <c r="M304" t="inlineStr">
        <is>
          <t>Crustaceans; Standard Test Species</t>
        </is>
      </c>
      <c r="N304" t="inlineStr">
        <is>
          <t>Neonate</t>
        </is>
      </c>
      <c r="O304" t="inlineStr">
        <is>
          <t>&lt;</t>
        </is>
      </c>
      <c r="P304" t="n">
        <v>24.0</v>
      </c>
      <c r="Q304"/>
      <c r="R304"/>
      <c r="S304"/>
      <c r="T304"/>
      <c r="U304" t="inlineStr">
        <is>
          <t>Hour(s)</t>
        </is>
      </c>
      <c r="V304" t="inlineStr">
        <is>
          <t>Static</t>
        </is>
      </c>
      <c r="W304" t="inlineStr">
        <is>
          <t>Fresh water</t>
        </is>
      </c>
      <c r="X304" t="inlineStr">
        <is>
          <t>Lab</t>
        </is>
      </c>
      <c r="Y304" t="n">
        <v>6.0</v>
      </c>
      <c r="Z304" t="inlineStr">
        <is>
          <t>Active ingredient</t>
        </is>
      </c>
      <c r="AA304" t="inlineStr">
        <is>
          <t>&gt;</t>
        </is>
      </c>
      <c r="AB304" t="n">
        <v>1005.98612</v>
      </c>
      <c r="AC304"/>
      <c r="AD304"/>
      <c r="AE304"/>
      <c r="AF304"/>
      <c r="AG304" t="inlineStr">
        <is>
          <t>AI mg/L</t>
        </is>
      </c>
      <c r="AH304"/>
      <c r="AI304"/>
      <c r="AJ304"/>
      <c r="AK304"/>
      <c r="AL304"/>
      <c r="AM304"/>
      <c r="AN304"/>
      <c r="AO304"/>
      <c r="AP304"/>
      <c r="AQ304"/>
      <c r="AR304"/>
      <c r="AS304"/>
      <c r="AT304"/>
      <c r="AU304"/>
      <c r="AV304"/>
      <c r="AW304"/>
      <c r="AX304" t="inlineStr">
        <is>
          <t>Mortality</t>
        </is>
      </c>
      <c r="AY304" t="inlineStr">
        <is>
          <t>Mortality</t>
        </is>
      </c>
      <c r="AZ304" t="inlineStr">
        <is>
          <t>LC50</t>
        </is>
      </c>
      <c r="BA304"/>
      <c r="BB304"/>
      <c r="BC304" t="n">
        <v>2.0</v>
      </c>
      <c r="BD304"/>
      <c r="BE304"/>
      <c r="BF304"/>
      <c r="BG304"/>
      <c r="BH304" t="inlineStr">
        <is>
          <t>Day(s)</t>
        </is>
      </c>
      <c r="BI304"/>
      <c r="BJ304"/>
      <c r="BK304"/>
      <c r="BL304"/>
      <c r="BM304"/>
      <c r="BN304"/>
      <c r="BO304" t="inlineStr">
        <is>
          <t>--</t>
        </is>
      </c>
      <c r="BP304"/>
      <c r="BQ304"/>
      <c r="BR304"/>
      <c r="BS304"/>
      <c r="BT304"/>
      <c r="BU304"/>
      <c r="BV304"/>
      <c r="BW304"/>
      <c r="BX304"/>
      <c r="BY304"/>
      <c r="BZ304"/>
      <c r="CA304"/>
      <c r="CB304"/>
      <c r="CC304"/>
      <c r="CD304" t="inlineStr">
        <is>
          <t>Boudreau,T.M.</t>
        </is>
      </c>
      <c r="CE304" t="n">
        <v>175259.0</v>
      </c>
      <c r="CF304" t="inlineStr">
        <is>
          <t>Toxicity of Perfluorinated Organic Acids to Selected Freshwater Organisms Under Laboratory and Field Conditions</t>
        </is>
      </c>
      <c r="CG304" t="inlineStr">
        <is>
          <t>M.S. Thesis, University of Guelph, Ontario, Canada:145 p.</t>
        </is>
      </c>
      <c r="CH304" t="n">
        <v>2002.0</v>
      </c>
    </row>
    <row r="305">
      <c r="A305" t="n">
        <v>375859.0</v>
      </c>
      <c r="B305" t="inlineStr">
        <is>
          <t>2,2,3,3,4,4,5,5,6,6,7,7,7-Tridecafluoroheptanoic acid</t>
        </is>
      </c>
      <c r="C305" t="inlineStr">
        <is>
          <t>Laboratory Grade</t>
        </is>
      </c>
      <c r="D305" t="inlineStr">
        <is>
          <t>Unmeasured</t>
        </is>
      </c>
      <c r="E305" t="inlineStr">
        <is>
          <t>&gt;=</t>
        </is>
      </c>
      <c r="F305" t="n">
        <v>97.0</v>
      </c>
      <c r="G305"/>
      <c r="H305"/>
      <c r="I305"/>
      <c r="J305"/>
      <c r="K305" t="inlineStr">
        <is>
          <t>Daphnia magna</t>
        </is>
      </c>
      <c r="L305" t="inlineStr">
        <is>
          <t>Water Flea</t>
        </is>
      </c>
      <c r="M305" t="inlineStr">
        <is>
          <t>Crustaceans; Standard Test Species</t>
        </is>
      </c>
      <c r="N305" t="inlineStr">
        <is>
          <t>Neonate</t>
        </is>
      </c>
      <c r="O305" t="inlineStr">
        <is>
          <t>&lt;</t>
        </is>
      </c>
      <c r="P305" t="n">
        <v>24.0</v>
      </c>
      <c r="Q305"/>
      <c r="R305"/>
      <c r="S305"/>
      <c r="T305"/>
      <c r="U305" t="inlineStr">
        <is>
          <t>Hour(s)</t>
        </is>
      </c>
      <c r="V305" t="inlineStr">
        <is>
          <t>Static</t>
        </is>
      </c>
      <c r="W305" t="inlineStr">
        <is>
          <t>Fresh water</t>
        </is>
      </c>
      <c r="X305" t="inlineStr">
        <is>
          <t>Lab</t>
        </is>
      </c>
      <c r="Y305" t="n">
        <v>6.0</v>
      </c>
      <c r="Z305" t="inlineStr">
        <is>
          <t>Active ingredient</t>
        </is>
      </c>
      <c r="AA305" t="inlineStr">
        <is>
          <t>&gt;</t>
        </is>
      </c>
      <c r="AB305" t="n">
        <v>1019.3764</v>
      </c>
      <c r="AC305"/>
      <c r="AD305"/>
      <c r="AE305"/>
      <c r="AF305"/>
      <c r="AG305" t="inlineStr">
        <is>
          <t>AI mg/L</t>
        </is>
      </c>
      <c r="AH305"/>
      <c r="AI305"/>
      <c r="AJ305"/>
      <c r="AK305"/>
      <c r="AL305"/>
      <c r="AM305"/>
      <c r="AN305"/>
      <c r="AO305"/>
      <c r="AP305"/>
      <c r="AQ305"/>
      <c r="AR305"/>
      <c r="AS305"/>
      <c r="AT305"/>
      <c r="AU305"/>
      <c r="AV305"/>
      <c r="AW305"/>
      <c r="AX305" t="inlineStr">
        <is>
          <t>Mortality</t>
        </is>
      </c>
      <c r="AY305" t="inlineStr">
        <is>
          <t>Mortality</t>
        </is>
      </c>
      <c r="AZ305" t="inlineStr">
        <is>
          <t>LC50</t>
        </is>
      </c>
      <c r="BA305"/>
      <c r="BB305"/>
      <c r="BC305" t="n">
        <v>2.0</v>
      </c>
      <c r="BD305"/>
      <c r="BE305"/>
      <c r="BF305"/>
      <c r="BG305"/>
      <c r="BH305" t="inlineStr">
        <is>
          <t>Day(s)</t>
        </is>
      </c>
      <c r="BI305"/>
      <c r="BJ305"/>
      <c r="BK305"/>
      <c r="BL305"/>
      <c r="BM305"/>
      <c r="BN305"/>
      <c r="BO305" t="inlineStr">
        <is>
          <t>--</t>
        </is>
      </c>
      <c r="BP305"/>
      <c r="BQ305"/>
      <c r="BR305"/>
      <c r="BS305"/>
      <c r="BT305"/>
      <c r="BU305"/>
      <c r="BV305"/>
      <c r="BW305"/>
      <c r="BX305"/>
      <c r="BY305"/>
      <c r="BZ305"/>
      <c r="CA305"/>
      <c r="CB305"/>
      <c r="CC305"/>
      <c r="CD305" t="inlineStr">
        <is>
          <t>Boudreau,T.M.</t>
        </is>
      </c>
      <c r="CE305" t="n">
        <v>175259.0</v>
      </c>
      <c r="CF305" t="inlineStr">
        <is>
          <t>Toxicity of Perfluorinated Organic Acids to Selected Freshwater Organisms Under Laboratory and Field Conditions</t>
        </is>
      </c>
      <c r="CG305" t="inlineStr">
        <is>
          <t>M.S. Thesis, University of Guelph, Ontario, Canada:145 p.</t>
        </is>
      </c>
      <c r="CH305" t="n">
        <v>2002.0</v>
      </c>
    </row>
    <row r="306">
      <c r="A306" t="n">
        <v>375951.0</v>
      </c>
      <c r="B306" t="inlineStr">
        <is>
          <t>2,2,3,3,4,4,5,5,6,6,7,7,8,8,9,9,9-Heptadecafluorononanoic acid</t>
        </is>
      </c>
      <c r="C306"/>
      <c r="D306" t="inlineStr">
        <is>
          <t>Unmeasured</t>
        </is>
      </c>
      <c r="E306"/>
      <c r="F306" t="n">
        <v>98.0</v>
      </c>
      <c r="G306"/>
      <c r="H306"/>
      <c r="I306"/>
      <c r="J306"/>
      <c r="K306" t="inlineStr">
        <is>
          <t>Daphnia magna</t>
        </is>
      </c>
      <c r="L306" t="inlineStr">
        <is>
          <t>Water Flea</t>
        </is>
      </c>
      <c r="M306" t="inlineStr">
        <is>
          <t>Crustaceans; Standard Test Species</t>
        </is>
      </c>
      <c r="N306" t="inlineStr">
        <is>
          <t>Neonate</t>
        </is>
      </c>
      <c r="O306" t="inlineStr">
        <is>
          <t>&lt;</t>
        </is>
      </c>
      <c r="P306" t="n">
        <v>24.0</v>
      </c>
      <c r="Q306"/>
      <c r="R306"/>
      <c r="S306"/>
      <c r="T306"/>
      <c r="U306" t="inlineStr">
        <is>
          <t>Hour(s)</t>
        </is>
      </c>
      <c r="V306" t="inlineStr">
        <is>
          <t>Static</t>
        </is>
      </c>
      <c r="W306" t="inlineStr">
        <is>
          <t>Fresh water</t>
        </is>
      </c>
      <c r="X306" t="inlineStr">
        <is>
          <t>Lab</t>
        </is>
      </c>
      <c r="Y306" t="n">
        <v>7.0</v>
      </c>
      <c r="Z306" t="inlineStr">
        <is>
          <t>Active ingredient</t>
        </is>
      </c>
      <c r="AA306"/>
      <c r="AB306" t="n">
        <v>80.93</v>
      </c>
      <c r="AC306"/>
      <c r="AD306"/>
      <c r="AE306"/>
      <c r="AF306"/>
      <c r="AG306" t="inlineStr">
        <is>
          <t>AI mg/L</t>
        </is>
      </c>
      <c r="AH306"/>
      <c r="AI306"/>
      <c r="AJ306"/>
      <c r="AK306"/>
      <c r="AL306"/>
      <c r="AM306"/>
      <c r="AN306"/>
      <c r="AO306"/>
      <c r="AP306"/>
      <c r="AQ306"/>
      <c r="AR306"/>
      <c r="AS306"/>
      <c r="AT306"/>
      <c r="AU306"/>
      <c r="AV306"/>
      <c r="AW306"/>
      <c r="AX306" t="inlineStr">
        <is>
          <t>Mortality</t>
        </is>
      </c>
      <c r="AY306" t="inlineStr">
        <is>
          <t>Mortality</t>
        </is>
      </c>
      <c r="AZ306" t="inlineStr">
        <is>
          <t>LC50</t>
        </is>
      </c>
      <c r="BA306"/>
      <c r="BB306"/>
      <c r="BC306" t="n">
        <v>2.0</v>
      </c>
      <c r="BD306"/>
      <c r="BE306"/>
      <c r="BF306"/>
      <c r="BG306"/>
      <c r="BH306" t="inlineStr">
        <is>
          <t>Day(s)</t>
        </is>
      </c>
      <c r="BI306"/>
      <c r="BJ306"/>
      <c r="BK306"/>
      <c r="BL306"/>
      <c r="BM306"/>
      <c r="BN306"/>
      <c r="BO306" t="inlineStr">
        <is>
          <t>--</t>
        </is>
      </c>
      <c r="BP306"/>
      <c r="BQ306"/>
      <c r="BR306"/>
      <c r="BS306"/>
      <c r="BT306"/>
      <c r="BU306"/>
      <c r="BV306"/>
      <c r="BW306"/>
      <c r="BX306"/>
      <c r="BY306"/>
      <c r="BZ306"/>
      <c r="CA306"/>
      <c r="CB306"/>
      <c r="CC306"/>
      <c r="CD306" t="inlineStr">
        <is>
          <t>Lu,G., J. Liu, L. Sun, and L. Yuan</t>
        </is>
      </c>
      <c r="CE306" t="n">
        <v>177104.0</v>
      </c>
      <c r="CF306" t="inlineStr">
        <is>
          <t>Toxicity of Perfluorononanoic Acid and Perfluorooctane Sulfonate to Daphnia magna</t>
        </is>
      </c>
      <c r="CG306" t="inlineStr">
        <is>
          <t>Water Sci. Eng.8(1): 40-48</t>
        </is>
      </c>
      <c r="CH306" t="n">
        <v>2015.0</v>
      </c>
    </row>
    <row r="307">
      <c r="A307" t="n">
        <v>375951.0</v>
      </c>
      <c r="B307" t="inlineStr">
        <is>
          <t>2,2,3,3,4,4,5,5,6,6,7,7,8,8,9,9,9-Heptadecafluorononanoic acid</t>
        </is>
      </c>
      <c r="C307" t="inlineStr">
        <is>
          <t>Laboratory Grade</t>
        </is>
      </c>
      <c r="D307" t="inlineStr">
        <is>
          <t>Unmeasured</t>
        </is>
      </c>
      <c r="E307" t="inlineStr">
        <is>
          <t>&gt;=</t>
        </is>
      </c>
      <c r="F307" t="n">
        <v>97.0</v>
      </c>
      <c r="G307"/>
      <c r="H307"/>
      <c r="I307"/>
      <c r="J307"/>
      <c r="K307" t="inlineStr">
        <is>
          <t>Daphnia magna</t>
        </is>
      </c>
      <c r="L307" t="inlineStr">
        <is>
          <t>Water Flea</t>
        </is>
      </c>
      <c r="M307" t="inlineStr">
        <is>
          <t>Crustaceans; Standard Test Species</t>
        </is>
      </c>
      <c r="N307" t="inlineStr">
        <is>
          <t>Neonate</t>
        </is>
      </c>
      <c r="O307" t="inlineStr">
        <is>
          <t>&lt;</t>
        </is>
      </c>
      <c r="P307" t="n">
        <v>24.0</v>
      </c>
      <c r="Q307"/>
      <c r="R307"/>
      <c r="S307"/>
      <c r="T307"/>
      <c r="U307" t="inlineStr">
        <is>
          <t>Hour(s)</t>
        </is>
      </c>
      <c r="V307" t="inlineStr">
        <is>
          <t>Renewal</t>
        </is>
      </c>
      <c r="W307" t="inlineStr">
        <is>
          <t>Fresh water</t>
        </is>
      </c>
      <c r="X307" t="inlineStr">
        <is>
          <t>Lab</t>
        </is>
      </c>
      <c r="Y307"/>
      <c r="Z307" t="inlineStr">
        <is>
          <t>Active ingredient</t>
        </is>
      </c>
      <c r="AA307"/>
      <c r="AB307" t="n">
        <v>39.446681</v>
      </c>
      <c r="AC307"/>
      <c r="AD307" t="n">
        <v>29.7010304</v>
      </c>
      <c r="AE307"/>
      <c r="AF307" t="n">
        <v>52.4408818</v>
      </c>
      <c r="AG307" t="inlineStr">
        <is>
          <t>AI mg/L</t>
        </is>
      </c>
      <c r="AH307"/>
      <c r="AI307"/>
      <c r="AJ307"/>
      <c r="AK307"/>
      <c r="AL307"/>
      <c r="AM307"/>
      <c r="AN307"/>
      <c r="AO307"/>
      <c r="AP307"/>
      <c r="AQ307"/>
      <c r="AR307"/>
      <c r="AS307"/>
      <c r="AT307"/>
      <c r="AU307"/>
      <c r="AV307"/>
      <c r="AW307"/>
      <c r="AX307" t="inlineStr">
        <is>
          <t>Mortality</t>
        </is>
      </c>
      <c r="AY307" t="inlineStr">
        <is>
          <t>Mortality</t>
        </is>
      </c>
      <c r="AZ307" t="inlineStr">
        <is>
          <t>LC50</t>
        </is>
      </c>
      <c r="BA307"/>
      <c r="BB307"/>
      <c r="BC307" t="n">
        <v>21.0</v>
      </c>
      <c r="BD307"/>
      <c r="BE307"/>
      <c r="BF307"/>
      <c r="BG307"/>
      <c r="BH307" t="inlineStr">
        <is>
          <t>Day(s)</t>
        </is>
      </c>
      <c r="BI307"/>
      <c r="BJ307"/>
      <c r="BK307"/>
      <c r="BL307"/>
      <c r="BM307"/>
      <c r="BN307"/>
      <c r="BO307" t="inlineStr">
        <is>
          <t>--</t>
        </is>
      </c>
      <c r="BP307"/>
      <c r="BQ307"/>
      <c r="BR307"/>
      <c r="BS307"/>
      <c r="BT307"/>
      <c r="BU307"/>
      <c r="BV307"/>
      <c r="BW307"/>
      <c r="BX307"/>
      <c r="BY307"/>
      <c r="BZ307"/>
      <c r="CA307"/>
      <c r="CB307"/>
      <c r="CC307"/>
      <c r="CD307" t="inlineStr">
        <is>
          <t>Boudreau,T.M.</t>
        </is>
      </c>
      <c r="CE307" t="n">
        <v>175259.0</v>
      </c>
      <c r="CF307" t="inlineStr">
        <is>
          <t>Toxicity of Perfluorinated Organic Acids to Selected Freshwater Organisms Under Laboratory and Field Conditions</t>
        </is>
      </c>
      <c r="CG307" t="inlineStr">
        <is>
          <t>M.S. Thesis, University of Guelph, Ontario, Canada:145 p.</t>
        </is>
      </c>
      <c r="CH307" t="n">
        <v>2002.0</v>
      </c>
    </row>
    <row r="308">
      <c r="A308" t="n">
        <v>375951.0</v>
      </c>
      <c r="B308" t="inlineStr">
        <is>
          <t>2,2,3,3,4,4,5,5,6,6,7,7,8,8,9,9,9-Heptadecafluorononanoic acid</t>
        </is>
      </c>
      <c r="C308" t="inlineStr">
        <is>
          <t>Laboratory Grade</t>
        </is>
      </c>
      <c r="D308" t="inlineStr">
        <is>
          <t>Unmeasured</t>
        </is>
      </c>
      <c r="E308" t="inlineStr">
        <is>
          <t>&gt;=</t>
        </is>
      </c>
      <c r="F308" t="n">
        <v>97.0</v>
      </c>
      <c r="G308"/>
      <c r="H308"/>
      <c r="I308"/>
      <c r="J308"/>
      <c r="K308" t="inlineStr">
        <is>
          <t>Daphnia magna</t>
        </is>
      </c>
      <c r="L308" t="inlineStr">
        <is>
          <t>Water Flea</t>
        </is>
      </c>
      <c r="M308" t="inlineStr">
        <is>
          <t>Crustaceans; Standard Test Species</t>
        </is>
      </c>
      <c r="N308" t="inlineStr">
        <is>
          <t>Neonate</t>
        </is>
      </c>
      <c r="O308" t="inlineStr">
        <is>
          <t>&lt;</t>
        </is>
      </c>
      <c r="P308" t="n">
        <v>24.0</v>
      </c>
      <c r="Q308"/>
      <c r="R308"/>
      <c r="S308"/>
      <c r="T308"/>
      <c r="U308" t="inlineStr">
        <is>
          <t>Hour(s)</t>
        </is>
      </c>
      <c r="V308" t="inlineStr">
        <is>
          <t>Static</t>
        </is>
      </c>
      <c r="W308" t="inlineStr">
        <is>
          <t>Fresh water</t>
        </is>
      </c>
      <c r="X308" t="inlineStr">
        <is>
          <t>Lab</t>
        </is>
      </c>
      <c r="Y308" t="n">
        <v>6.0</v>
      </c>
      <c r="Z308" t="inlineStr">
        <is>
          <t>Active ingredient</t>
        </is>
      </c>
      <c r="AA308"/>
      <c r="AB308" t="n">
        <v>120.1963574</v>
      </c>
      <c r="AC308"/>
      <c r="AD308" t="n">
        <v>101.1691348</v>
      </c>
      <c r="AE308"/>
      <c r="AF308" t="n">
        <v>144.3284446</v>
      </c>
      <c r="AG308" t="inlineStr">
        <is>
          <t>AI mg/L</t>
        </is>
      </c>
      <c r="AH308"/>
      <c r="AI308"/>
      <c r="AJ308"/>
      <c r="AK308"/>
      <c r="AL308"/>
      <c r="AM308"/>
      <c r="AN308"/>
      <c r="AO308"/>
      <c r="AP308"/>
      <c r="AQ308"/>
      <c r="AR308"/>
      <c r="AS308"/>
      <c r="AT308"/>
      <c r="AU308"/>
      <c r="AV308"/>
      <c r="AW308"/>
      <c r="AX308" t="inlineStr">
        <is>
          <t>Mortality</t>
        </is>
      </c>
      <c r="AY308" t="inlineStr">
        <is>
          <t>Mortality</t>
        </is>
      </c>
      <c r="AZ308" t="inlineStr">
        <is>
          <t>LC50</t>
        </is>
      </c>
      <c r="BA308"/>
      <c r="BB308"/>
      <c r="BC308" t="n">
        <v>2.0</v>
      </c>
      <c r="BD308"/>
      <c r="BE308"/>
      <c r="BF308"/>
      <c r="BG308"/>
      <c r="BH308" t="inlineStr">
        <is>
          <t>Day(s)</t>
        </is>
      </c>
      <c r="BI308"/>
      <c r="BJ308"/>
      <c r="BK308"/>
      <c r="BL308"/>
      <c r="BM308"/>
      <c r="BN308"/>
      <c r="BO308" t="inlineStr">
        <is>
          <t>--</t>
        </is>
      </c>
      <c r="BP308"/>
      <c r="BQ308"/>
      <c r="BR308"/>
      <c r="BS308"/>
      <c r="BT308"/>
      <c r="BU308"/>
      <c r="BV308"/>
      <c r="BW308"/>
      <c r="BX308"/>
      <c r="BY308"/>
      <c r="BZ308"/>
      <c r="CA308"/>
      <c r="CB308"/>
      <c r="CC308"/>
      <c r="CD308" t="inlineStr">
        <is>
          <t>Boudreau,T.M.</t>
        </is>
      </c>
      <c r="CE308" t="n">
        <v>175259.0</v>
      </c>
      <c r="CF308" t="inlineStr">
        <is>
          <t>Toxicity of Perfluorinated Organic Acids to Selected Freshwater Organisms Under Laboratory and Field Conditions</t>
        </is>
      </c>
      <c r="CG308" t="inlineStr">
        <is>
          <t>M.S. Thesis, University of Guelph, Ontario, Canada:145 p.</t>
        </is>
      </c>
      <c r="CH308" t="n">
        <v>2002.0</v>
      </c>
    </row>
    <row r="309">
      <c r="A309" t="n">
        <v>422640.0</v>
      </c>
      <c r="B309" t="inlineStr">
        <is>
          <t>2,2,3,3,3-Pentafluoropropanoic acid</t>
        </is>
      </c>
      <c r="C309" t="inlineStr">
        <is>
          <t>Laboratory Grade</t>
        </is>
      </c>
      <c r="D309" t="inlineStr">
        <is>
          <t>Unmeasured</t>
        </is>
      </c>
      <c r="E309" t="inlineStr">
        <is>
          <t>&gt;=</t>
        </is>
      </c>
      <c r="F309" t="n">
        <v>97.0</v>
      </c>
      <c r="G309"/>
      <c r="H309"/>
      <c r="I309"/>
      <c r="J309"/>
      <c r="K309" t="inlineStr">
        <is>
          <t>Daphnia magna</t>
        </is>
      </c>
      <c r="L309" t="inlineStr">
        <is>
          <t>Water Flea</t>
        </is>
      </c>
      <c r="M309" t="inlineStr">
        <is>
          <t>Crustaceans; Standard Test Species</t>
        </is>
      </c>
      <c r="N309" t="inlineStr">
        <is>
          <t>Neonate</t>
        </is>
      </c>
      <c r="O309" t="inlineStr">
        <is>
          <t>&lt;</t>
        </is>
      </c>
      <c r="P309" t="n">
        <v>24.0</v>
      </c>
      <c r="Q309"/>
      <c r="R309"/>
      <c r="S309"/>
      <c r="T309"/>
      <c r="U309" t="inlineStr">
        <is>
          <t>Hour(s)</t>
        </is>
      </c>
      <c r="V309" t="inlineStr">
        <is>
          <t>Static</t>
        </is>
      </c>
      <c r="W309" t="inlineStr">
        <is>
          <t>Fresh water</t>
        </is>
      </c>
      <c r="X309" t="inlineStr">
        <is>
          <t>Lab</t>
        </is>
      </c>
      <c r="Y309" t="n">
        <v>6.0</v>
      </c>
      <c r="Z309" t="inlineStr">
        <is>
          <t>Active ingredient</t>
        </is>
      </c>
      <c r="AA309" t="inlineStr">
        <is>
          <t>&gt;</t>
        </is>
      </c>
      <c r="AB309" t="n">
        <v>1000.59398</v>
      </c>
      <c r="AC309"/>
      <c r="AD309"/>
      <c r="AE309"/>
      <c r="AF309"/>
      <c r="AG309" t="inlineStr">
        <is>
          <t>AI mg/L</t>
        </is>
      </c>
      <c r="AH309"/>
      <c r="AI309"/>
      <c r="AJ309"/>
      <c r="AK309"/>
      <c r="AL309"/>
      <c r="AM309"/>
      <c r="AN309"/>
      <c r="AO309"/>
      <c r="AP309"/>
      <c r="AQ309"/>
      <c r="AR309"/>
      <c r="AS309"/>
      <c r="AT309"/>
      <c r="AU309"/>
      <c r="AV309"/>
      <c r="AW309"/>
      <c r="AX309" t="inlineStr">
        <is>
          <t>Mortality</t>
        </is>
      </c>
      <c r="AY309" t="inlineStr">
        <is>
          <t>Mortality</t>
        </is>
      </c>
      <c r="AZ309" t="inlineStr">
        <is>
          <t>LC50</t>
        </is>
      </c>
      <c r="BA309"/>
      <c r="BB309"/>
      <c r="BC309" t="n">
        <v>2.0</v>
      </c>
      <c r="BD309"/>
      <c r="BE309"/>
      <c r="BF309"/>
      <c r="BG309"/>
      <c r="BH309" t="inlineStr">
        <is>
          <t>Day(s)</t>
        </is>
      </c>
      <c r="BI309"/>
      <c r="BJ309"/>
      <c r="BK309"/>
      <c r="BL309"/>
      <c r="BM309"/>
      <c r="BN309"/>
      <c r="BO309" t="inlineStr">
        <is>
          <t>--</t>
        </is>
      </c>
      <c r="BP309"/>
      <c r="BQ309"/>
      <c r="BR309"/>
      <c r="BS309"/>
      <c r="BT309"/>
      <c r="BU309"/>
      <c r="BV309"/>
      <c r="BW309"/>
      <c r="BX309"/>
      <c r="BY309"/>
      <c r="BZ309"/>
      <c r="CA309"/>
      <c r="CB309"/>
      <c r="CC309"/>
      <c r="CD309" t="inlineStr">
        <is>
          <t>Boudreau,T.M.</t>
        </is>
      </c>
      <c r="CE309" t="n">
        <v>175259.0</v>
      </c>
      <c r="CF309" t="inlineStr">
        <is>
          <t>Toxicity of Perfluorinated Organic Acids to Selected Freshwater Organisms Under Laboratory and Field Conditions</t>
        </is>
      </c>
      <c r="CG309" t="inlineStr">
        <is>
          <t>M.S. Thesis, University of Guelph, Ontario, Canada:145 p.</t>
        </is>
      </c>
      <c r="CH309" t="n">
        <v>2002.0</v>
      </c>
    </row>
    <row r="310">
      <c r="A310" t="n">
        <v>439145.0</v>
      </c>
      <c r="B310" t="inlineStr">
        <is>
          <t>7-Chloro-1,3-dihydro-1-methyl-5-phenyl-2H-1,4-benzodiazepin-2-one</t>
        </is>
      </c>
      <c r="C310"/>
      <c r="D310" t="inlineStr">
        <is>
          <t>Unmeasured</t>
        </is>
      </c>
      <c r="E310"/>
      <c r="F310"/>
      <c r="G310"/>
      <c r="H310"/>
      <c r="I310"/>
      <c r="J310"/>
      <c r="K310" t="inlineStr">
        <is>
          <t>Daphnia magna</t>
        </is>
      </c>
      <c r="L310" t="inlineStr">
        <is>
          <t>Water Flea</t>
        </is>
      </c>
      <c r="M310" t="inlineStr">
        <is>
          <t>Crustaceans; Standard Test Species</t>
        </is>
      </c>
      <c r="N310" t="inlineStr">
        <is>
          <t>Neonate</t>
        </is>
      </c>
      <c r="O310"/>
      <c r="P310"/>
      <c r="Q310"/>
      <c r="R310"/>
      <c r="S310"/>
      <c r="T310"/>
      <c r="U310"/>
      <c r="V310" t="inlineStr">
        <is>
          <t>Static</t>
        </is>
      </c>
      <c r="W310" t="inlineStr">
        <is>
          <t>Fresh water</t>
        </is>
      </c>
      <c r="X310" t="inlineStr">
        <is>
          <t>Lab</t>
        </is>
      </c>
      <c r="Y310"/>
      <c r="Z310" t="inlineStr">
        <is>
          <t>Formulation</t>
        </is>
      </c>
      <c r="AA310"/>
      <c r="AB310" t="n">
        <v>9.567432</v>
      </c>
      <c r="AC310"/>
      <c r="AD310"/>
      <c r="AE310"/>
      <c r="AF310"/>
      <c r="AG310" t="inlineStr">
        <is>
          <t>AI mg/L</t>
        </is>
      </c>
      <c r="AH310"/>
      <c r="AI310"/>
      <c r="AJ310"/>
      <c r="AK310"/>
      <c r="AL310"/>
      <c r="AM310"/>
      <c r="AN310"/>
      <c r="AO310"/>
      <c r="AP310"/>
      <c r="AQ310"/>
      <c r="AR310"/>
      <c r="AS310"/>
      <c r="AT310"/>
      <c r="AU310"/>
      <c r="AV310"/>
      <c r="AW310"/>
      <c r="AX310" t="inlineStr">
        <is>
          <t>Mortality</t>
        </is>
      </c>
      <c r="AY310" t="inlineStr">
        <is>
          <t>Mortality</t>
        </is>
      </c>
      <c r="AZ310" t="inlineStr">
        <is>
          <t>LC50</t>
        </is>
      </c>
      <c r="BA310"/>
      <c r="BB310"/>
      <c r="BC310" t="n">
        <v>1.0</v>
      </c>
      <c r="BD310"/>
      <c r="BE310"/>
      <c r="BF310"/>
      <c r="BG310"/>
      <c r="BH310" t="inlineStr">
        <is>
          <t>Day(s)</t>
        </is>
      </c>
      <c r="BI310"/>
      <c r="BJ310"/>
      <c r="BK310"/>
      <c r="BL310"/>
      <c r="BM310"/>
      <c r="BN310"/>
      <c r="BO310" t="inlineStr">
        <is>
          <t>--</t>
        </is>
      </c>
      <c r="BP310"/>
      <c r="BQ310"/>
      <c r="BR310"/>
      <c r="BS310"/>
      <c r="BT310"/>
      <c r="BU310"/>
      <c r="BV310"/>
      <c r="BW310"/>
      <c r="BX310"/>
      <c r="BY310"/>
      <c r="BZ310"/>
      <c r="CA310"/>
      <c r="CB310"/>
      <c r="CC310"/>
      <c r="CD310" t="inlineStr">
        <is>
          <t>Calleja,M.C., and G. Persoone</t>
        </is>
      </c>
      <c r="CE310" t="n">
        <v>7026.0</v>
      </c>
      <c r="CF310" t="inlineStr">
        <is>
          <t>The Influence of Solvents on the Acute Toxicity of some Lipophilic Chemicals to Aquatic Invertebrates</t>
        </is>
      </c>
      <c r="CG310" t="inlineStr">
        <is>
          <t>Chemosphere26(11): 2007-2022</t>
        </is>
      </c>
      <c r="CH310" t="n">
        <v>1993.0</v>
      </c>
    </row>
    <row r="311">
      <c r="A311" t="n">
        <v>439145.0</v>
      </c>
      <c r="B311" t="inlineStr">
        <is>
          <t>7-Chloro-1,3-dihydro-1-methyl-5-phenyl-2H-1,4-benzodiazepin-2-one</t>
        </is>
      </c>
      <c r="C311"/>
      <c r="D311" t="inlineStr">
        <is>
          <t>Unmeasured</t>
        </is>
      </c>
      <c r="E311"/>
      <c r="F311"/>
      <c r="G311"/>
      <c r="H311"/>
      <c r="I311"/>
      <c r="J311"/>
      <c r="K311" t="inlineStr">
        <is>
          <t>Daphnia magna</t>
        </is>
      </c>
      <c r="L311" t="inlineStr">
        <is>
          <t>Water Flea</t>
        </is>
      </c>
      <c r="M311" t="inlineStr">
        <is>
          <t>Crustaceans; Standard Test Species</t>
        </is>
      </c>
      <c r="N311" t="inlineStr">
        <is>
          <t>Neonate</t>
        </is>
      </c>
      <c r="O311"/>
      <c r="P311"/>
      <c r="Q311"/>
      <c r="R311"/>
      <c r="S311"/>
      <c r="T311"/>
      <c r="U311"/>
      <c r="V311" t="inlineStr">
        <is>
          <t>Static</t>
        </is>
      </c>
      <c r="W311" t="inlineStr">
        <is>
          <t>Fresh water</t>
        </is>
      </c>
      <c r="X311" t="inlineStr">
        <is>
          <t>Lab</t>
        </is>
      </c>
      <c r="Y311"/>
      <c r="Z311" t="inlineStr">
        <is>
          <t>Formulation</t>
        </is>
      </c>
      <c r="AA311"/>
      <c r="AB311" t="n">
        <v>14.066403</v>
      </c>
      <c r="AC311"/>
      <c r="AD311"/>
      <c r="AE311"/>
      <c r="AF311"/>
      <c r="AG311" t="inlineStr">
        <is>
          <t>AI mg/L</t>
        </is>
      </c>
      <c r="AH311"/>
      <c r="AI311"/>
      <c r="AJ311"/>
      <c r="AK311"/>
      <c r="AL311"/>
      <c r="AM311"/>
      <c r="AN311"/>
      <c r="AO311"/>
      <c r="AP311"/>
      <c r="AQ311"/>
      <c r="AR311"/>
      <c r="AS311"/>
      <c r="AT311"/>
      <c r="AU311"/>
      <c r="AV311"/>
      <c r="AW311"/>
      <c r="AX311" t="inlineStr">
        <is>
          <t>Mortality</t>
        </is>
      </c>
      <c r="AY311" t="inlineStr">
        <is>
          <t>Mortality</t>
        </is>
      </c>
      <c r="AZ311" t="inlineStr">
        <is>
          <t>LC50</t>
        </is>
      </c>
      <c r="BA311"/>
      <c r="BB311"/>
      <c r="BC311" t="n">
        <v>1.0</v>
      </c>
      <c r="BD311"/>
      <c r="BE311"/>
      <c r="BF311"/>
      <c r="BG311"/>
      <c r="BH311" t="inlineStr">
        <is>
          <t>Day(s)</t>
        </is>
      </c>
      <c r="BI311"/>
      <c r="BJ311"/>
      <c r="BK311"/>
      <c r="BL311"/>
      <c r="BM311"/>
      <c r="BN311"/>
      <c r="BO311" t="inlineStr">
        <is>
          <t>--</t>
        </is>
      </c>
      <c r="BP311"/>
      <c r="BQ311"/>
      <c r="BR311"/>
      <c r="BS311"/>
      <c r="BT311"/>
      <c r="BU311"/>
      <c r="BV311"/>
      <c r="BW311"/>
      <c r="BX311"/>
      <c r="BY311"/>
      <c r="BZ311"/>
      <c r="CA311"/>
      <c r="CB311"/>
      <c r="CC311"/>
      <c r="CD311" t="inlineStr">
        <is>
          <t>Calleja,M.C., and G. Persoone</t>
        </is>
      </c>
      <c r="CE311" t="n">
        <v>7026.0</v>
      </c>
      <c r="CF311" t="inlineStr">
        <is>
          <t>The Influence of Solvents on the Acute Toxicity of some Lipophilic Chemicals to Aquatic Invertebrates</t>
        </is>
      </c>
      <c r="CG311" t="inlineStr">
        <is>
          <t>Chemosphere26(11): 2007-2022</t>
        </is>
      </c>
      <c r="CH311" t="n">
        <v>1993.0</v>
      </c>
    </row>
    <row r="312">
      <c r="A312" t="n">
        <v>439145.0</v>
      </c>
      <c r="B312" t="inlineStr">
        <is>
          <t>7-Chloro-1,3-dihydro-1-methyl-5-phenyl-2H-1,4-benzodiazepin-2-one</t>
        </is>
      </c>
      <c r="C312"/>
      <c r="D312" t="inlineStr">
        <is>
          <t>Unmeasured</t>
        </is>
      </c>
      <c r="E312"/>
      <c r="F312"/>
      <c r="G312"/>
      <c r="H312"/>
      <c r="I312"/>
      <c r="J312"/>
      <c r="K312" t="inlineStr">
        <is>
          <t>Daphnia magna</t>
        </is>
      </c>
      <c r="L312" t="inlineStr">
        <is>
          <t>Water Flea</t>
        </is>
      </c>
      <c r="M312" t="inlineStr">
        <is>
          <t>Crustaceans; Standard Test Species</t>
        </is>
      </c>
      <c r="N312" t="inlineStr">
        <is>
          <t>Neonate</t>
        </is>
      </c>
      <c r="O312"/>
      <c r="P312"/>
      <c r="Q312"/>
      <c r="R312"/>
      <c r="S312"/>
      <c r="T312"/>
      <c r="U312"/>
      <c r="V312" t="inlineStr">
        <is>
          <t>Static</t>
        </is>
      </c>
      <c r="W312" t="inlineStr">
        <is>
          <t>Fresh water</t>
        </is>
      </c>
      <c r="X312" t="inlineStr">
        <is>
          <t>Lab</t>
        </is>
      </c>
      <c r="Y312"/>
      <c r="Z312" t="inlineStr">
        <is>
          <t>Formulation</t>
        </is>
      </c>
      <c r="AA312"/>
      <c r="AB312" t="n">
        <v>9.1972635</v>
      </c>
      <c r="AC312"/>
      <c r="AD312"/>
      <c r="AE312"/>
      <c r="AF312"/>
      <c r="AG312" t="inlineStr">
        <is>
          <t>AI mg/L</t>
        </is>
      </c>
      <c r="AH312"/>
      <c r="AI312"/>
      <c r="AJ312"/>
      <c r="AK312"/>
      <c r="AL312"/>
      <c r="AM312"/>
      <c r="AN312"/>
      <c r="AO312"/>
      <c r="AP312"/>
      <c r="AQ312"/>
      <c r="AR312"/>
      <c r="AS312"/>
      <c r="AT312"/>
      <c r="AU312"/>
      <c r="AV312"/>
      <c r="AW312"/>
      <c r="AX312" t="inlineStr">
        <is>
          <t>Mortality</t>
        </is>
      </c>
      <c r="AY312" t="inlineStr">
        <is>
          <t>Mortality</t>
        </is>
      </c>
      <c r="AZ312" t="inlineStr">
        <is>
          <t>LC50</t>
        </is>
      </c>
      <c r="BA312"/>
      <c r="BB312"/>
      <c r="BC312" t="n">
        <v>1.0</v>
      </c>
      <c r="BD312"/>
      <c r="BE312"/>
      <c r="BF312"/>
      <c r="BG312"/>
      <c r="BH312" t="inlineStr">
        <is>
          <t>Day(s)</t>
        </is>
      </c>
      <c r="BI312"/>
      <c r="BJ312"/>
      <c r="BK312"/>
      <c r="BL312"/>
      <c r="BM312"/>
      <c r="BN312"/>
      <c r="BO312" t="inlineStr">
        <is>
          <t>--</t>
        </is>
      </c>
      <c r="BP312"/>
      <c r="BQ312"/>
      <c r="BR312"/>
      <c r="BS312"/>
      <c r="BT312"/>
      <c r="BU312"/>
      <c r="BV312"/>
      <c r="BW312"/>
      <c r="BX312"/>
      <c r="BY312"/>
      <c r="BZ312"/>
      <c r="CA312"/>
      <c r="CB312"/>
      <c r="CC312"/>
      <c r="CD312" t="inlineStr">
        <is>
          <t>Calleja,M.C., and G. Persoone</t>
        </is>
      </c>
      <c r="CE312" t="n">
        <v>7026.0</v>
      </c>
      <c r="CF312" t="inlineStr">
        <is>
          <t>The Influence of Solvents on the Acute Toxicity of some Lipophilic Chemicals to Aquatic Invertebrates</t>
        </is>
      </c>
      <c r="CG312" t="inlineStr">
        <is>
          <t>Chemosphere26(11): 2007-2022</t>
        </is>
      </c>
      <c r="CH312" t="n">
        <v>1993.0</v>
      </c>
    </row>
    <row r="313">
      <c r="A313" t="n">
        <v>497198.0</v>
      </c>
      <c r="B313" t="inlineStr">
        <is>
          <t>Carbonic acid disodium salt</t>
        </is>
      </c>
      <c r="C313"/>
      <c r="D313" t="inlineStr">
        <is>
          <t>Unmeasured</t>
        </is>
      </c>
      <c r="E313"/>
      <c r="F313"/>
      <c r="G313"/>
      <c r="H313"/>
      <c r="I313"/>
      <c r="J313"/>
      <c r="K313" t="inlineStr">
        <is>
          <t>Daphnia magna</t>
        </is>
      </c>
      <c r="L313" t="inlineStr">
        <is>
          <t>Water Flea</t>
        </is>
      </c>
      <c r="M313" t="inlineStr">
        <is>
          <t>Crustaceans; Standard Test Species</t>
        </is>
      </c>
      <c r="N313"/>
      <c r="O313" t="inlineStr">
        <is>
          <t>&lt;</t>
        </is>
      </c>
      <c r="P313" t="n">
        <v>24.0</v>
      </c>
      <c r="Q313"/>
      <c r="R313"/>
      <c r="S313"/>
      <c r="T313"/>
      <c r="U313" t="inlineStr">
        <is>
          <t>Hour(s)</t>
        </is>
      </c>
      <c r="V313" t="inlineStr">
        <is>
          <t>Static</t>
        </is>
      </c>
      <c r="W313" t="inlineStr">
        <is>
          <t>Fresh water</t>
        </is>
      </c>
      <c r="X313" t="inlineStr">
        <is>
          <t>Lab</t>
        </is>
      </c>
      <c r="Y313" t="n">
        <v>10.0</v>
      </c>
      <c r="Z313" t="inlineStr">
        <is>
          <t>Total</t>
        </is>
      </c>
      <c r="AA313"/>
      <c r="AB313" t="n">
        <v>614.7</v>
      </c>
      <c r="AC313"/>
      <c r="AD313"/>
      <c r="AE313"/>
      <c r="AF313"/>
      <c r="AG313" t="inlineStr">
        <is>
          <t>AI mg/L</t>
        </is>
      </c>
      <c r="AH313"/>
      <c r="AI313"/>
      <c r="AJ313"/>
      <c r="AK313"/>
      <c r="AL313"/>
      <c r="AM313"/>
      <c r="AN313"/>
      <c r="AO313"/>
      <c r="AP313"/>
      <c r="AQ313"/>
      <c r="AR313"/>
      <c r="AS313"/>
      <c r="AT313"/>
      <c r="AU313"/>
      <c r="AV313"/>
      <c r="AW313"/>
      <c r="AX313" t="inlineStr">
        <is>
          <t>Intoxication</t>
        </is>
      </c>
      <c r="AY313" t="inlineStr">
        <is>
          <t>Immobile</t>
        </is>
      </c>
      <c r="AZ313" t="inlineStr">
        <is>
          <t>LC50</t>
        </is>
      </c>
      <c r="BA313"/>
      <c r="BB313"/>
      <c r="BC313" t="n">
        <v>1.0417</v>
      </c>
      <c r="BD313"/>
      <c r="BE313"/>
      <c r="BF313"/>
      <c r="BG313"/>
      <c r="BH313" t="inlineStr">
        <is>
          <t>Day(s)</t>
        </is>
      </c>
      <c r="BI313"/>
      <c r="BJ313"/>
      <c r="BK313"/>
      <c r="BL313"/>
      <c r="BM313"/>
      <c r="BN313"/>
      <c r="BO313" t="inlineStr">
        <is>
          <t>--</t>
        </is>
      </c>
      <c r="BP313"/>
      <c r="BQ313"/>
      <c r="BR313"/>
      <c r="BS313"/>
      <c r="BT313"/>
      <c r="BU313"/>
      <c r="BV313"/>
      <c r="BW313"/>
      <c r="BX313"/>
      <c r="BY313"/>
      <c r="BZ313"/>
      <c r="CA313"/>
      <c r="CB313"/>
      <c r="CC313"/>
      <c r="CD313" t="inlineStr">
        <is>
          <t>Fairchild II,E.J.</t>
        </is>
      </c>
      <c r="CE313" t="n">
        <v>116752.0</v>
      </c>
      <c r="CF313" t="inlineStr">
        <is>
          <t>Effects of Lowered Oxygen Tension on the Susceptibility of Daphnia magna to Certain Inorganic Salts</t>
        </is>
      </c>
      <c r="CG313" t="inlineStr">
        <is>
          <t>Ph.D.Thesis, Louisiana State University, Baton Rouge, LA:134 p.</t>
        </is>
      </c>
      <c r="CH313" t="n">
        <v>1954.0</v>
      </c>
    </row>
    <row r="314">
      <c r="A314" t="n">
        <v>497198.0</v>
      </c>
      <c r="B314" t="inlineStr">
        <is>
          <t>Carbonic acid disodium salt</t>
        </is>
      </c>
      <c r="C314"/>
      <c r="D314" t="inlineStr">
        <is>
          <t>Unmeasured</t>
        </is>
      </c>
      <c r="E314"/>
      <c r="F314"/>
      <c r="G314"/>
      <c r="H314"/>
      <c r="I314"/>
      <c r="J314"/>
      <c r="K314" t="inlineStr">
        <is>
          <t>Daphnia magna</t>
        </is>
      </c>
      <c r="L314" t="inlineStr">
        <is>
          <t>Water Flea</t>
        </is>
      </c>
      <c r="M314" t="inlineStr">
        <is>
          <t>Crustaceans; Standard Test Species</t>
        </is>
      </c>
      <c r="N314"/>
      <c r="O314" t="inlineStr">
        <is>
          <t>&lt;</t>
        </is>
      </c>
      <c r="P314" t="n">
        <v>24.0</v>
      </c>
      <c r="Q314"/>
      <c r="R314"/>
      <c r="S314"/>
      <c r="T314"/>
      <c r="U314" t="inlineStr">
        <is>
          <t>Hour(s)</t>
        </is>
      </c>
      <c r="V314" t="inlineStr">
        <is>
          <t>Static</t>
        </is>
      </c>
      <c r="W314" t="inlineStr">
        <is>
          <t>Fresh water</t>
        </is>
      </c>
      <c r="X314" t="inlineStr">
        <is>
          <t>Lab</t>
        </is>
      </c>
      <c r="Y314" t="n">
        <v>10.0</v>
      </c>
      <c r="Z314" t="inlineStr">
        <is>
          <t>Total</t>
        </is>
      </c>
      <c r="AA314"/>
      <c r="AB314" t="n">
        <v>565.8</v>
      </c>
      <c r="AC314"/>
      <c r="AD314"/>
      <c r="AE314"/>
      <c r="AF314"/>
      <c r="AG314" t="inlineStr">
        <is>
          <t>AI mg/L</t>
        </is>
      </c>
      <c r="AH314"/>
      <c r="AI314"/>
      <c r="AJ314"/>
      <c r="AK314"/>
      <c r="AL314"/>
      <c r="AM314"/>
      <c r="AN314"/>
      <c r="AO314"/>
      <c r="AP314"/>
      <c r="AQ314"/>
      <c r="AR314"/>
      <c r="AS314"/>
      <c r="AT314"/>
      <c r="AU314"/>
      <c r="AV314"/>
      <c r="AW314"/>
      <c r="AX314" t="inlineStr">
        <is>
          <t>Intoxication</t>
        </is>
      </c>
      <c r="AY314" t="inlineStr">
        <is>
          <t>Immobile</t>
        </is>
      </c>
      <c r="AZ314" t="inlineStr">
        <is>
          <t>LC50</t>
        </is>
      </c>
      <c r="BA314"/>
      <c r="BB314"/>
      <c r="BC314" t="n">
        <v>2.0833</v>
      </c>
      <c r="BD314"/>
      <c r="BE314"/>
      <c r="BF314"/>
      <c r="BG314"/>
      <c r="BH314" t="inlineStr">
        <is>
          <t>Day(s)</t>
        </is>
      </c>
      <c r="BI314"/>
      <c r="BJ314"/>
      <c r="BK314"/>
      <c r="BL314"/>
      <c r="BM314"/>
      <c r="BN314"/>
      <c r="BO314" t="inlineStr">
        <is>
          <t>--</t>
        </is>
      </c>
      <c r="BP314"/>
      <c r="BQ314"/>
      <c r="BR314"/>
      <c r="BS314"/>
      <c r="BT314"/>
      <c r="BU314"/>
      <c r="BV314"/>
      <c r="BW314"/>
      <c r="BX314"/>
      <c r="BY314"/>
      <c r="BZ314"/>
      <c r="CA314"/>
      <c r="CB314"/>
      <c r="CC314"/>
      <c r="CD314" t="inlineStr">
        <is>
          <t>Fairchild II,E.J.</t>
        </is>
      </c>
      <c r="CE314" t="n">
        <v>116752.0</v>
      </c>
      <c r="CF314" t="inlineStr">
        <is>
          <t>Effects of Lowered Oxygen Tension on the Susceptibility of Daphnia magna to Certain Inorganic Salts</t>
        </is>
      </c>
      <c r="CG314" t="inlineStr">
        <is>
          <t>Ph.D.Thesis, Louisiana State University, Baton Rouge, LA:134 p.</t>
        </is>
      </c>
      <c r="CH314" t="n">
        <v>1954.0</v>
      </c>
    </row>
    <row r="315">
      <c r="A315" t="n">
        <v>497198.0</v>
      </c>
      <c r="B315" t="inlineStr">
        <is>
          <t>Carbonic acid disodium salt</t>
        </is>
      </c>
      <c r="C315"/>
      <c r="D315" t="inlineStr">
        <is>
          <t>Unmeasured</t>
        </is>
      </c>
      <c r="E315"/>
      <c r="F315"/>
      <c r="G315"/>
      <c r="H315"/>
      <c r="I315"/>
      <c r="J315"/>
      <c r="K315" t="inlineStr">
        <is>
          <t>Daphnia magna</t>
        </is>
      </c>
      <c r="L315" t="inlineStr">
        <is>
          <t>Water Flea</t>
        </is>
      </c>
      <c r="M315" t="inlineStr">
        <is>
          <t>Crustaceans; Standard Test Species</t>
        </is>
      </c>
      <c r="N315"/>
      <c r="O315" t="inlineStr">
        <is>
          <t>&lt;</t>
        </is>
      </c>
      <c r="P315" t="n">
        <v>24.0</v>
      </c>
      <c r="Q315"/>
      <c r="R315"/>
      <c r="S315"/>
      <c r="T315"/>
      <c r="U315" t="inlineStr">
        <is>
          <t>Hour(s)</t>
        </is>
      </c>
      <c r="V315" t="inlineStr">
        <is>
          <t>Static</t>
        </is>
      </c>
      <c r="W315" t="inlineStr">
        <is>
          <t>Fresh water</t>
        </is>
      </c>
      <c r="X315" t="inlineStr">
        <is>
          <t>Lab</t>
        </is>
      </c>
      <c r="Y315" t="n">
        <v>10.0</v>
      </c>
      <c r="Z315" t="inlineStr">
        <is>
          <t>Total</t>
        </is>
      </c>
      <c r="AA315"/>
      <c r="AB315" t="n">
        <v>333.2</v>
      </c>
      <c r="AC315"/>
      <c r="AD315"/>
      <c r="AE315"/>
      <c r="AF315"/>
      <c r="AG315" t="inlineStr">
        <is>
          <t>AI mg/L</t>
        </is>
      </c>
      <c r="AH315"/>
      <c r="AI315"/>
      <c r="AJ315"/>
      <c r="AK315"/>
      <c r="AL315"/>
      <c r="AM315"/>
      <c r="AN315"/>
      <c r="AO315"/>
      <c r="AP315"/>
      <c r="AQ315"/>
      <c r="AR315"/>
      <c r="AS315"/>
      <c r="AT315"/>
      <c r="AU315"/>
      <c r="AV315"/>
      <c r="AW315"/>
      <c r="AX315" t="inlineStr">
        <is>
          <t>Intoxication</t>
        </is>
      </c>
      <c r="AY315" t="inlineStr">
        <is>
          <t>Immobile</t>
        </is>
      </c>
      <c r="AZ315" t="inlineStr">
        <is>
          <t>LC50</t>
        </is>
      </c>
      <c r="BA315"/>
      <c r="BB315"/>
      <c r="BC315" t="n">
        <v>2.0833</v>
      </c>
      <c r="BD315"/>
      <c r="BE315"/>
      <c r="BF315"/>
      <c r="BG315"/>
      <c r="BH315" t="inlineStr">
        <is>
          <t>Day(s)</t>
        </is>
      </c>
      <c r="BI315"/>
      <c r="BJ315"/>
      <c r="BK315"/>
      <c r="BL315"/>
      <c r="BM315"/>
      <c r="BN315"/>
      <c r="BO315" t="inlineStr">
        <is>
          <t>--</t>
        </is>
      </c>
      <c r="BP315"/>
      <c r="BQ315"/>
      <c r="BR315"/>
      <c r="BS315"/>
      <c r="BT315"/>
      <c r="BU315"/>
      <c r="BV315"/>
      <c r="BW315"/>
      <c r="BX315"/>
      <c r="BY315"/>
      <c r="BZ315"/>
      <c r="CA315"/>
      <c r="CB315"/>
      <c r="CC315"/>
      <c r="CD315" t="inlineStr">
        <is>
          <t>Fairchild II,E.J.</t>
        </is>
      </c>
      <c r="CE315" t="n">
        <v>116752.0</v>
      </c>
      <c r="CF315" t="inlineStr">
        <is>
          <t>Effects of Lowered Oxygen Tension on the Susceptibility of Daphnia magna to Certain Inorganic Salts</t>
        </is>
      </c>
      <c r="CG315" t="inlineStr">
        <is>
          <t>Ph.D.Thesis, Louisiana State University, Baton Rouge, LA:134 p.</t>
        </is>
      </c>
      <c r="CH315" t="n">
        <v>1954.0</v>
      </c>
    </row>
    <row r="316">
      <c r="A316" t="n">
        <v>497198.0</v>
      </c>
      <c r="B316" t="inlineStr">
        <is>
          <t>Carbonic acid disodium salt</t>
        </is>
      </c>
      <c r="C316"/>
      <c r="D316" t="inlineStr">
        <is>
          <t>Unmeasured</t>
        </is>
      </c>
      <c r="E316"/>
      <c r="F316"/>
      <c r="G316"/>
      <c r="H316"/>
      <c r="I316"/>
      <c r="J316"/>
      <c r="K316" t="inlineStr">
        <is>
          <t>Daphnia magna</t>
        </is>
      </c>
      <c r="L316" t="inlineStr">
        <is>
          <t>Water Flea</t>
        </is>
      </c>
      <c r="M316" t="inlineStr">
        <is>
          <t>Crustaceans; Standard Test Species</t>
        </is>
      </c>
      <c r="N316"/>
      <c r="O316" t="inlineStr">
        <is>
          <t>&lt;</t>
        </is>
      </c>
      <c r="P316" t="n">
        <v>24.0</v>
      </c>
      <c r="Q316"/>
      <c r="R316"/>
      <c r="S316"/>
      <c r="T316"/>
      <c r="U316" t="inlineStr">
        <is>
          <t>Hour(s)</t>
        </is>
      </c>
      <c r="V316" t="inlineStr">
        <is>
          <t>Static</t>
        </is>
      </c>
      <c r="W316" t="inlineStr">
        <is>
          <t>Fresh water</t>
        </is>
      </c>
      <c r="X316" t="inlineStr">
        <is>
          <t>Lab</t>
        </is>
      </c>
      <c r="Y316" t="n">
        <v>10.0</v>
      </c>
      <c r="Z316" t="inlineStr">
        <is>
          <t>Total</t>
        </is>
      </c>
      <c r="AA316"/>
      <c r="AB316" t="n">
        <v>280.2</v>
      </c>
      <c r="AC316"/>
      <c r="AD316"/>
      <c r="AE316"/>
      <c r="AF316"/>
      <c r="AG316" t="inlineStr">
        <is>
          <t>AI mg/L</t>
        </is>
      </c>
      <c r="AH316"/>
      <c r="AI316"/>
      <c r="AJ316"/>
      <c r="AK316"/>
      <c r="AL316"/>
      <c r="AM316"/>
      <c r="AN316"/>
      <c r="AO316"/>
      <c r="AP316"/>
      <c r="AQ316"/>
      <c r="AR316"/>
      <c r="AS316"/>
      <c r="AT316"/>
      <c r="AU316"/>
      <c r="AV316"/>
      <c r="AW316"/>
      <c r="AX316" t="inlineStr">
        <is>
          <t>Intoxication</t>
        </is>
      </c>
      <c r="AY316" t="inlineStr">
        <is>
          <t>Immobile</t>
        </is>
      </c>
      <c r="AZ316" t="inlineStr">
        <is>
          <t>LC50</t>
        </is>
      </c>
      <c r="BA316"/>
      <c r="BB316"/>
      <c r="BC316" t="n">
        <v>2.0833</v>
      </c>
      <c r="BD316"/>
      <c r="BE316"/>
      <c r="BF316"/>
      <c r="BG316"/>
      <c r="BH316" t="inlineStr">
        <is>
          <t>Day(s)</t>
        </is>
      </c>
      <c r="BI316"/>
      <c r="BJ316"/>
      <c r="BK316"/>
      <c r="BL316"/>
      <c r="BM316"/>
      <c r="BN316"/>
      <c r="BO316" t="inlineStr">
        <is>
          <t>--</t>
        </is>
      </c>
      <c r="BP316"/>
      <c r="BQ316"/>
      <c r="BR316"/>
      <c r="BS316"/>
      <c r="BT316"/>
      <c r="BU316"/>
      <c r="BV316"/>
      <c r="BW316"/>
      <c r="BX316"/>
      <c r="BY316"/>
      <c r="BZ316"/>
      <c r="CA316"/>
      <c r="CB316"/>
      <c r="CC316"/>
      <c r="CD316" t="inlineStr">
        <is>
          <t>Fairchild II,E.J.</t>
        </is>
      </c>
      <c r="CE316" t="n">
        <v>116752.0</v>
      </c>
      <c r="CF316" t="inlineStr">
        <is>
          <t>Effects of Lowered Oxygen Tension on the Susceptibility of Daphnia magna to Certain Inorganic Salts</t>
        </is>
      </c>
      <c r="CG316" t="inlineStr">
        <is>
          <t>Ph.D.Thesis, Louisiana State University, Baton Rouge, LA:134 p.</t>
        </is>
      </c>
      <c r="CH316" t="n">
        <v>1954.0</v>
      </c>
    </row>
    <row r="317">
      <c r="A317" t="n">
        <v>497198.0</v>
      </c>
      <c r="B317" t="inlineStr">
        <is>
          <t>Carbonic acid disodium salt</t>
        </is>
      </c>
      <c r="C317"/>
      <c r="D317" t="inlineStr">
        <is>
          <t>Unmeasured</t>
        </is>
      </c>
      <c r="E317"/>
      <c r="F317"/>
      <c r="G317"/>
      <c r="H317"/>
      <c r="I317"/>
      <c r="J317"/>
      <c r="K317" t="inlineStr">
        <is>
          <t>Daphnia magna</t>
        </is>
      </c>
      <c r="L317" t="inlineStr">
        <is>
          <t>Water Flea</t>
        </is>
      </c>
      <c r="M317" t="inlineStr">
        <is>
          <t>Crustaceans; Standard Test Species</t>
        </is>
      </c>
      <c r="N317"/>
      <c r="O317" t="inlineStr">
        <is>
          <t>&lt;</t>
        </is>
      </c>
      <c r="P317" t="n">
        <v>24.0</v>
      </c>
      <c r="Q317"/>
      <c r="R317"/>
      <c r="S317"/>
      <c r="T317"/>
      <c r="U317" t="inlineStr">
        <is>
          <t>Hour(s)</t>
        </is>
      </c>
      <c r="V317" t="inlineStr">
        <is>
          <t>Static</t>
        </is>
      </c>
      <c r="W317" t="inlineStr">
        <is>
          <t>Fresh water</t>
        </is>
      </c>
      <c r="X317" t="inlineStr">
        <is>
          <t>Lab</t>
        </is>
      </c>
      <c r="Y317" t="n">
        <v>10.0</v>
      </c>
      <c r="Z317" t="inlineStr">
        <is>
          <t>Total</t>
        </is>
      </c>
      <c r="AA317"/>
      <c r="AB317" t="n">
        <v>287.3</v>
      </c>
      <c r="AC317"/>
      <c r="AD317"/>
      <c r="AE317"/>
      <c r="AF317"/>
      <c r="AG317" t="inlineStr">
        <is>
          <t>AI mg/L</t>
        </is>
      </c>
      <c r="AH317"/>
      <c r="AI317"/>
      <c r="AJ317"/>
      <c r="AK317"/>
      <c r="AL317"/>
      <c r="AM317"/>
      <c r="AN317"/>
      <c r="AO317"/>
      <c r="AP317"/>
      <c r="AQ317"/>
      <c r="AR317"/>
      <c r="AS317"/>
      <c r="AT317"/>
      <c r="AU317"/>
      <c r="AV317"/>
      <c r="AW317"/>
      <c r="AX317" t="inlineStr">
        <is>
          <t>Intoxication</t>
        </is>
      </c>
      <c r="AY317" t="inlineStr">
        <is>
          <t>Immobile</t>
        </is>
      </c>
      <c r="AZ317" t="inlineStr">
        <is>
          <t>LC50</t>
        </is>
      </c>
      <c r="BA317"/>
      <c r="BB317"/>
      <c r="BC317" t="n">
        <v>1.0417</v>
      </c>
      <c r="BD317"/>
      <c r="BE317"/>
      <c r="BF317"/>
      <c r="BG317"/>
      <c r="BH317" t="inlineStr">
        <is>
          <t>Day(s)</t>
        </is>
      </c>
      <c r="BI317"/>
      <c r="BJ317"/>
      <c r="BK317"/>
      <c r="BL317"/>
      <c r="BM317"/>
      <c r="BN317"/>
      <c r="BO317" t="inlineStr">
        <is>
          <t>--</t>
        </is>
      </c>
      <c r="BP317"/>
      <c r="BQ317"/>
      <c r="BR317"/>
      <c r="BS317"/>
      <c r="BT317"/>
      <c r="BU317"/>
      <c r="BV317"/>
      <c r="BW317"/>
      <c r="BX317"/>
      <c r="BY317"/>
      <c r="BZ317"/>
      <c r="CA317"/>
      <c r="CB317"/>
      <c r="CC317"/>
      <c r="CD317" t="inlineStr">
        <is>
          <t>Fairchild II,E.J.</t>
        </is>
      </c>
      <c r="CE317" t="n">
        <v>116752.0</v>
      </c>
      <c r="CF317" t="inlineStr">
        <is>
          <t>Effects of Lowered Oxygen Tension on the Susceptibility of Daphnia magna to Certain Inorganic Salts</t>
        </is>
      </c>
      <c r="CG317" t="inlineStr">
        <is>
          <t>Ph.D.Thesis, Louisiana State University, Baton Rouge, LA:134 p.</t>
        </is>
      </c>
      <c r="CH317" t="n">
        <v>1954.0</v>
      </c>
    </row>
    <row r="318">
      <c r="A318" t="n">
        <v>497198.0</v>
      </c>
      <c r="B318" t="inlineStr">
        <is>
          <t>Carbonic acid disodium salt</t>
        </is>
      </c>
      <c r="C318"/>
      <c r="D318" t="inlineStr">
        <is>
          <t>Unmeasured</t>
        </is>
      </c>
      <c r="E318"/>
      <c r="F318"/>
      <c r="G318"/>
      <c r="H318"/>
      <c r="I318"/>
      <c r="J318"/>
      <c r="K318" t="inlineStr">
        <is>
          <t>Daphnia magna</t>
        </is>
      </c>
      <c r="L318" t="inlineStr">
        <is>
          <t>Water Flea</t>
        </is>
      </c>
      <c r="M318" t="inlineStr">
        <is>
          <t>Crustaceans; Standard Test Species</t>
        </is>
      </c>
      <c r="N318"/>
      <c r="O318" t="inlineStr">
        <is>
          <t>&lt;</t>
        </is>
      </c>
      <c r="P318" t="n">
        <v>24.0</v>
      </c>
      <c r="Q318"/>
      <c r="R318"/>
      <c r="S318"/>
      <c r="T318"/>
      <c r="U318" t="inlineStr">
        <is>
          <t>Hour(s)</t>
        </is>
      </c>
      <c r="V318" t="inlineStr">
        <is>
          <t>Static</t>
        </is>
      </c>
      <c r="W318" t="inlineStr">
        <is>
          <t>Fresh water</t>
        </is>
      </c>
      <c r="X318" t="inlineStr">
        <is>
          <t>Lab</t>
        </is>
      </c>
      <c r="Y318" t="n">
        <v>10.0</v>
      </c>
      <c r="Z318" t="inlineStr">
        <is>
          <t>Total</t>
        </is>
      </c>
      <c r="AA318"/>
      <c r="AB318" t="n">
        <v>387.5</v>
      </c>
      <c r="AC318"/>
      <c r="AD318"/>
      <c r="AE318"/>
      <c r="AF318"/>
      <c r="AG318" t="inlineStr">
        <is>
          <t>AI mg/L</t>
        </is>
      </c>
      <c r="AH318"/>
      <c r="AI318"/>
      <c r="AJ318"/>
      <c r="AK318"/>
      <c r="AL318"/>
      <c r="AM318"/>
      <c r="AN318"/>
      <c r="AO318"/>
      <c r="AP318"/>
      <c r="AQ318"/>
      <c r="AR318"/>
      <c r="AS318"/>
      <c r="AT318"/>
      <c r="AU318"/>
      <c r="AV318"/>
      <c r="AW318"/>
      <c r="AX318" t="inlineStr">
        <is>
          <t>Intoxication</t>
        </is>
      </c>
      <c r="AY318" t="inlineStr">
        <is>
          <t>Immobile</t>
        </is>
      </c>
      <c r="AZ318" t="inlineStr">
        <is>
          <t>LC50</t>
        </is>
      </c>
      <c r="BA318"/>
      <c r="BB318"/>
      <c r="BC318" t="n">
        <v>1.0417</v>
      </c>
      <c r="BD318"/>
      <c r="BE318"/>
      <c r="BF318"/>
      <c r="BG318"/>
      <c r="BH318" t="inlineStr">
        <is>
          <t>Day(s)</t>
        </is>
      </c>
      <c r="BI318"/>
      <c r="BJ318"/>
      <c r="BK318"/>
      <c r="BL318"/>
      <c r="BM318"/>
      <c r="BN318"/>
      <c r="BO318" t="inlineStr">
        <is>
          <t>--</t>
        </is>
      </c>
      <c r="BP318"/>
      <c r="BQ318"/>
      <c r="BR318"/>
      <c r="BS318"/>
      <c r="BT318"/>
      <c r="BU318"/>
      <c r="BV318"/>
      <c r="BW318"/>
      <c r="BX318"/>
      <c r="BY318"/>
      <c r="BZ318"/>
      <c r="CA318"/>
      <c r="CB318"/>
      <c r="CC318"/>
      <c r="CD318" t="inlineStr">
        <is>
          <t>Fairchild II,E.J.</t>
        </is>
      </c>
      <c r="CE318" t="n">
        <v>116752.0</v>
      </c>
      <c r="CF318" t="inlineStr">
        <is>
          <t>Effects of Lowered Oxygen Tension on the Susceptibility of Daphnia magna to Certain Inorganic Salts</t>
        </is>
      </c>
      <c r="CG318" t="inlineStr">
        <is>
          <t>Ph.D.Thesis, Louisiana State University, Baton Rouge, LA:134 p.</t>
        </is>
      </c>
      <c r="CH318" t="n">
        <v>1954.0</v>
      </c>
    </row>
    <row r="319">
      <c r="A319" t="n">
        <v>497198.0</v>
      </c>
      <c r="B319" t="inlineStr">
        <is>
          <t>Carbonic acid disodium salt</t>
        </is>
      </c>
      <c r="C319"/>
      <c r="D319" t="inlineStr">
        <is>
          <t>Unmeasured</t>
        </is>
      </c>
      <c r="E319"/>
      <c r="F319"/>
      <c r="G319"/>
      <c r="H319"/>
      <c r="I319"/>
      <c r="J319"/>
      <c r="K319" t="inlineStr">
        <is>
          <t>Daphnia magna</t>
        </is>
      </c>
      <c r="L319" t="inlineStr">
        <is>
          <t>Water Flea</t>
        </is>
      </c>
      <c r="M319" t="inlineStr">
        <is>
          <t>Crustaceans; Standard Test Species</t>
        </is>
      </c>
      <c r="N319"/>
      <c r="O319"/>
      <c r="P319"/>
      <c r="Q319"/>
      <c r="R319"/>
      <c r="S319"/>
      <c r="T319"/>
      <c r="U319"/>
      <c r="V319" t="inlineStr">
        <is>
          <t>Static</t>
        </is>
      </c>
      <c r="W319" t="inlineStr">
        <is>
          <t>Fresh water</t>
        </is>
      </c>
      <c r="X319" t="inlineStr">
        <is>
          <t>Lab</t>
        </is>
      </c>
      <c r="Y319" t="n">
        <v>10.0</v>
      </c>
      <c r="Z319" t="inlineStr">
        <is>
          <t>Total</t>
        </is>
      </c>
      <c r="AA319"/>
      <c r="AB319" t="n">
        <v>322.4</v>
      </c>
      <c r="AC319"/>
      <c r="AD319"/>
      <c r="AE319"/>
      <c r="AF319"/>
      <c r="AG319" t="inlineStr">
        <is>
          <t>AI mg/L</t>
        </is>
      </c>
      <c r="AH319"/>
      <c r="AI319"/>
      <c r="AJ319"/>
      <c r="AK319"/>
      <c r="AL319"/>
      <c r="AM319"/>
      <c r="AN319"/>
      <c r="AO319"/>
      <c r="AP319"/>
      <c r="AQ319"/>
      <c r="AR319"/>
      <c r="AS319"/>
      <c r="AT319"/>
      <c r="AU319"/>
      <c r="AV319"/>
      <c r="AW319"/>
      <c r="AX319" t="inlineStr">
        <is>
          <t>Intoxication</t>
        </is>
      </c>
      <c r="AY319" t="inlineStr">
        <is>
          <t>Immobile</t>
        </is>
      </c>
      <c r="AZ319" t="inlineStr">
        <is>
          <t>LC50</t>
        </is>
      </c>
      <c r="BA319"/>
      <c r="BB319"/>
      <c r="BC319" t="n">
        <v>4.1667</v>
      </c>
      <c r="BD319"/>
      <c r="BE319"/>
      <c r="BF319"/>
      <c r="BG319"/>
      <c r="BH319" t="inlineStr">
        <is>
          <t>Day(s)</t>
        </is>
      </c>
      <c r="BI319"/>
      <c r="BJ319"/>
      <c r="BK319"/>
      <c r="BL319"/>
      <c r="BM319"/>
      <c r="BN319"/>
      <c r="BO319" t="inlineStr">
        <is>
          <t>--</t>
        </is>
      </c>
      <c r="BP319"/>
      <c r="BQ319"/>
      <c r="BR319"/>
      <c r="BS319"/>
      <c r="BT319"/>
      <c r="BU319"/>
      <c r="BV319"/>
      <c r="BW319"/>
      <c r="BX319"/>
      <c r="BY319"/>
      <c r="BZ319"/>
      <c r="CA319"/>
      <c r="CB319"/>
      <c r="CC319"/>
      <c r="CD319" t="inlineStr">
        <is>
          <t>Fairchild II,E.J.</t>
        </is>
      </c>
      <c r="CE319" t="n">
        <v>117511.0</v>
      </c>
      <c r="CF319" t="inlineStr">
        <is>
          <t>Low Dissolved Oxygen:  Effect Upon the Toxicity of Certain Inorganic Salts to the Aquatic Invertebrate Daphnia magna</t>
        </is>
      </c>
      <c r="CG319" t="inlineStr">
        <is>
          <t>In: Proc. 4th Ann. Water Symp., March 1955, Baton Rouge, LA, Eng. Exp. Stn. Bull. No.51:95-102</t>
        </is>
      </c>
      <c r="CH319" t="n">
        <v>1955.0</v>
      </c>
    </row>
    <row r="320">
      <c r="A320" t="n">
        <v>497198.0</v>
      </c>
      <c r="B320" t="inlineStr">
        <is>
          <t>Carbonic acid disodium salt</t>
        </is>
      </c>
      <c r="C320"/>
      <c r="D320" t="inlineStr">
        <is>
          <t>Unmeasured</t>
        </is>
      </c>
      <c r="E320"/>
      <c r="F320"/>
      <c r="G320"/>
      <c r="H320"/>
      <c r="I320"/>
      <c r="J320"/>
      <c r="K320" t="inlineStr">
        <is>
          <t>Daphnia magna</t>
        </is>
      </c>
      <c r="L320" t="inlineStr">
        <is>
          <t>Water Flea</t>
        </is>
      </c>
      <c r="M320" t="inlineStr">
        <is>
          <t>Crustaceans; Standard Test Species</t>
        </is>
      </c>
      <c r="N320"/>
      <c r="O320"/>
      <c r="P320"/>
      <c r="Q320"/>
      <c r="R320"/>
      <c r="S320"/>
      <c r="T320"/>
      <c r="U320"/>
      <c r="V320" t="inlineStr">
        <is>
          <t>Static</t>
        </is>
      </c>
      <c r="W320" t="inlineStr">
        <is>
          <t>Fresh water</t>
        </is>
      </c>
      <c r="X320" t="inlineStr">
        <is>
          <t>Lab</t>
        </is>
      </c>
      <c r="Y320" t="n">
        <v>10.0</v>
      </c>
      <c r="Z320" t="inlineStr">
        <is>
          <t>Total</t>
        </is>
      </c>
      <c r="AA320"/>
      <c r="AB320" t="n">
        <v>552.4</v>
      </c>
      <c r="AC320"/>
      <c r="AD320"/>
      <c r="AE320"/>
      <c r="AF320"/>
      <c r="AG320" t="inlineStr">
        <is>
          <t>AI mg/L</t>
        </is>
      </c>
      <c r="AH320"/>
      <c r="AI320"/>
      <c r="AJ320"/>
      <c r="AK320"/>
      <c r="AL320"/>
      <c r="AM320"/>
      <c r="AN320"/>
      <c r="AO320"/>
      <c r="AP320"/>
      <c r="AQ320"/>
      <c r="AR320"/>
      <c r="AS320"/>
      <c r="AT320"/>
      <c r="AU320"/>
      <c r="AV320"/>
      <c r="AW320"/>
      <c r="AX320" t="inlineStr">
        <is>
          <t>Intoxication</t>
        </is>
      </c>
      <c r="AY320" t="inlineStr">
        <is>
          <t>Immobile</t>
        </is>
      </c>
      <c r="AZ320" t="inlineStr">
        <is>
          <t>LC50</t>
        </is>
      </c>
      <c r="BA320"/>
      <c r="BB320"/>
      <c r="BC320" t="n">
        <v>4.1667</v>
      </c>
      <c r="BD320"/>
      <c r="BE320"/>
      <c r="BF320"/>
      <c r="BG320"/>
      <c r="BH320" t="inlineStr">
        <is>
          <t>Day(s)</t>
        </is>
      </c>
      <c r="BI320"/>
      <c r="BJ320"/>
      <c r="BK320"/>
      <c r="BL320"/>
      <c r="BM320"/>
      <c r="BN320"/>
      <c r="BO320" t="inlineStr">
        <is>
          <t>--</t>
        </is>
      </c>
      <c r="BP320"/>
      <c r="BQ320"/>
      <c r="BR320"/>
      <c r="BS320"/>
      <c r="BT320"/>
      <c r="BU320"/>
      <c r="BV320"/>
      <c r="BW320"/>
      <c r="BX320"/>
      <c r="BY320"/>
      <c r="BZ320"/>
      <c r="CA320"/>
      <c r="CB320"/>
      <c r="CC320"/>
      <c r="CD320" t="inlineStr">
        <is>
          <t>Fairchild II,E.J.</t>
        </is>
      </c>
      <c r="CE320" t="n">
        <v>117511.0</v>
      </c>
      <c r="CF320" t="inlineStr">
        <is>
          <t>Low Dissolved Oxygen:  Effect Upon the Toxicity of Certain Inorganic Salts to the Aquatic Invertebrate Daphnia magna</t>
        </is>
      </c>
      <c r="CG320" t="inlineStr">
        <is>
          <t>In: Proc. 4th Ann. Water Symp., March 1955, Baton Rouge, LA, Eng. Exp. Stn. Bull. No.51:95-102</t>
        </is>
      </c>
      <c r="CH320" t="n">
        <v>1955.0</v>
      </c>
    </row>
    <row r="321">
      <c r="A321" t="n">
        <v>497198.0</v>
      </c>
      <c r="B321" t="inlineStr">
        <is>
          <t>Carbonic acid disodium salt</t>
        </is>
      </c>
      <c r="C321"/>
      <c r="D321" t="inlineStr">
        <is>
          <t>Unmeasured</t>
        </is>
      </c>
      <c r="E321"/>
      <c r="F321"/>
      <c r="G321"/>
      <c r="H321"/>
      <c r="I321"/>
      <c r="J321"/>
      <c r="K321" t="inlineStr">
        <is>
          <t>Daphnia magna</t>
        </is>
      </c>
      <c r="L321" t="inlineStr">
        <is>
          <t>Water Flea</t>
        </is>
      </c>
      <c r="M321" t="inlineStr">
        <is>
          <t>Crustaceans; Standard Test Species</t>
        </is>
      </c>
      <c r="N321"/>
      <c r="O321"/>
      <c r="P321"/>
      <c r="Q321"/>
      <c r="R321"/>
      <c r="S321"/>
      <c r="T321"/>
      <c r="U321"/>
      <c r="V321" t="inlineStr">
        <is>
          <t>Static</t>
        </is>
      </c>
      <c r="W321" t="inlineStr">
        <is>
          <t>Fresh water</t>
        </is>
      </c>
      <c r="X321" t="inlineStr">
        <is>
          <t>Lab</t>
        </is>
      </c>
      <c r="Y321" t="n">
        <v>10.0</v>
      </c>
      <c r="Z321" t="inlineStr">
        <is>
          <t>Total</t>
        </is>
      </c>
      <c r="AA321"/>
      <c r="AB321" t="n">
        <v>266.6</v>
      </c>
      <c r="AC321"/>
      <c r="AD321"/>
      <c r="AE321"/>
      <c r="AF321"/>
      <c r="AG321" t="inlineStr">
        <is>
          <t>AI mg/L</t>
        </is>
      </c>
      <c r="AH321"/>
      <c r="AI321"/>
      <c r="AJ321"/>
      <c r="AK321"/>
      <c r="AL321"/>
      <c r="AM321"/>
      <c r="AN321"/>
      <c r="AO321"/>
      <c r="AP321"/>
      <c r="AQ321"/>
      <c r="AR321"/>
      <c r="AS321"/>
      <c r="AT321"/>
      <c r="AU321"/>
      <c r="AV321"/>
      <c r="AW321"/>
      <c r="AX321" t="inlineStr">
        <is>
          <t>Intoxication</t>
        </is>
      </c>
      <c r="AY321" t="inlineStr">
        <is>
          <t>Immobile</t>
        </is>
      </c>
      <c r="AZ321" t="inlineStr">
        <is>
          <t>LC50</t>
        </is>
      </c>
      <c r="BA321"/>
      <c r="BB321"/>
      <c r="BC321" t="n">
        <v>4.1667</v>
      </c>
      <c r="BD321"/>
      <c r="BE321"/>
      <c r="BF321"/>
      <c r="BG321"/>
      <c r="BH321" t="inlineStr">
        <is>
          <t>Day(s)</t>
        </is>
      </c>
      <c r="BI321"/>
      <c r="BJ321"/>
      <c r="BK321"/>
      <c r="BL321"/>
      <c r="BM321"/>
      <c r="BN321"/>
      <c r="BO321" t="inlineStr">
        <is>
          <t>--</t>
        </is>
      </c>
      <c r="BP321"/>
      <c r="BQ321"/>
      <c r="BR321"/>
      <c r="BS321"/>
      <c r="BT321"/>
      <c r="BU321"/>
      <c r="BV321"/>
      <c r="BW321"/>
      <c r="BX321"/>
      <c r="BY321"/>
      <c r="BZ321"/>
      <c r="CA321"/>
      <c r="CB321"/>
      <c r="CC321"/>
      <c r="CD321" t="inlineStr">
        <is>
          <t>Fairchild II,E.J.</t>
        </is>
      </c>
      <c r="CE321" t="n">
        <v>117511.0</v>
      </c>
      <c r="CF321" t="inlineStr">
        <is>
          <t>Low Dissolved Oxygen:  Effect Upon the Toxicity of Certain Inorganic Salts to the Aquatic Invertebrate Daphnia magna</t>
        </is>
      </c>
      <c r="CG321" t="inlineStr">
        <is>
          <t>In: Proc. 4th Ann. Water Symp., March 1955, Baton Rouge, LA, Eng. Exp. Stn. Bull. No.51:95-102</t>
        </is>
      </c>
      <c r="CH321" t="n">
        <v>1955.0</v>
      </c>
    </row>
    <row r="322">
      <c r="A322" t="n">
        <v>497198.0</v>
      </c>
      <c r="B322" t="inlineStr">
        <is>
          <t>Carbonic acid disodium salt</t>
        </is>
      </c>
      <c r="C322" t="inlineStr">
        <is>
          <t>Reagent Grade, Purissium, Purum, Puriss, Puris, Reinst</t>
        </is>
      </c>
      <c r="D322" t="inlineStr">
        <is>
          <t>Unmeasured</t>
        </is>
      </c>
      <c r="E322"/>
      <c r="F322"/>
      <c r="G322"/>
      <c r="H322"/>
      <c r="I322"/>
      <c r="J322"/>
      <c r="K322" t="inlineStr">
        <is>
          <t>Daphnia magna</t>
        </is>
      </c>
      <c r="L322" t="inlineStr">
        <is>
          <t>Water Flea</t>
        </is>
      </c>
      <c r="M322" t="inlineStr">
        <is>
          <t>Crustaceans; Standard Test Species</t>
        </is>
      </c>
      <c r="N322"/>
      <c r="O322" t="inlineStr">
        <is>
          <t>&lt;</t>
        </is>
      </c>
      <c r="P322" t="n">
        <v>24.0</v>
      </c>
      <c r="Q322"/>
      <c r="R322"/>
      <c r="S322"/>
      <c r="T322"/>
      <c r="U322" t="inlineStr">
        <is>
          <t>Hour(s)</t>
        </is>
      </c>
      <c r="V322" t="inlineStr">
        <is>
          <t>Static</t>
        </is>
      </c>
      <c r="W322" t="inlineStr">
        <is>
          <t>Fresh water</t>
        </is>
      </c>
      <c r="X322" t="inlineStr">
        <is>
          <t>Lab</t>
        </is>
      </c>
      <c r="Y322"/>
      <c r="Z322" t="inlineStr">
        <is>
          <t>Total</t>
        </is>
      </c>
      <c r="AA322"/>
      <c r="AB322" t="n">
        <v>2380.0</v>
      </c>
      <c r="AC322"/>
      <c r="AD322" t="n">
        <v>1900.0</v>
      </c>
      <c r="AE322"/>
      <c r="AF322" t="n">
        <v>2870.0</v>
      </c>
      <c r="AG322" t="inlineStr">
        <is>
          <t>AI mg/L</t>
        </is>
      </c>
      <c r="AH322"/>
      <c r="AI322"/>
      <c r="AJ322"/>
      <c r="AK322"/>
      <c r="AL322"/>
      <c r="AM322"/>
      <c r="AN322"/>
      <c r="AO322"/>
      <c r="AP322"/>
      <c r="AQ322"/>
      <c r="AR322"/>
      <c r="AS322"/>
      <c r="AT322"/>
      <c r="AU322"/>
      <c r="AV322"/>
      <c r="AW322"/>
      <c r="AX322" t="inlineStr">
        <is>
          <t>Mortality</t>
        </is>
      </c>
      <c r="AY322" t="inlineStr">
        <is>
          <t>Mortality</t>
        </is>
      </c>
      <c r="AZ322" t="inlineStr">
        <is>
          <t>LC50</t>
        </is>
      </c>
      <c r="BA322"/>
      <c r="BB322"/>
      <c r="BC322" t="n">
        <v>1.0</v>
      </c>
      <c r="BD322"/>
      <c r="BE322"/>
      <c r="BF322"/>
      <c r="BG322"/>
      <c r="BH322" t="inlineStr">
        <is>
          <t>Day(s)</t>
        </is>
      </c>
      <c r="BI322"/>
      <c r="BJ322"/>
      <c r="BK322"/>
      <c r="BL322"/>
      <c r="BM322"/>
      <c r="BN322"/>
      <c r="BO322" t="inlineStr">
        <is>
          <t>--</t>
        </is>
      </c>
      <c r="BP322"/>
      <c r="BQ322"/>
      <c r="BR322"/>
      <c r="BS322"/>
      <c r="BT322"/>
      <c r="BU322"/>
      <c r="BV322"/>
      <c r="BW322"/>
      <c r="BX322"/>
      <c r="BY322"/>
      <c r="BZ322"/>
      <c r="CA322"/>
      <c r="CB322"/>
      <c r="CC322"/>
      <c r="CD322" t="inlineStr">
        <is>
          <t>Mount,D.R., D.D. Gulley, J.R. Hockett, T.D. Garrison, and J.M. Evans</t>
        </is>
      </c>
      <c r="CE322" t="n">
        <v>18272.0</v>
      </c>
      <c r="CF322" t="inlineStr">
        <is>
          <t>Statistical Models to Predict the Toxicity of Major Ions to Ceriodaphnia dubia, Daphnia magna and Pimephales promelas (Fathead Minnows)</t>
        </is>
      </c>
      <c r="CG322" t="inlineStr">
        <is>
          <t>Environ. Toxicol. Chem.16(10): 2009-2019</t>
        </is>
      </c>
      <c r="CH322" t="n">
        <v>1997.0</v>
      </c>
    </row>
    <row r="323">
      <c r="A323" t="n">
        <v>497198.0</v>
      </c>
      <c r="B323" t="inlineStr">
        <is>
          <t>Carbonic acid disodium salt</t>
        </is>
      </c>
      <c r="C323" t="inlineStr">
        <is>
          <t>Reagent Grade, Purissium, Purum, Puriss, Puris, Reinst</t>
        </is>
      </c>
      <c r="D323" t="inlineStr">
        <is>
          <t>Unmeasured</t>
        </is>
      </c>
      <c r="E323"/>
      <c r="F323"/>
      <c r="G323"/>
      <c r="H323"/>
      <c r="I323"/>
      <c r="J323"/>
      <c r="K323" t="inlineStr">
        <is>
          <t>Daphnia magna</t>
        </is>
      </c>
      <c r="L323" t="inlineStr">
        <is>
          <t>Water Flea</t>
        </is>
      </c>
      <c r="M323" t="inlineStr">
        <is>
          <t>Crustaceans; Standard Test Species</t>
        </is>
      </c>
      <c r="N323"/>
      <c r="O323" t="inlineStr">
        <is>
          <t>&lt;</t>
        </is>
      </c>
      <c r="P323" t="n">
        <v>24.0</v>
      </c>
      <c r="Q323"/>
      <c r="R323"/>
      <c r="S323"/>
      <c r="T323"/>
      <c r="U323" t="inlineStr">
        <is>
          <t>Hour(s)</t>
        </is>
      </c>
      <c r="V323" t="inlineStr">
        <is>
          <t>Static</t>
        </is>
      </c>
      <c r="W323" t="inlineStr">
        <is>
          <t>Fresh water</t>
        </is>
      </c>
      <c r="X323" t="inlineStr">
        <is>
          <t>Lab</t>
        </is>
      </c>
      <c r="Y323"/>
      <c r="Z323" t="inlineStr">
        <is>
          <t>Total</t>
        </is>
      </c>
      <c r="AA323"/>
      <c r="AB323" t="n">
        <v>1640.0</v>
      </c>
      <c r="AC323"/>
      <c r="AD323" t="n">
        <v>1170.0</v>
      </c>
      <c r="AE323"/>
      <c r="AF323" t="n">
        <v>2030.0</v>
      </c>
      <c r="AG323" t="inlineStr">
        <is>
          <t>AI mg/L</t>
        </is>
      </c>
      <c r="AH323"/>
      <c r="AI323"/>
      <c r="AJ323"/>
      <c r="AK323"/>
      <c r="AL323"/>
      <c r="AM323"/>
      <c r="AN323"/>
      <c r="AO323"/>
      <c r="AP323"/>
      <c r="AQ323"/>
      <c r="AR323"/>
      <c r="AS323"/>
      <c r="AT323"/>
      <c r="AU323"/>
      <c r="AV323"/>
      <c r="AW323"/>
      <c r="AX323" t="inlineStr">
        <is>
          <t>Mortality</t>
        </is>
      </c>
      <c r="AY323" t="inlineStr">
        <is>
          <t>Mortality</t>
        </is>
      </c>
      <c r="AZ323" t="inlineStr">
        <is>
          <t>LC50</t>
        </is>
      </c>
      <c r="BA323"/>
      <c r="BB323"/>
      <c r="BC323" t="n">
        <v>2.0</v>
      </c>
      <c r="BD323"/>
      <c r="BE323"/>
      <c r="BF323"/>
      <c r="BG323"/>
      <c r="BH323" t="inlineStr">
        <is>
          <t>Day(s)</t>
        </is>
      </c>
      <c r="BI323"/>
      <c r="BJ323"/>
      <c r="BK323"/>
      <c r="BL323"/>
      <c r="BM323"/>
      <c r="BN323"/>
      <c r="BO323" t="inlineStr">
        <is>
          <t>--</t>
        </is>
      </c>
      <c r="BP323"/>
      <c r="BQ323"/>
      <c r="BR323"/>
      <c r="BS323"/>
      <c r="BT323"/>
      <c r="BU323"/>
      <c r="BV323"/>
      <c r="BW323"/>
      <c r="BX323"/>
      <c r="BY323"/>
      <c r="BZ323"/>
      <c r="CA323"/>
      <c r="CB323"/>
      <c r="CC323"/>
      <c r="CD323" t="inlineStr">
        <is>
          <t>Mount,D.R., D.D. Gulley, J.R. Hockett, T.D. Garrison, and J.M. Evans</t>
        </is>
      </c>
      <c r="CE323" t="n">
        <v>18272.0</v>
      </c>
      <c r="CF323" t="inlineStr">
        <is>
          <t>Statistical Models to Predict the Toxicity of Major Ions to Ceriodaphnia dubia, Daphnia magna and Pimephales promelas (Fathead Minnows)</t>
        </is>
      </c>
      <c r="CG323" t="inlineStr">
        <is>
          <t>Environ. Toxicol. Chem.16(10): 2009-2019</t>
        </is>
      </c>
      <c r="CH323" t="n">
        <v>1997.0</v>
      </c>
    </row>
    <row r="324">
      <c r="A324" t="n">
        <v>497198.0</v>
      </c>
      <c r="B324" t="inlineStr">
        <is>
          <t>Carbonic acid disodium salt</t>
        </is>
      </c>
      <c r="C324"/>
      <c r="D324" t="inlineStr">
        <is>
          <t>Unmeasured</t>
        </is>
      </c>
      <c r="E324"/>
      <c r="F324"/>
      <c r="G324"/>
      <c r="H324"/>
      <c r="I324"/>
      <c r="J324"/>
      <c r="K324" t="inlineStr">
        <is>
          <t>Daphnia magna</t>
        </is>
      </c>
      <c r="L324" t="inlineStr">
        <is>
          <t>Water Flea</t>
        </is>
      </c>
      <c r="M324" t="inlineStr">
        <is>
          <t>Crustaceans; Standard Test Species</t>
        </is>
      </c>
      <c r="N324"/>
      <c r="O324"/>
      <c r="P324"/>
      <c r="Q324"/>
      <c r="R324"/>
      <c r="S324"/>
      <c r="T324"/>
      <c r="U324"/>
      <c r="V324" t="inlineStr">
        <is>
          <t>Static</t>
        </is>
      </c>
      <c r="W324" t="inlineStr">
        <is>
          <t>Fresh water</t>
        </is>
      </c>
      <c r="X324" t="inlineStr">
        <is>
          <t>Lab</t>
        </is>
      </c>
      <c r="Y324"/>
      <c r="Z324" t="inlineStr">
        <is>
          <t>Total</t>
        </is>
      </c>
      <c r="AA324"/>
      <c r="AB324" t="n">
        <v>347.0</v>
      </c>
      <c r="AC324"/>
      <c r="AD324"/>
      <c r="AE324"/>
      <c r="AF324"/>
      <c r="AG324" t="inlineStr">
        <is>
          <t>AI mg/L</t>
        </is>
      </c>
      <c r="AH324"/>
      <c r="AI324"/>
      <c r="AJ324"/>
      <c r="AK324"/>
      <c r="AL324"/>
      <c r="AM324"/>
      <c r="AN324"/>
      <c r="AO324"/>
      <c r="AP324"/>
      <c r="AQ324"/>
      <c r="AR324"/>
      <c r="AS324"/>
      <c r="AT324"/>
      <c r="AU324"/>
      <c r="AV324"/>
      <c r="AW324"/>
      <c r="AX324" t="inlineStr">
        <is>
          <t>Mortality</t>
        </is>
      </c>
      <c r="AY324" t="inlineStr">
        <is>
          <t>Mortality</t>
        </is>
      </c>
      <c r="AZ324" t="inlineStr">
        <is>
          <t>LC50</t>
        </is>
      </c>
      <c r="BA324"/>
      <c r="BB324"/>
      <c r="BC324" t="n">
        <v>1.0</v>
      </c>
      <c r="BD324"/>
      <c r="BE324"/>
      <c r="BF324"/>
      <c r="BG324"/>
      <c r="BH324" t="inlineStr">
        <is>
          <t>Day(s)</t>
        </is>
      </c>
      <c r="BI324"/>
      <c r="BJ324"/>
      <c r="BK324"/>
      <c r="BL324"/>
      <c r="BM324"/>
      <c r="BN324"/>
      <c r="BO324" t="inlineStr">
        <is>
          <t>--</t>
        </is>
      </c>
      <c r="BP324"/>
      <c r="BQ324"/>
      <c r="BR324"/>
      <c r="BS324"/>
      <c r="BT324"/>
      <c r="BU324"/>
      <c r="BV324"/>
      <c r="BW324"/>
      <c r="BX324"/>
      <c r="BY324"/>
      <c r="BZ324"/>
      <c r="CA324"/>
      <c r="CB324"/>
      <c r="CC324"/>
      <c r="CD324" t="inlineStr">
        <is>
          <t>Dowden,B.F., and H.J. Bennett</t>
        </is>
      </c>
      <c r="CE324" t="n">
        <v>915.0</v>
      </c>
      <c r="CF324" t="inlineStr">
        <is>
          <t>Toxicity of Selected Chemicals to Certain Animals</t>
        </is>
      </c>
      <c r="CG324" t="inlineStr">
        <is>
          <t>J. Water Pollut. Control Fed.37(9): 1308-1316</t>
        </is>
      </c>
      <c r="CH324" t="n">
        <v>1965.0</v>
      </c>
    </row>
    <row r="325">
      <c r="A325" t="n">
        <v>497198.0</v>
      </c>
      <c r="B325" t="inlineStr">
        <is>
          <t>Carbonic acid disodium salt</t>
        </is>
      </c>
      <c r="C325"/>
      <c r="D325" t="inlineStr">
        <is>
          <t>Unmeasured</t>
        </is>
      </c>
      <c r="E325"/>
      <c r="F325"/>
      <c r="G325"/>
      <c r="H325"/>
      <c r="I325"/>
      <c r="J325"/>
      <c r="K325" t="inlineStr">
        <is>
          <t>Daphnia magna</t>
        </is>
      </c>
      <c r="L325" t="inlineStr">
        <is>
          <t>Water Flea</t>
        </is>
      </c>
      <c r="M325" t="inlineStr">
        <is>
          <t>Crustaceans; Standard Test Species</t>
        </is>
      </c>
      <c r="N325"/>
      <c r="O325"/>
      <c r="P325"/>
      <c r="Q325"/>
      <c r="R325"/>
      <c r="S325"/>
      <c r="T325"/>
      <c r="U325"/>
      <c r="V325" t="inlineStr">
        <is>
          <t>Static</t>
        </is>
      </c>
      <c r="W325" t="inlineStr">
        <is>
          <t>Fresh water</t>
        </is>
      </c>
      <c r="X325" t="inlineStr">
        <is>
          <t>Lab</t>
        </is>
      </c>
      <c r="Y325"/>
      <c r="Z325" t="inlineStr">
        <is>
          <t>Total</t>
        </is>
      </c>
      <c r="AA325"/>
      <c r="AB325" t="n">
        <v>265.0</v>
      </c>
      <c r="AC325"/>
      <c r="AD325"/>
      <c r="AE325"/>
      <c r="AF325"/>
      <c r="AG325" t="inlineStr">
        <is>
          <t>AI mg/L</t>
        </is>
      </c>
      <c r="AH325"/>
      <c r="AI325"/>
      <c r="AJ325"/>
      <c r="AK325"/>
      <c r="AL325"/>
      <c r="AM325"/>
      <c r="AN325"/>
      <c r="AO325"/>
      <c r="AP325"/>
      <c r="AQ325"/>
      <c r="AR325"/>
      <c r="AS325"/>
      <c r="AT325"/>
      <c r="AU325"/>
      <c r="AV325"/>
      <c r="AW325"/>
      <c r="AX325" t="inlineStr">
        <is>
          <t>Mortality</t>
        </is>
      </c>
      <c r="AY325" t="inlineStr">
        <is>
          <t>Mortality</t>
        </is>
      </c>
      <c r="AZ325" t="inlineStr">
        <is>
          <t>LC50</t>
        </is>
      </c>
      <c r="BA325"/>
      <c r="BB325"/>
      <c r="BC325" t="n">
        <v>2.0</v>
      </c>
      <c r="BD325"/>
      <c r="BE325"/>
      <c r="BF325"/>
      <c r="BG325"/>
      <c r="BH325" t="inlineStr">
        <is>
          <t>Day(s)</t>
        </is>
      </c>
      <c r="BI325"/>
      <c r="BJ325"/>
      <c r="BK325"/>
      <c r="BL325"/>
      <c r="BM325"/>
      <c r="BN325"/>
      <c r="BO325" t="inlineStr">
        <is>
          <t>--</t>
        </is>
      </c>
      <c r="BP325"/>
      <c r="BQ325"/>
      <c r="BR325"/>
      <c r="BS325"/>
      <c r="BT325"/>
      <c r="BU325"/>
      <c r="BV325"/>
      <c r="BW325"/>
      <c r="BX325"/>
      <c r="BY325"/>
      <c r="BZ325"/>
      <c r="CA325"/>
      <c r="CB325"/>
      <c r="CC325"/>
      <c r="CD325" t="inlineStr">
        <is>
          <t>Dowden,B.F., and H.J. Bennett</t>
        </is>
      </c>
      <c r="CE325" t="n">
        <v>915.0</v>
      </c>
      <c r="CF325" t="inlineStr">
        <is>
          <t>Toxicity of Selected Chemicals to Certain Animals</t>
        </is>
      </c>
      <c r="CG325" t="inlineStr">
        <is>
          <t>J. Water Pollut. Control Fed.37(9): 1308-1316</t>
        </is>
      </c>
      <c r="CH325" t="n">
        <v>1965.0</v>
      </c>
    </row>
    <row r="326">
      <c r="A326" t="n">
        <v>497198.0</v>
      </c>
      <c r="B326" t="inlineStr">
        <is>
          <t>Carbonic acid disodium salt</t>
        </is>
      </c>
      <c r="C326"/>
      <c r="D326" t="inlineStr">
        <is>
          <t>Unmeasured</t>
        </is>
      </c>
      <c r="E326"/>
      <c r="F326"/>
      <c r="G326"/>
      <c r="H326"/>
      <c r="I326"/>
      <c r="J326"/>
      <c r="K326" t="inlineStr">
        <is>
          <t>Daphnia magna</t>
        </is>
      </c>
      <c r="L326" t="inlineStr">
        <is>
          <t>Water Flea</t>
        </is>
      </c>
      <c r="M326" t="inlineStr">
        <is>
          <t>Crustaceans; Standard Test Species</t>
        </is>
      </c>
      <c r="N326"/>
      <c r="O326"/>
      <c r="P326"/>
      <c r="Q326"/>
      <c r="R326"/>
      <c r="S326"/>
      <c r="T326"/>
      <c r="U326"/>
      <c r="V326" t="inlineStr">
        <is>
          <t>Static</t>
        </is>
      </c>
      <c r="W326" t="inlineStr">
        <is>
          <t>Fresh water</t>
        </is>
      </c>
      <c r="X326" t="inlineStr">
        <is>
          <t>Lab</t>
        </is>
      </c>
      <c r="Y326"/>
      <c r="Z326" t="inlineStr">
        <is>
          <t>Total</t>
        </is>
      </c>
      <c r="AA326"/>
      <c r="AB326" t="n">
        <v>524.0</v>
      </c>
      <c r="AC326"/>
      <c r="AD326"/>
      <c r="AE326"/>
      <c r="AF326"/>
      <c r="AG326" t="inlineStr">
        <is>
          <t>AI mg/L</t>
        </is>
      </c>
      <c r="AH326"/>
      <c r="AI326"/>
      <c r="AJ326"/>
      <c r="AK326"/>
      <c r="AL326"/>
      <c r="AM326"/>
      <c r="AN326"/>
      <c r="AO326"/>
      <c r="AP326"/>
      <c r="AQ326"/>
      <c r="AR326"/>
      <c r="AS326"/>
      <c r="AT326"/>
      <c r="AU326"/>
      <c r="AV326"/>
      <c r="AW326"/>
      <c r="AX326" t="inlineStr">
        <is>
          <t>Mortality</t>
        </is>
      </c>
      <c r="AY326" t="inlineStr">
        <is>
          <t>Mortality</t>
        </is>
      </c>
      <c r="AZ326" t="inlineStr">
        <is>
          <t>LC50</t>
        </is>
      </c>
      <c r="BA326"/>
      <c r="BB326"/>
      <c r="BC326" t="n">
        <v>4.0</v>
      </c>
      <c r="BD326"/>
      <c r="BE326"/>
      <c r="BF326"/>
      <c r="BG326"/>
      <c r="BH326" t="inlineStr">
        <is>
          <t>Day(s)</t>
        </is>
      </c>
      <c r="BI326"/>
      <c r="BJ326"/>
      <c r="BK326"/>
      <c r="BL326"/>
      <c r="BM326"/>
      <c r="BN326"/>
      <c r="BO326" t="inlineStr">
        <is>
          <t>--</t>
        </is>
      </c>
      <c r="BP326"/>
      <c r="BQ326"/>
      <c r="BR326"/>
      <c r="BS326"/>
      <c r="BT326"/>
      <c r="BU326"/>
      <c r="BV326"/>
      <c r="BW326"/>
      <c r="BX326"/>
      <c r="BY326"/>
      <c r="BZ326"/>
      <c r="CA326"/>
      <c r="CB326"/>
      <c r="CC326"/>
      <c r="CD326" t="inlineStr">
        <is>
          <t>Dowden,B.F., and H.J. Bennett</t>
        </is>
      </c>
      <c r="CE326" t="n">
        <v>915.0</v>
      </c>
      <c r="CF326" t="inlineStr">
        <is>
          <t>Toxicity of Selected Chemicals to Certain Animals</t>
        </is>
      </c>
      <c r="CG326" t="inlineStr">
        <is>
          <t>J. Water Pollut. Control Fed.37(9): 1308-1316</t>
        </is>
      </c>
      <c r="CH326" t="n">
        <v>1965.0</v>
      </c>
    </row>
    <row r="327">
      <c r="A327" t="n">
        <v>497198.0</v>
      </c>
      <c r="B327" t="inlineStr">
        <is>
          <t>Carbonic acid disodium salt</t>
        </is>
      </c>
      <c r="C327"/>
      <c r="D327" t="inlineStr">
        <is>
          <t>Unmeasured</t>
        </is>
      </c>
      <c r="E327"/>
      <c r="F327"/>
      <c r="G327"/>
      <c r="H327"/>
      <c r="I327"/>
      <c r="J327"/>
      <c r="K327" t="inlineStr">
        <is>
          <t>Daphnia magna</t>
        </is>
      </c>
      <c r="L327" t="inlineStr">
        <is>
          <t>Water Flea</t>
        </is>
      </c>
      <c r="M327" t="inlineStr">
        <is>
          <t>Crustaceans; Standard Test Species</t>
        </is>
      </c>
      <c r="N327"/>
      <c r="O327"/>
      <c r="P327"/>
      <c r="Q327"/>
      <c r="R327"/>
      <c r="S327"/>
      <c r="T327"/>
      <c r="U327"/>
      <c r="V327" t="inlineStr">
        <is>
          <t>Static</t>
        </is>
      </c>
      <c r="W327" t="inlineStr">
        <is>
          <t>Fresh water</t>
        </is>
      </c>
      <c r="X327" t="inlineStr">
        <is>
          <t>Lab</t>
        </is>
      </c>
      <c r="Y327"/>
      <c r="Z327" t="inlineStr">
        <is>
          <t>Total</t>
        </is>
      </c>
      <c r="AA327"/>
      <c r="AB327" t="n">
        <v>607.0</v>
      </c>
      <c r="AC327"/>
      <c r="AD327"/>
      <c r="AE327"/>
      <c r="AF327"/>
      <c r="AG327" t="inlineStr">
        <is>
          <t>AI mg/L</t>
        </is>
      </c>
      <c r="AH327"/>
      <c r="AI327"/>
      <c r="AJ327"/>
      <c r="AK327"/>
      <c r="AL327"/>
      <c r="AM327"/>
      <c r="AN327"/>
      <c r="AO327"/>
      <c r="AP327"/>
      <c r="AQ327"/>
      <c r="AR327"/>
      <c r="AS327"/>
      <c r="AT327"/>
      <c r="AU327"/>
      <c r="AV327"/>
      <c r="AW327"/>
      <c r="AX327" t="inlineStr">
        <is>
          <t>Mortality</t>
        </is>
      </c>
      <c r="AY327" t="inlineStr">
        <is>
          <t>Mortality</t>
        </is>
      </c>
      <c r="AZ327" t="inlineStr">
        <is>
          <t>LC50</t>
        </is>
      </c>
      <c r="BA327"/>
      <c r="BB327"/>
      <c r="BC327" t="n">
        <v>1.0417</v>
      </c>
      <c r="BD327"/>
      <c r="BE327"/>
      <c r="BF327"/>
      <c r="BG327"/>
      <c r="BH327" t="inlineStr">
        <is>
          <t>Day(s)</t>
        </is>
      </c>
      <c r="BI327"/>
      <c r="BJ327"/>
      <c r="BK327"/>
      <c r="BL327"/>
      <c r="BM327"/>
      <c r="BN327"/>
      <c r="BO327" t="inlineStr">
        <is>
          <t>--</t>
        </is>
      </c>
      <c r="BP327"/>
      <c r="BQ327"/>
      <c r="BR327"/>
      <c r="BS327"/>
      <c r="BT327"/>
      <c r="BU327"/>
      <c r="BV327"/>
      <c r="BW327"/>
      <c r="BX327"/>
      <c r="BY327"/>
      <c r="BZ327"/>
      <c r="CA327"/>
      <c r="CB327"/>
      <c r="CC327"/>
      <c r="CD327" t="inlineStr">
        <is>
          <t>Dowden,B.F., and H.J. Bennett</t>
        </is>
      </c>
      <c r="CE327" t="n">
        <v>915.0</v>
      </c>
      <c r="CF327" t="inlineStr">
        <is>
          <t>Toxicity of Selected Chemicals to Certain Animals</t>
        </is>
      </c>
      <c r="CG327" t="inlineStr">
        <is>
          <t>J. Water Pollut. Control Fed.37(9): 1308-1316</t>
        </is>
      </c>
      <c r="CH327" t="n">
        <v>1965.0</v>
      </c>
    </row>
    <row r="328">
      <c r="A328" t="n">
        <v>497198.0</v>
      </c>
      <c r="B328" t="inlineStr">
        <is>
          <t>Carbonic acid disodium salt</t>
        </is>
      </c>
      <c r="C328"/>
      <c r="D328" t="inlineStr">
        <is>
          <t>Unmeasured</t>
        </is>
      </c>
      <c r="E328"/>
      <c r="F328"/>
      <c r="G328"/>
      <c r="H328"/>
      <c r="I328"/>
      <c r="J328"/>
      <c r="K328" t="inlineStr">
        <is>
          <t>Daphnia magna</t>
        </is>
      </c>
      <c r="L328" t="inlineStr">
        <is>
          <t>Water Flea</t>
        </is>
      </c>
      <c r="M328" t="inlineStr">
        <is>
          <t>Crustaceans; Standard Test Species</t>
        </is>
      </c>
      <c r="N328"/>
      <c r="O328"/>
      <c r="P328"/>
      <c r="Q328"/>
      <c r="R328"/>
      <c r="S328"/>
      <c r="T328"/>
      <c r="U328"/>
      <c r="V328" t="inlineStr">
        <is>
          <t>Static</t>
        </is>
      </c>
      <c r="W328" t="inlineStr">
        <is>
          <t>Fresh water</t>
        </is>
      </c>
      <c r="X328" t="inlineStr">
        <is>
          <t>Lab</t>
        </is>
      </c>
      <c r="Y328"/>
      <c r="Z328" t="inlineStr">
        <is>
          <t>Total</t>
        </is>
      </c>
      <c r="AA328"/>
      <c r="AB328" t="n">
        <v>565.0</v>
      </c>
      <c r="AC328"/>
      <c r="AD328"/>
      <c r="AE328"/>
      <c r="AF328"/>
      <c r="AG328" t="inlineStr">
        <is>
          <t>AI mg/L</t>
        </is>
      </c>
      <c r="AH328"/>
      <c r="AI328"/>
      <c r="AJ328"/>
      <c r="AK328"/>
      <c r="AL328"/>
      <c r="AM328"/>
      <c r="AN328"/>
      <c r="AO328"/>
      <c r="AP328"/>
      <c r="AQ328"/>
      <c r="AR328"/>
      <c r="AS328"/>
      <c r="AT328"/>
      <c r="AU328"/>
      <c r="AV328"/>
      <c r="AW328"/>
      <c r="AX328" t="inlineStr">
        <is>
          <t>Mortality</t>
        </is>
      </c>
      <c r="AY328" t="inlineStr">
        <is>
          <t>Mortality</t>
        </is>
      </c>
      <c r="AZ328" t="inlineStr">
        <is>
          <t>LC50</t>
        </is>
      </c>
      <c r="BA328"/>
      <c r="BB328"/>
      <c r="BC328" t="n">
        <v>2.0</v>
      </c>
      <c r="BD328"/>
      <c r="BE328"/>
      <c r="BF328"/>
      <c r="BG328"/>
      <c r="BH328" t="inlineStr">
        <is>
          <t>Day(s)</t>
        </is>
      </c>
      <c r="BI328"/>
      <c r="BJ328"/>
      <c r="BK328"/>
      <c r="BL328"/>
      <c r="BM328"/>
      <c r="BN328"/>
      <c r="BO328" t="inlineStr">
        <is>
          <t>--</t>
        </is>
      </c>
      <c r="BP328"/>
      <c r="BQ328"/>
      <c r="BR328"/>
      <c r="BS328"/>
      <c r="BT328"/>
      <c r="BU328"/>
      <c r="BV328"/>
      <c r="BW328"/>
      <c r="BX328"/>
      <c r="BY328"/>
      <c r="BZ328"/>
      <c r="CA328"/>
      <c r="CB328"/>
      <c r="CC328"/>
      <c r="CD328" t="inlineStr">
        <is>
          <t>Dowden,B.F., and H.J. Bennett</t>
        </is>
      </c>
      <c r="CE328" t="n">
        <v>915.0</v>
      </c>
      <c r="CF328" t="inlineStr">
        <is>
          <t>Toxicity of Selected Chemicals to Certain Animals</t>
        </is>
      </c>
      <c r="CG328" t="inlineStr">
        <is>
          <t>J. Water Pollut. Control Fed.37(9): 1308-1316</t>
        </is>
      </c>
      <c r="CH328" t="n">
        <v>1965.0</v>
      </c>
    </row>
    <row r="329">
      <c r="A329" t="n">
        <v>497198.0</v>
      </c>
      <c r="B329" t="inlineStr">
        <is>
          <t>Carbonic acid disodium salt</t>
        </is>
      </c>
      <c r="C329"/>
      <c r="D329" t="inlineStr">
        <is>
          <t>Unmeasured</t>
        </is>
      </c>
      <c r="E329"/>
      <c r="F329"/>
      <c r="G329"/>
      <c r="H329"/>
      <c r="I329"/>
      <c r="J329"/>
      <c r="K329" t="inlineStr">
        <is>
          <t>Daphnia magna</t>
        </is>
      </c>
      <c r="L329" t="inlineStr">
        <is>
          <t>Water Flea</t>
        </is>
      </c>
      <c r="M329" t="inlineStr">
        <is>
          <t>Crustaceans; Standard Test Species</t>
        </is>
      </c>
      <c r="N329" t="inlineStr">
        <is>
          <t>Multiple</t>
        </is>
      </c>
      <c r="O329"/>
      <c r="P329"/>
      <c r="Q329"/>
      <c r="R329"/>
      <c r="S329"/>
      <c r="T329"/>
      <c r="U329"/>
      <c r="V329" t="inlineStr">
        <is>
          <t>Static</t>
        </is>
      </c>
      <c r="W329" t="inlineStr">
        <is>
          <t>Fresh water</t>
        </is>
      </c>
      <c r="X329" t="inlineStr">
        <is>
          <t>Lab</t>
        </is>
      </c>
      <c r="Y329"/>
      <c r="Z329" t="inlineStr">
        <is>
          <t>Total</t>
        </is>
      </c>
      <c r="AA329"/>
      <c r="AB329" t="n">
        <v>265.0</v>
      </c>
      <c r="AC329"/>
      <c r="AD329"/>
      <c r="AE329"/>
      <c r="AF329"/>
      <c r="AG329" t="inlineStr">
        <is>
          <t>AI mg/L</t>
        </is>
      </c>
      <c r="AH329"/>
      <c r="AI329"/>
      <c r="AJ329"/>
      <c r="AK329"/>
      <c r="AL329"/>
      <c r="AM329"/>
      <c r="AN329"/>
      <c r="AO329"/>
      <c r="AP329"/>
      <c r="AQ329"/>
      <c r="AR329"/>
      <c r="AS329"/>
      <c r="AT329"/>
      <c r="AU329"/>
      <c r="AV329"/>
      <c r="AW329"/>
      <c r="AX329" t="inlineStr">
        <is>
          <t>Mortality</t>
        </is>
      </c>
      <c r="AY329" t="inlineStr">
        <is>
          <t>Mortality</t>
        </is>
      </c>
      <c r="AZ329" t="inlineStr">
        <is>
          <t>LC50</t>
        </is>
      </c>
      <c r="BA329"/>
      <c r="BB329"/>
      <c r="BC329" t="n">
        <v>2.0</v>
      </c>
      <c r="BD329"/>
      <c r="BE329"/>
      <c r="BF329"/>
      <c r="BG329"/>
      <c r="BH329" t="inlineStr">
        <is>
          <t>Day(s)</t>
        </is>
      </c>
      <c r="BI329"/>
      <c r="BJ329"/>
      <c r="BK329"/>
      <c r="BL329"/>
      <c r="BM329"/>
      <c r="BN329"/>
      <c r="BO329" t="inlineStr">
        <is>
          <t>--</t>
        </is>
      </c>
      <c r="BP329"/>
      <c r="BQ329"/>
      <c r="BR329"/>
      <c r="BS329"/>
      <c r="BT329"/>
      <c r="BU329"/>
      <c r="BV329"/>
      <c r="BW329"/>
      <c r="BX329"/>
      <c r="BY329"/>
      <c r="BZ329"/>
      <c r="CA329"/>
      <c r="CB329"/>
      <c r="CC329"/>
      <c r="CD329" t="inlineStr">
        <is>
          <t>Dowden,B.F.</t>
        </is>
      </c>
      <c r="CE329" t="n">
        <v>2465.0</v>
      </c>
      <c r="CF329" t="inlineStr">
        <is>
          <t>Cumulative Toxicities of Some Inorganic Salts to Daphnia magna as Determined by Median Tolerance Limits</t>
        </is>
      </c>
      <c r="CG329" t="inlineStr">
        <is>
          <t>Proc. La. Acad. Sci.23:77-85</t>
        </is>
      </c>
      <c r="CH329" t="n">
        <v>1961.0</v>
      </c>
    </row>
    <row r="330">
      <c r="A330" t="n">
        <v>497198.0</v>
      </c>
      <c r="B330" t="inlineStr">
        <is>
          <t>Carbonic acid disodium salt</t>
        </is>
      </c>
      <c r="C330"/>
      <c r="D330" t="inlineStr">
        <is>
          <t>Unmeasured</t>
        </is>
      </c>
      <c r="E330"/>
      <c r="F330"/>
      <c r="G330"/>
      <c r="H330"/>
      <c r="I330"/>
      <c r="J330"/>
      <c r="K330" t="inlineStr">
        <is>
          <t>Daphnia magna</t>
        </is>
      </c>
      <c r="L330" t="inlineStr">
        <is>
          <t>Water Flea</t>
        </is>
      </c>
      <c r="M330" t="inlineStr">
        <is>
          <t>Crustaceans; Standard Test Species</t>
        </is>
      </c>
      <c r="N330" t="inlineStr">
        <is>
          <t>Multiple</t>
        </is>
      </c>
      <c r="O330"/>
      <c r="P330"/>
      <c r="Q330"/>
      <c r="R330"/>
      <c r="S330"/>
      <c r="T330"/>
      <c r="U330"/>
      <c r="V330" t="inlineStr">
        <is>
          <t>Static</t>
        </is>
      </c>
      <c r="W330" t="inlineStr">
        <is>
          <t>Fresh water</t>
        </is>
      </c>
      <c r="X330" t="inlineStr">
        <is>
          <t>Lab</t>
        </is>
      </c>
      <c r="Y330"/>
      <c r="Z330" t="inlineStr">
        <is>
          <t>Total</t>
        </is>
      </c>
      <c r="AA330"/>
      <c r="AB330" t="n">
        <v>265.0</v>
      </c>
      <c r="AC330"/>
      <c r="AD330"/>
      <c r="AE330"/>
      <c r="AF330"/>
      <c r="AG330" t="inlineStr">
        <is>
          <t>AI mg/L</t>
        </is>
      </c>
      <c r="AH330"/>
      <c r="AI330"/>
      <c r="AJ330"/>
      <c r="AK330"/>
      <c r="AL330"/>
      <c r="AM330"/>
      <c r="AN330"/>
      <c r="AO330"/>
      <c r="AP330"/>
      <c r="AQ330"/>
      <c r="AR330"/>
      <c r="AS330"/>
      <c r="AT330"/>
      <c r="AU330"/>
      <c r="AV330"/>
      <c r="AW330"/>
      <c r="AX330" t="inlineStr">
        <is>
          <t>Mortality</t>
        </is>
      </c>
      <c r="AY330" t="inlineStr">
        <is>
          <t>Mortality</t>
        </is>
      </c>
      <c r="AZ330" t="inlineStr">
        <is>
          <t>LC50</t>
        </is>
      </c>
      <c r="BA330"/>
      <c r="BB330"/>
      <c r="BC330" t="n">
        <v>1.0</v>
      </c>
      <c r="BD330"/>
      <c r="BE330"/>
      <c r="BF330"/>
      <c r="BG330"/>
      <c r="BH330" t="inlineStr">
        <is>
          <t>Day(s)</t>
        </is>
      </c>
      <c r="BI330"/>
      <c r="BJ330"/>
      <c r="BK330"/>
      <c r="BL330"/>
      <c r="BM330"/>
      <c r="BN330"/>
      <c r="BO330" t="inlineStr">
        <is>
          <t>--</t>
        </is>
      </c>
      <c r="BP330"/>
      <c r="BQ330"/>
      <c r="BR330"/>
      <c r="BS330"/>
      <c r="BT330"/>
      <c r="BU330"/>
      <c r="BV330"/>
      <c r="BW330"/>
      <c r="BX330"/>
      <c r="BY330"/>
      <c r="BZ330"/>
      <c r="CA330"/>
      <c r="CB330"/>
      <c r="CC330"/>
      <c r="CD330" t="inlineStr">
        <is>
          <t>Dowden,B.F.</t>
        </is>
      </c>
      <c r="CE330" t="n">
        <v>2465.0</v>
      </c>
      <c r="CF330" t="inlineStr">
        <is>
          <t>Cumulative Toxicities of Some Inorganic Salts to Daphnia magna as Determined by Median Tolerance Limits</t>
        </is>
      </c>
      <c r="CG330" t="inlineStr">
        <is>
          <t>Proc. La. Acad. Sci.23:77-85</t>
        </is>
      </c>
      <c r="CH330" t="n">
        <v>1961.0</v>
      </c>
    </row>
    <row r="331">
      <c r="A331" t="n">
        <v>525666.0</v>
      </c>
      <c r="B331" t="inlineStr">
        <is>
          <t>1-[(1-Methylethyl)amino]-3-(1-naphthalenyloxy)-2-propanol</t>
        </is>
      </c>
      <c r="C331"/>
      <c r="D331" t="inlineStr">
        <is>
          <t>Unmeasured</t>
        </is>
      </c>
      <c r="E331"/>
      <c r="F331"/>
      <c r="G331"/>
      <c r="H331"/>
      <c r="I331"/>
      <c r="J331"/>
      <c r="K331" t="inlineStr">
        <is>
          <t>Daphnia magna</t>
        </is>
      </c>
      <c r="L331" t="inlineStr">
        <is>
          <t>Water Flea</t>
        </is>
      </c>
      <c r="M331" t="inlineStr">
        <is>
          <t>Crustaceans; Standard Test Species</t>
        </is>
      </c>
      <c r="N331" t="inlineStr">
        <is>
          <t>Neonate</t>
        </is>
      </c>
      <c r="O331" t="inlineStr">
        <is>
          <t>&lt;</t>
        </is>
      </c>
      <c r="P331" t="n">
        <v>24.0</v>
      </c>
      <c r="Q331"/>
      <c r="R331"/>
      <c r="S331"/>
      <c r="T331"/>
      <c r="U331" t="inlineStr">
        <is>
          <t>Hour(s)</t>
        </is>
      </c>
      <c r="V331" t="inlineStr">
        <is>
          <t>Aquatic - not reported</t>
        </is>
      </c>
      <c r="W331" t="inlineStr">
        <is>
          <t>Fresh water</t>
        </is>
      </c>
      <c r="X331" t="inlineStr">
        <is>
          <t>Lab</t>
        </is>
      </c>
      <c r="Y331" t="n">
        <v>7.0</v>
      </c>
      <c r="Z331" t="inlineStr">
        <is>
          <t>Formulation</t>
        </is>
      </c>
      <c r="AA331"/>
      <c r="AB331" t="n">
        <v>13.8</v>
      </c>
      <c r="AC331"/>
      <c r="AD331"/>
      <c r="AE331"/>
      <c r="AF331"/>
      <c r="AG331" t="inlineStr">
        <is>
          <t>AI mg/L</t>
        </is>
      </c>
      <c r="AH331"/>
      <c r="AI331"/>
      <c r="AJ331"/>
      <c r="AK331"/>
      <c r="AL331"/>
      <c r="AM331"/>
      <c r="AN331"/>
      <c r="AO331"/>
      <c r="AP331"/>
      <c r="AQ331"/>
      <c r="AR331"/>
      <c r="AS331"/>
      <c r="AT331"/>
      <c r="AU331"/>
      <c r="AV331"/>
      <c r="AW331"/>
      <c r="AX331" t="inlineStr">
        <is>
          <t>Mortality</t>
        </is>
      </c>
      <c r="AY331" t="inlineStr">
        <is>
          <t>Mortality</t>
        </is>
      </c>
      <c r="AZ331" t="inlineStr">
        <is>
          <t>LC50</t>
        </is>
      </c>
      <c r="BA331"/>
      <c r="BB331"/>
      <c r="BC331" t="n">
        <v>1.0</v>
      </c>
      <c r="BD331"/>
      <c r="BE331"/>
      <c r="BF331"/>
      <c r="BG331"/>
      <c r="BH331" t="inlineStr">
        <is>
          <t>Day(s)</t>
        </is>
      </c>
      <c r="BI331"/>
      <c r="BJ331"/>
      <c r="BK331"/>
      <c r="BL331"/>
      <c r="BM331"/>
      <c r="BN331"/>
      <c r="BO331" t="inlineStr">
        <is>
          <t>--</t>
        </is>
      </c>
      <c r="BP331"/>
      <c r="BQ331"/>
      <c r="BR331"/>
      <c r="BS331"/>
      <c r="BT331"/>
      <c r="BU331"/>
      <c r="BV331"/>
      <c r="BW331"/>
      <c r="BX331"/>
      <c r="BY331"/>
      <c r="BZ331"/>
      <c r="CA331"/>
      <c r="CB331"/>
      <c r="CC331"/>
      <c r="CD331" t="inlineStr">
        <is>
          <t>Taylor,N.S., R.J.M. Weber, T.A. White, and M.R. Viant</t>
        </is>
      </c>
      <c r="CE331" t="n">
        <v>154572.0</v>
      </c>
      <c r="CF331" t="inlineStr">
        <is>
          <t>Discriminating Between Different Acute Chemical Toxicities via Changes in the Daphnid Metabolome</t>
        </is>
      </c>
      <c r="CG331" t="inlineStr">
        <is>
          <t>Toxicol. Sci.118(1): 307-317</t>
        </is>
      </c>
      <c r="CH331" t="n">
        <v>2010.0</v>
      </c>
    </row>
    <row r="332">
      <c r="A332" t="n">
        <v>525666.0</v>
      </c>
      <c r="B332" t="inlineStr">
        <is>
          <t>1-[(1-Methylethyl)amino]-3-(1-naphthalenyloxy)-2-propanol</t>
        </is>
      </c>
      <c r="C332"/>
      <c r="D332" t="inlineStr">
        <is>
          <t>Unmeasured</t>
        </is>
      </c>
      <c r="E332"/>
      <c r="F332"/>
      <c r="G332"/>
      <c r="H332"/>
      <c r="I332"/>
      <c r="J332"/>
      <c r="K332" t="inlineStr">
        <is>
          <t>Daphnia magna</t>
        </is>
      </c>
      <c r="L332" t="inlineStr">
        <is>
          <t>Water Flea</t>
        </is>
      </c>
      <c r="M332" t="inlineStr">
        <is>
          <t>Crustaceans; Standard Test Species</t>
        </is>
      </c>
      <c r="N332" t="inlineStr">
        <is>
          <t>Neonate</t>
        </is>
      </c>
      <c r="O332"/>
      <c r="P332" t="n">
        <v>24.0</v>
      </c>
      <c r="Q332"/>
      <c r="R332"/>
      <c r="S332"/>
      <c r="T332"/>
      <c r="U332" t="inlineStr">
        <is>
          <t>Hour(s)</t>
        </is>
      </c>
      <c r="V332" t="inlineStr">
        <is>
          <t>Aquatic - not reported</t>
        </is>
      </c>
      <c r="W332" t="inlineStr">
        <is>
          <t>Fresh water</t>
        </is>
      </c>
      <c r="X332" t="inlineStr">
        <is>
          <t>Lab</t>
        </is>
      </c>
      <c r="Y332"/>
      <c r="Z332" t="inlineStr">
        <is>
          <t>Formulation</t>
        </is>
      </c>
      <c r="AA332"/>
      <c r="AB332" t="n">
        <v>1.6</v>
      </c>
      <c r="AC332"/>
      <c r="AD332"/>
      <c r="AE332"/>
      <c r="AF332"/>
      <c r="AG332" t="inlineStr">
        <is>
          <t>AI mg/L</t>
        </is>
      </c>
      <c r="AH332"/>
      <c r="AI332"/>
      <c r="AJ332"/>
      <c r="AK332"/>
      <c r="AL332"/>
      <c r="AM332"/>
      <c r="AN332"/>
      <c r="AO332"/>
      <c r="AP332"/>
      <c r="AQ332"/>
      <c r="AR332"/>
      <c r="AS332"/>
      <c r="AT332"/>
      <c r="AU332"/>
      <c r="AV332"/>
      <c r="AW332"/>
      <c r="AX332" t="inlineStr">
        <is>
          <t>Mortality</t>
        </is>
      </c>
      <c r="AY332" t="inlineStr">
        <is>
          <t>Mortality</t>
        </is>
      </c>
      <c r="AZ332" t="inlineStr">
        <is>
          <t>LC50</t>
        </is>
      </c>
      <c r="BA332"/>
      <c r="BB332"/>
      <c r="BC332" t="n">
        <v>2.0</v>
      </c>
      <c r="BD332"/>
      <c r="BE332"/>
      <c r="BF332"/>
      <c r="BG332"/>
      <c r="BH332" t="inlineStr">
        <is>
          <t>Day(s)</t>
        </is>
      </c>
      <c r="BI332"/>
      <c r="BJ332"/>
      <c r="BK332"/>
      <c r="BL332"/>
      <c r="BM332"/>
      <c r="BN332"/>
      <c r="BO332" t="inlineStr">
        <is>
          <t>--</t>
        </is>
      </c>
      <c r="BP332"/>
      <c r="BQ332"/>
      <c r="BR332"/>
      <c r="BS332"/>
      <c r="BT332"/>
      <c r="BU332"/>
      <c r="BV332"/>
      <c r="BW332"/>
      <c r="BX332"/>
      <c r="BY332"/>
      <c r="BZ332"/>
      <c r="CA332"/>
      <c r="CB332"/>
      <c r="CC332"/>
      <c r="CD332" t="inlineStr">
        <is>
          <t>Huggett,D.B., B.W. Brooks, B. Peterson, C.M. Foran, and D. Schlenk</t>
        </is>
      </c>
      <c r="CE332" t="n">
        <v>65820.0</v>
      </c>
      <c r="CF332" t="inlineStr">
        <is>
          <t>Toxicity of Select beta Adrenergic Receptor-Blocking Pharmaceuticals (B-Blockers) on Aquatic Organisms</t>
        </is>
      </c>
      <c r="CG332" t="inlineStr">
        <is>
          <t>Arch. Environ. Contam. Toxicol.43(2): 229-235</t>
        </is>
      </c>
      <c r="CH332" t="n">
        <v>2002.0</v>
      </c>
    </row>
    <row r="333">
      <c r="A333" t="n">
        <v>584087.0</v>
      </c>
      <c r="B333" t="inlineStr">
        <is>
          <t>Carbonic acid, Dipotassium salt</t>
        </is>
      </c>
      <c r="C333" t="inlineStr">
        <is>
          <t>Reagent Grade, Purissium, Purum, Puriss, Puris, Reinst</t>
        </is>
      </c>
      <c r="D333" t="inlineStr">
        <is>
          <t>Unmeasured</t>
        </is>
      </c>
      <c r="E333"/>
      <c r="F333"/>
      <c r="G333"/>
      <c r="H333"/>
      <c r="I333"/>
      <c r="J333"/>
      <c r="K333" t="inlineStr">
        <is>
          <t>Daphnia magna</t>
        </is>
      </c>
      <c r="L333" t="inlineStr">
        <is>
          <t>Water Flea</t>
        </is>
      </c>
      <c r="M333" t="inlineStr">
        <is>
          <t>Crustaceans; Standard Test Species</t>
        </is>
      </c>
      <c r="N333"/>
      <c r="O333" t="inlineStr">
        <is>
          <t>&lt;</t>
        </is>
      </c>
      <c r="P333" t="n">
        <v>24.0</v>
      </c>
      <c r="Q333"/>
      <c r="R333"/>
      <c r="S333"/>
      <c r="T333"/>
      <c r="U333" t="inlineStr">
        <is>
          <t>Hour(s)</t>
        </is>
      </c>
      <c r="V333" t="inlineStr">
        <is>
          <t>Static</t>
        </is>
      </c>
      <c r="W333" t="inlineStr">
        <is>
          <t>Fresh water</t>
        </is>
      </c>
      <c r="X333" t="inlineStr">
        <is>
          <t>Lab</t>
        </is>
      </c>
      <c r="Y333"/>
      <c r="Z333" t="inlineStr">
        <is>
          <t>Total</t>
        </is>
      </c>
      <c r="AA333"/>
      <c r="AB333" t="n">
        <v>650.0</v>
      </c>
      <c r="AC333"/>
      <c r="AD333" t="n">
        <v>380.0</v>
      </c>
      <c r="AE333"/>
      <c r="AF333" t="n">
        <v>820.0</v>
      </c>
      <c r="AG333" t="inlineStr">
        <is>
          <t>AI mg/L</t>
        </is>
      </c>
      <c r="AH333"/>
      <c r="AI333"/>
      <c r="AJ333"/>
      <c r="AK333"/>
      <c r="AL333"/>
      <c r="AM333"/>
      <c r="AN333"/>
      <c r="AO333"/>
      <c r="AP333"/>
      <c r="AQ333"/>
      <c r="AR333"/>
      <c r="AS333"/>
      <c r="AT333"/>
      <c r="AU333"/>
      <c r="AV333"/>
      <c r="AW333"/>
      <c r="AX333" t="inlineStr">
        <is>
          <t>Mortality</t>
        </is>
      </c>
      <c r="AY333" t="inlineStr">
        <is>
          <t>Mortality</t>
        </is>
      </c>
      <c r="AZ333" t="inlineStr">
        <is>
          <t>LC50</t>
        </is>
      </c>
      <c r="BA333"/>
      <c r="BB333"/>
      <c r="BC333" t="n">
        <v>2.0</v>
      </c>
      <c r="BD333"/>
      <c r="BE333"/>
      <c r="BF333"/>
      <c r="BG333"/>
      <c r="BH333" t="inlineStr">
        <is>
          <t>Day(s)</t>
        </is>
      </c>
      <c r="BI333"/>
      <c r="BJ333"/>
      <c r="BK333"/>
      <c r="BL333"/>
      <c r="BM333"/>
      <c r="BN333"/>
      <c r="BO333" t="inlineStr">
        <is>
          <t>--</t>
        </is>
      </c>
      <c r="BP333"/>
      <c r="BQ333"/>
      <c r="BR333"/>
      <c r="BS333"/>
      <c r="BT333"/>
      <c r="BU333"/>
      <c r="BV333"/>
      <c r="BW333"/>
      <c r="BX333"/>
      <c r="BY333"/>
      <c r="BZ333"/>
      <c r="CA333"/>
      <c r="CB333"/>
      <c r="CC333"/>
      <c r="CD333" t="inlineStr">
        <is>
          <t>Mount,D.R., D.D. Gulley, J.R. Hockett, T.D. Garrison, and J.M. Evans</t>
        </is>
      </c>
      <c r="CE333" t="n">
        <v>18272.0</v>
      </c>
      <c r="CF333" t="inlineStr">
        <is>
          <t>Statistical Models to Predict the Toxicity of Major Ions to Ceriodaphnia dubia, Daphnia magna and Pimephales promelas (Fathead Minnows)</t>
        </is>
      </c>
      <c r="CG333" t="inlineStr">
        <is>
          <t>Environ. Toxicol. Chem.16(10): 2009-2019</t>
        </is>
      </c>
      <c r="CH333" t="n">
        <v>1997.0</v>
      </c>
    </row>
    <row r="334">
      <c r="A334" t="n">
        <v>584087.0</v>
      </c>
      <c r="B334" t="inlineStr">
        <is>
          <t>Carbonic acid, Dipotassium salt</t>
        </is>
      </c>
      <c r="C334" t="inlineStr">
        <is>
          <t>Reagent Grade, Purissium, Purum, Puriss, Puris, Reinst</t>
        </is>
      </c>
      <c r="D334" t="inlineStr">
        <is>
          <t>Unmeasured</t>
        </is>
      </c>
      <c r="E334"/>
      <c r="F334"/>
      <c r="G334"/>
      <c r="H334"/>
      <c r="I334"/>
      <c r="J334"/>
      <c r="K334" t="inlineStr">
        <is>
          <t>Daphnia magna</t>
        </is>
      </c>
      <c r="L334" t="inlineStr">
        <is>
          <t>Water Flea</t>
        </is>
      </c>
      <c r="M334" t="inlineStr">
        <is>
          <t>Crustaceans; Standard Test Species</t>
        </is>
      </c>
      <c r="N334"/>
      <c r="O334" t="inlineStr">
        <is>
          <t>&lt;</t>
        </is>
      </c>
      <c r="P334" t="n">
        <v>24.0</v>
      </c>
      <c r="Q334"/>
      <c r="R334"/>
      <c r="S334"/>
      <c r="T334"/>
      <c r="U334" t="inlineStr">
        <is>
          <t>Hour(s)</t>
        </is>
      </c>
      <c r="V334" t="inlineStr">
        <is>
          <t>Static</t>
        </is>
      </c>
      <c r="W334" t="inlineStr">
        <is>
          <t>Fresh water</t>
        </is>
      </c>
      <c r="X334" t="inlineStr">
        <is>
          <t>Lab</t>
        </is>
      </c>
      <c r="Y334"/>
      <c r="Z334" t="inlineStr">
        <is>
          <t>Total</t>
        </is>
      </c>
      <c r="AA334"/>
      <c r="AB334" t="n">
        <v>670.0</v>
      </c>
      <c r="AC334"/>
      <c r="AD334" t="n">
        <v>440.0</v>
      </c>
      <c r="AE334"/>
      <c r="AF334" t="n">
        <v>880.0</v>
      </c>
      <c r="AG334" t="inlineStr">
        <is>
          <t>AI mg/L</t>
        </is>
      </c>
      <c r="AH334"/>
      <c r="AI334"/>
      <c r="AJ334"/>
      <c r="AK334"/>
      <c r="AL334"/>
      <c r="AM334"/>
      <c r="AN334"/>
      <c r="AO334"/>
      <c r="AP334"/>
      <c r="AQ334"/>
      <c r="AR334"/>
      <c r="AS334"/>
      <c r="AT334"/>
      <c r="AU334"/>
      <c r="AV334"/>
      <c r="AW334"/>
      <c r="AX334" t="inlineStr">
        <is>
          <t>Mortality</t>
        </is>
      </c>
      <c r="AY334" t="inlineStr">
        <is>
          <t>Mortality</t>
        </is>
      </c>
      <c r="AZ334" t="inlineStr">
        <is>
          <t>LC50</t>
        </is>
      </c>
      <c r="BA334"/>
      <c r="BB334"/>
      <c r="BC334" t="n">
        <v>1.0</v>
      </c>
      <c r="BD334"/>
      <c r="BE334"/>
      <c r="BF334"/>
      <c r="BG334"/>
      <c r="BH334" t="inlineStr">
        <is>
          <t>Day(s)</t>
        </is>
      </c>
      <c r="BI334"/>
      <c r="BJ334"/>
      <c r="BK334"/>
      <c r="BL334"/>
      <c r="BM334"/>
      <c r="BN334"/>
      <c r="BO334" t="inlineStr">
        <is>
          <t>--</t>
        </is>
      </c>
      <c r="BP334"/>
      <c r="BQ334"/>
      <c r="BR334"/>
      <c r="BS334"/>
      <c r="BT334"/>
      <c r="BU334"/>
      <c r="BV334"/>
      <c r="BW334"/>
      <c r="BX334"/>
      <c r="BY334"/>
      <c r="BZ334"/>
      <c r="CA334"/>
      <c r="CB334"/>
      <c r="CC334"/>
      <c r="CD334" t="inlineStr">
        <is>
          <t>Mount,D.R., D.D. Gulley, J.R. Hockett, T.D. Garrison, and J.M. Evans</t>
        </is>
      </c>
      <c r="CE334" t="n">
        <v>18272.0</v>
      </c>
      <c r="CF334" t="inlineStr">
        <is>
          <t>Statistical Models to Predict the Toxicity of Major Ions to Ceriodaphnia dubia, Daphnia magna and Pimephales promelas (Fathead Minnows)</t>
        </is>
      </c>
      <c r="CG334" t="inlineStr">
        <is>
          <t>Environ. Toxicol. Chem.16(10): 2009-2019</t>
        </is>
      </c>
      <c r="CH334" t="n">
        <v>1997.0</v>
      </c>
    </row>
    <row r="335">
      <c r="A335" t="n">
        <v>723466.0</v>
      </c>
      <c r="B335" t="inlineStr">
        <is>
          <t>4-Amino-N-(5-methyl-3-isoxazolyl)benzenesulfonamide</t>
        </is>
      </c>
      <c r="C335"/>
      <c r="D335" t="inlineStr">
        <is>
          <t>Unmeasured</t>
        </is>
      </c>
      <c r="E335" t="inlineStr">
        <is>
          <t>&gt;</t>
        </is>
      </c>
      <c r="F335" t="n">
        <v>98.0</v>
      </c>
      <c r="G335"/>
      <c r="H335"/>
      <c r="I335"/>
      <c r="J335"/>
      <c r="K335" t="inlineStr">
        <is>
          <t>Daphnia magna</t>
        </is>
      </c>
      <c r="L335" t="inlineStr">
        <is>
          <t>Water Flea</t>
        </is>
      </c>
      <c r="M335" t="inlineStr">
        <is>
          <t>Crustaceans; Standard Test Species</t>
        </is>
      </c>
      <c r="N335" t="inlineStr">
        <is>
          <t>Neonate</t>
        </is>
      </c>
      <c r="O335" t="inlineStr">
        <is>
          <t>&lt;</t>
        </is>
      </c>
      <c r="P335" t="n">
        <v>24.0</v>
      </c>
      <c r="Q335"/>
      <c r="R335"/>
      <c r="S335"/>
      <c r="T335"/>
      <c r="U335" t="inlineStr">
        <is>
          <t>Hour(s)</t>
        </is>
      </c>
      <c r="V335" t="inlineStr">
        <is>
          <t>Aquatic - not reported</t>
        </is>
      </c>
      <c r="W335" t="inlineStr">
        <is>
          <t>Fresh water</t>
        </is>
      </c>
      <c r="X335" t="inlineStr">
        <is>
          <t>Lab</t>
        </is>
      </c>
      <c r="Y335" t="n">
        <v>6.0</v>
      </c>
      <c r="Z335" t="inlineStr">
        <is>
          <t>Active ingredient</t>
        </is>
      </c>
      <c r="AA335"/>
      <c r="AB335" t="n">
        <v>234.18</v>
      </c>
      <c r="AC335"/>
      <c r="AD335"/>
      <c r="AE335"/>
      <c r="AF335"/>
      <c r="AG335" t="inlineStr">
        <is>
          <t>AI mg/L</t>
        </is>
      </c>
      <c r="AH335"/>
      <c r="AI335"/>
      <c r="AJ335"/>
      <c r="AK335"/>
      <c r="AL335"/>
      <c r="AM335"/>
      <c r="AN335"/>
      <c r="AO335"/>
      <c r="AP335"/>
      <c r="AQ335"/>
      <c r="AR335"/>
      <c r="AS335"/>
      <c r="AT335"/>
      <c r="AU335"/>
      <c r="AV335"/>
      <c r="AW335"/>
      <c r="AX335" t="inlineStr">
        <is>
          <t>Mortality</t>
        </is>
      </c>
      <c r="AY335" t="inlineStr">
        <is>
          <t>Mortality</t>
        </is>
      </c>
      <c r="AZ335" t="inlineStr">
        <is>
          <t>LC50</t>
        </is>
      </c>
      <c r="BA335"/>
      <c r="BB335"/>
      <c r="BC335" t="n">
        <v>2.0</v>
      </c>
      <c r="BD335"/>
      <c r="BE335"/>
      <c r="BF335"/>
      <c r="BG335"/>
      <c r="BH335" t="inlineStr">
        <is>
          <t>Day(s)</t>
        </is>
      </c>
      <c r="BI335"/>
      <c r="BJ335"/>
      <c r="BK335"/>
      <c r="BL335"/>
      <c r="BM335"/>
      <c r="BN335"/>
      <c r="BO335" t="inlineStr">
        <is>
          <t>--</t>
        </is>
      </c>
      <c r="BP335"/>
      <c r="BQ335"/>
      <c r="BR335"/>
      <c r="BS335"/>
      <c r="BT335"/>
      <c r="BU335"/>
      <c r="BV335"/>
      <c r="BW335"/>
      <c r="BX335"/>
      <c r="BY335"/>
      <c r="BZ335"/>
      <c r="CA335"/>
      <c r="CB335"/>
      <c r="CC335"/>
      <c r="CD335" t="inlineStr">
        <is>
          <t>Lu,G., Z. Li, and J. Liu</t>
        </is>
      </c>
      <c r="CE335" t="n">
        <v>166300.0</v>
      </c>
      <c r="CF335" t="inlineStr">
        <is>
          <t>Effects of Selected Pharmaceuticals on Growth, Reproduction and Feeding of Daphnia magna</t>
        </is>
      </c>
      <c r="CG335" t="inlineStr">
        <is>
          <t>Fresenius Environ. Bull.22(9): 2583-2589</t>
        </is>
      </c>
      <c r="CH335" t="n">
        <v>2013.0</v>
      </c>
    </row>
    <row r="336">
      <c r="A336" t="n">
        <v>1478611.0</v>
      </c>
      <c r="B336" t="inlineStr">
        <is>
          <t>4,4'-[2,2,2-Trifluoro-1-(trifluoromethyl)ethylidene]bis[phenol]</t>
        </is>
      </c>
      <c r="C336"/>
      <c r="D336" t="inlineStr">
        <is>
          <t>Unmeasured</t>
        </is>
      </c>
      <c r="E336"/>
      <c r="F336"/>
      <c r="G336"/>
      <c r="H336"/>
      <c r="I336"/>
      <c r="J336"/>
      <c r="K336" t="inlineStr">
        <is>
          <t>Daphnia magna</t>
        </is>
      </c>
      <c r="L336" t="inlineStr">
        <is>
          <t>Water Flea</t>
        </is>
      </c>
      <c r="M336" t="inlineStr">
        <is>
          <t>Crustaceans; Standard Test Species</t>
        </is>
      </c>
      <c r="N336" t="inlineStr">
        <is>
          <t>Neonate</t>
        </is>
      </c>
      <c r="O336" t="inlineStr">
        <is>
          <t>&lt;</t>
        </is>
      </c>
      <c r="P336" t="n">
        <v>24.0</v>
      </c>
      <c r="Q336"/>
      <c r="R336"/>
      <c r="S336"/>
      <c r="T336"/>
      <c r="U336" t="inlineStr">
        <is>
          <t>Hour(s)</t>
        </is>
      </c>
      <c r="V336" t="inlineStr">
        <is>
          <t>Static</t>
        </is>
      </c>
      <c r="W336" t="inlineStr">
        <is>
          <t>Fresh water</t>
        </is>
      </c>
      <c r="X336" t="inlineStr">
        <is>
          <t>Lab</t>
        </is>
      </c>
      <c r="Y336" t="n">
        <v>7.0</v>
      </c>
      <c r="Z336" t="inlineStr">
        <is>
          <t>Formulation</t>
        </is>
      </c>
      <c r="AA336"/>
      <c r="AB336" t="n">
        <v>3.05</v>
      </c>
      <c r="AC336"/>
      <c r="AD336"/>
      <c r="AE336"/>
      <c r="AF336"/>
      <c r="AG336" t="inlineStr">
        <is>
          <t>AI mg/L</t>
        </is>
      </c>
      <c r="AH336"/>
      <c r="AI336"/>
      <c r="AJ336"/>
      <c r="AK336"/>
      <c r="AL336"/>
      <c r="AM336"/>
      <c r="AN336"/>
      <c r="AO336"/>
      <c r="AP336"/>
      <c r="AQ336"/>
      <c r="AR336"/>
      <c r="AS336"/>
      <c r="AT336"/>
      <c r="AU336"/>
      <c r="AV336"/>
      <c r="AW336"/>
      <c r="AX336" t="inlineStr">
        <is>
          <t>Mortality</t>
        </is>
      </c>
      <c r="AY336" t="inlineStr">
        <is>
          <t>Mortality</t>
        </is>
      </c>
      <c r="AZ336" t="inlineStr">
        <is>
          <t>LC50</t>
        </is>
      </c>
      <c r="BA336"/>
      <c r="BB336"/>
      <c r="BC336" t="n">
        <v>2.0</v>
      </c>
      <c r="BD336"/>
      <c r="BE336"/>
      <c r="BF336"/>
      <c r="BG336"/>
      <c r="BH336" t="inlineStr">
        <is>
          <t>Day(s)</t>
        </is>
      </c>
      <c r="BI336"/>
      <c r="BJ336"/>
      <c r="BK336"/>
      <c r="BL336"/>
      <c r="BM336"/>
      <c r="BN336"/>
      <c r="BO336" t="inlineStr">
        <is>
          <t>--</t>
        </is>
      </c>
      <c r="BP336"/>
      <c r="BQ336"/>
      <c r="BR336"/>
      <c r="BS336"/>
      <c r="BT336"/>
      <c r="BU336"/>
      <c r="BV336"/>
      <c r="BW336"/>
      <c r="BX336"/>
      <c r="BY336"/>
      <c r="BZ336"/>
      <c r="CA336"/>
      <c r="CB336"/>
      <c r="CC336"/>
      <c r="CD336" t="inlineStr">
        <is>
          <t>Chen,S., X. Li, H. Li, S. Yuan, J. Li, and C. Liu</t>
        </is>
      </c>
      <c r="CE336" t="n">
        <v>188280.0</v>
      </c>
      <c r="CF336" t="inlineStr">
        <is>
          <t>Greater Toxic Potency of Bisphenol AF than Bisphenol A in Growth, Reproduction, and Transcription of Genes in Daphnia magna</t>
        </is>
      </c>
      <c r="CG336" t="inlineStr">
        <is>
          <t>Environ. Sci. Pollut. Res.28(20): 25218-25227</t>
        </is>
      </c>
      <c r="CH336" t="n">
        <v>2021.0</v>
      </c>
    </row>
    <row r="337">
      <c r="A337" t="n">
        <v>1763231.0</v>
      </c>
      <c r="B337" t="inlineStr">
        <is>
          <t>1,1,2,2,3,3,4,4,5,5,6,6,7,7,8,8,8-Heptadecafluoro-1-octanesulfonic acid</t>
        </is>
      </c>
      <c r="C337"/>
      <c r="D337" t="inlineStr">
        <is>
          <t>Unmeasured</t>
        </is>
      </c>
      <c r="E337"/>
      <c r="F337" t="n">
        <v>98.0</v>
      </c>
      <c r="G337"/>
      <c r="H337"/>
      <c r="I337"/>
      <c r="J337"/>
      <c r="K337" t="inlineStr">
        <is>
          <t>Daphnia magna</t>
        </is>
      </c>
      <c r="L337" t="inlineStr">
        <is>
          <t>Water Flea</t>
        </is>
      </c>
      <c r="M337" t="inlineStr">
        <is>
          <t>Crustaceans; Standard Test Species</t>
        </is>
      </c>
      <c r="N337" t="inlineStr">
        <is>
          <t>Neonate</t>
        </is>
      </c>
      <c r="O337" t="inlineStr">
        <is>
          <t>&lt;</t>
        </is>
      </c>
      <c r="P337" t="n">
        <v>24.0</v>
      </c>
      <c r="Q337"/>
      <c r="R337"/>
      <c r="S337"/>
      <c r="T337"/>
      <c r="U337" t="inlineStr">
        <is>
          <t>Hour(s)</t>
        </is>
      </c>
      <c r="V337" t="inlineStr">
        <is>
          <t>Static</t>
        </is>
      </c>
      <c r="W337" t="inlineStr">
        <is>
          <t>Fresh water</t>
        </is>
      </c>
      <c r="X337" t="inlineStr">
        <is>
          <t>Lab</t>
        </is>
      </c>
      <c r="Y337" t="n">
        <v>7.0</v>
      </c>
      <c r="Z337" t="inlineStr">
        <is>
          <t>Active ingredient</t>
        </is>
      </c>
      <c r="AA337"/>
      <c r="AB337" t="n">
        <v>49.27</v>
      </c>
      <c r="AC337"/>
      <c r="AD337"/>
      <c r="AE337"/>
      <c r="AF337"/>
      <c r="AG337" t="inlineStr">
        <is>
          <t>AI mg/L</t>
        </is>
      </c>
      <c r="AH337"/>
      <c r="AI337"/>
      <c r="AJ337"/>
      <c r="AK337"/>
      <c r="AL337"/>
      <c r="AM337"/>
      <c r="AN337"/>
      <c r="AO337"/>
      <c r="AP337"/>
      <c r="AQ337"/>
      <c r="AR337"/>
      <c r="AS337"/>
      <c r="AT337"/>
      <c r="AU337"/>
      <c r="AV337"/>
      <c r="AW337"/>
      <c r="AX337" t="inlineStr">
        <is>
          <t>Mortality</t>
        </is>
      </c>
      <c r="AY337" t="inlineStr">
        <is>
          <t>Mortality</t>
        </is>
      </c>
      <c r="AZ337" t="inlineStr">
        <is>
          <t>LC50</t>
        </is>
      </c>
      <c r="BA337"/>
      <c r="BB337"/>
      <c r="BC337" t="n">
        <v>2.0</v>
      </c>
      <c r="BD337"/>
      <c r="BE337"/>
      <c r="BF337"/>
      <c r="BG337"/>
      <c r="BH337" t="inlineStr">
        <is>
          <t>Day(s)</t>
        </is>
      </c>
      <c r="BI337"/>
      <c r="BJ337"/>
      <c r="BK337"/>
      <c r="BL337"/>
      <c r="BM337"/>
      <c r="BN337"/>
      <c r="BO337" t="inlineStr">
        <is>
          <t>--</t>
        </is>
      </c>
      <c r="BP337"/>
      <c r="BQ337"/>
      <c r="BR337"/>
      <c r="BS337"/>
      <c r="BT337"/>
      <c r="BU337"/>
      <c r="BV337"/>
      <c r="BW337"/>
      <c r="BX337"/>
      <c r="BY337"/>
      <c r="BZ337"/>
      <c r="CA337"/>
      <c r="CB337"/>
      <c r="CC337"/>
      <c r="CD337" t="inlineStr">
        <is>
          <t>Lu,G., J. Liu, L. Sun, and L. Yuan</t>
        </is>
      </c>
      <c r="CE337" t="n">
        <v>177104.0</v>
      </c>
      <c r="CF337" t="inlineStr">
        <is>
          <t>Toxicity of Perfluorononanoic Acid and Perfluorooctane Sulfonate to Daphnia magna</t>
        </is>
      </c>
      <c r="CG337" t="inlineStr">
        <is>
          <t>Water Sci. Eng.8(1): 40-48</t>
        </is>
      </c>
      <c r="CH337" t="n">
        <v>2015.0</v>
      </c>
    </row>
    <row r="338">
      <c r="A338" t="n">
        <v>1763231.0</v>
      </c>
      <c r="B338" t="inlineStr">
        <is>
          <t>1,1,2,2,3,3,4,4,5,5,6,6,7,7,8,8,8-Heptadecafluoro-1-octanesulfonic acid</t>
        </is>
      </c>
      <c r="C338"/>
      <c r="D338" t="inlineStr">
        <is>
          <t>Unmeasured</t>
        </is>
      </c>
      <c r="E338"/>
      <c r="F338" t="n">
        <v>100.3</v>
      </c>
      <c r="G338"/>
      <c r="H338"/>
      <c r="I338"/>
      <c r="J338"/>
      <c r="K338" t="inlineStr">
        <is>
          <t>Daphnia magna</t>
        </is>
      </c>
      <c r="L338" t="inlineStr">
        <is>
          <t>Water Flea</t>
        </is>
      </c>
      <c r="M338" t="inlineStr">
        <is>
          <t>Crustaceans; Standard Test Species</t>
        </is>
      </c>
      <c r="N338" t="inlineStr">
        <is>
          <t>Larva</t>
        </is>
      </c>
      <c r="O338"/>
      <c r="P338" t="n">
        <v>24.0</v>
      </c>
      <c r="Q338"/>
      <c r="R338"/>
      <c r="S338"/>
      <c r="T338"/>
      <c r="U338" t="inlineStr">
        <is>
          <t>Hour(s)</t>
        </is>
      </c>
      <c r="V338" t="inlineStr">
        <is>
          <t>Static</t>
        </is>
      </c>
      <c r="W338" t="inlineStr">
        <is>
          <t>Fresh water</t>
        </is>
      </c>
      <c r="X338" t="inlineStr">
        <is>
          <t>Lab</t>
        </is>
      </c>
      <c r="Y338" t="n">
        <v>7.0</v>
      </c>
      <c r="Z338" t="inlineStr">
        <is>
          <t>Active ingredient</t>
        </is>
      </c>
      <c r="AA338"/>
      <c r="AB338" t="n">
        <v>71.33</v>
      </c>
      <c r="AC338"/>
      <c r="AD338" t="n">
        <v>65.32</v>
      </c>
      <c r="AE338"/>
      <c r="AF338" t="n">
        <v>77.21</v>
      </c>
      <c r="AG338" t="inlineStr">
        <is>
          <t>AI mg/L</t>
        </is>
      </c>
      <c r="AH338"/>
      <c r="AI338"/>
      <c r="AJ338"/>
      <c r="AK338"/>
      <c r="AL338"/>
      <c r="AM338"/>
      <c r="AN338"/>
      <c r="AO338"/>
      <c r="AP338"/>
      <c r="AQ338"/>
      <c r="AR338"/>
      <c r="AS338"/>
      <c r="AT338"/>
      <c r="AU338"/>
      <c r="AV338"/>
      <c r="AW338"/>
      <c r="AX338" t="inlineStr">
        <is>
          <t>Mortality</t>
        </is>
      </c>
      <c r="AY338" t="inlineStr">
        <is>
          <t>Mortality</t>
        </is>
      </c>
      <c r="AZ338" t="inlineStr">
        <is>
          <t>LC50</t>
        </is>
      </c>
      <c r="BA338"/>
      <c r="BB338"/>
      <c r="BC338" t="n">
        <v>3.0</v>
      </c>
      <c r="BD338"/>
      <c r="BE338"/>
      <c r="BF338"/>
      <c r="BG338"/>
      <c r="BH338" t="inlineStr">
        <is>
          <t>Day(s)</t>
        </is>
      </c>
      <c r="BI338"/>
      <c r="BJ338"/>
      <c r="BK338"/>
      <c r="BL338"/>
      <c r="BM338"/>
      <c r="BN338"/>
      <c r="BO338" t="inlineStr">
        <is>
          <t>--</t>
        </is>
      </c>
      <c r="BP338"/>
      <c r="BQ338"/>
      <c r="BR338"/>
      <c r="BS338"/>
      <c r="BT338"/>
      <c r="BU338"/>
      <c r="BV338"/>
      <c r="BW338"/>
      <c r="BX338"/>
      <c r="BY338"/>
      <c r="BZ338"/>
      <c r="CA338"/>
      <c r="CB338"/>
      <c r="CC338"/>
      <c r="CD338" t="inlineStr">
        <is>
          <t>Wang,H., S. Tang, Q. Hao, and P. Wang</t>
        </is>
      </c>
      <c r="CE338" t="n">
        <v>184300.0</v>
      </c>
      <c r="CF338" t="inlineStr">
        <is>
          <t>An Acute Toxicity Study of PFOS on Freshwater Organisms at Different Nutritional Levels</t>
        </is>
      </c>
      <c r="CG338" t="inlineStr">
        <is>
          <t>Fresenius Environ. Bull.29(1): 360-363</t>
        </is>
      </c>
      <c r="CH338" t="n">
        <v>2020.0</v>
      </c>
    </row>
    <row r="339">
      <c r="A339" t="n">
        <v>1763231.0</v>
      </c>
      <c r="B339" t="inlineStr">
        <is>
          <t>1,1,2,2,3,3,4,4,5,5,6,6,7,7,8,8,8-Heptadecafluoro-1-octanesulfonic acid</t>
        </is>
      </c>
      <c r="C339"/>
      <c r="D339" t="inlineStr">
        <is>
          <t>Unmeasured</t>
        </is>
      </c>
      <c r="E339"/>
      <c r="F339" t="n">
        <v>100.3</v>
      </c>
      <c r="G339"/>
      <c r="H339"/>
      <c r="I339"/>
      <c r="J339"/>
      <c r="K339" t="inlineStr">
        <is>
          <t>Daphnia magna</t>
        </is>
      </c>
      <c r="L339" t="inlineStr">
        <is>
          <t>Water Flea</t>
        </is>
      </c>
      <c r="M339" t="inlineStr">
        <is>
          <t>Crustaceans; Standard Test Species</t>
        </is>
      </c>
      <c r="N339" t="inlineStr">
        <is>
          <t>Larva</t>
        </is>
      </c>
      <c r="O339"/>
      <c r="P339" t="n">
        <v>24.0</v>
      </c>
      <c r="Q339"/>
      <c r="R339"/>
      <c r="S339"/>
      <c r="T339"/>
      <c r="U339" t="inlineStr">
        <is>
          <t>Hour(s)</t>
        </is>
      </c>
      <c r="V339" t="inlineStr">
        <is>
          <t>Static</t>
        </is>
      </c>
      <c r="W339" t="inlineStr">
        <is>
          <t>Fresh water</t>
        </is>
      </c>
      <c r="X339" t="inlineStr">
        <is>
          <t>Lab</t>
        </is>
      </c>
      <c r="Y339" t="n">
        <v>7.0</v>
      </c>
      <c r="Z339" t="inlineStr">
        <is>
          <t>Active ingredient</t>
        </is>
      </c>
      <c r="AA339"/>
      <c r="AB339" t="n">
        <v>156.67</v>
      </c>
      <c r="AC339"/>
      <c r="AD339" t="n">
        <v>132.21</v>
      </c>
      <c r="AE339"/>
      <c r="AF339" t="n">
        <v>179.03</v>
      </c>
      <c r="AG339" t="inlineStr">
        <is>
          <t>AI mg/L</t>
        </is>
      </c>
      <c r="AH339"/>
      <c r="AI339"/>
      <c r="AJ339"/>
      <c r="AK339"/>
      <c r="AL339"/>
      <c r="AM339"/>
      <c r="AN339"/>
      <c r="AO339"/>
      <c r="AP339"/>
      <c r="AQ339"/>
      <c r="AR339"/>
      <c r="AS339"/>
      <c r="AT339"/>
      <c r="AU339"/>
      <c r="AV339"/>
      <c r="AW339"/>
      <c r="AX339" t="inlineStr">
        <is>
          <t>Mortality</t>
        </is>
      </c>
      <c r="AY339" t="inlineStr">
        <is>
          <t>Mortality</t>
        </is>
      </c>
      <c r="AZ339" t="inlineStr">
        <is>
          <t>LC50</t>
        </is>
      </c>
      <c r="BA339"/>
      <c r="BB339"/>
      <c r="BC339" t="n">
        <v>1.0</v>
      </c>
      <c r="BD339"/>
      <c r="BE339"/>
      <c r="BF339"/>
      <c r="BG339"/>
      <c r="BH339" t="inlineStr">
        <is>
          <t>Day(s)</t>
        </is>
      </c>
      <c r="BI339"/>
      <c r="BJ339"/>
      <c r="BK339"/>
      <c r="BL339"/>
      <c r="BM339"/>
      <c r="BN339"/>
      <c r="BO339" t="inlineStr">
        <is>
          <t>--</t>
        </is>
      </c>
      <c r="BP339"/>
      <c r="BQ339"/>
      <c r="BR339"/>
      <c r="BS339"/>
      <c r="BT339"/>
      <c r="BU339"/>
      <c r="BV339"/>
      <c r="BW339"/>
      <c r="BX339"/>
      <c r="BY339"/>
      <c r="BZ339"/>
      <c r="CA339"/>
      <c r="CB339"/>
      <c r="CC339"/>
      <c r="CD339" t="inlineStr">
        <is>
          <t>Wang,H., S. Tang, Q. Hao, and P. Wang</t>
        </is>
      </c>
      <c r="CE339" t="n">
        <v>184300.0</v>
      </c>
      <c r="CF339" t="inlineStr">
        <is>
          <t>An Acute Toxicity Study of PFOS on Freshwater Organisms at Different Nutritional Levels</t>
        </is>
      </c>
      <c r="CG339" t="inlineStr">
        <is>
          <t>Fresenius Environ. Bull.29(1): 360-363</t>
        </is>
      </c>
      <c r="CH339" t="n">
        <v>2020.0</v>
      </c>
    </row>
    <row r="340">
      <c r="A340" t="n">
        <v>1763231.0</v>
      </c>
      <c r="B340" t="inlineStr">
        <is>
          <t>1,1,2,2,3,3,4,4,5,5,6,6,7,7,8,8,8-Heptadecafluoro-1-octanesulfonic acid</t>
        </is>
      </c>
      <c r="C340"/>
      <c r="D340" t="inlineStr">
        <is>
          <t>Unmeasured</t>
        </is>
      </c>
      <c r="E340"/>
      <c r="F340" t="n">
        <v>100.3</v>
      </c>
      <c r="G340"/>
      <c r="H340"/>
      <c r="I340"/>
      <c r="J340"/>
      <c r="K340" t="inlineStr">
        <is>
          <t>Daphnia magna</t>
        </is>
      </c>
      <c r="L340" t="inlineStr">
        <is>
          <t>Water Flea</t>
        </is>
      </c>
      <c r="M340" t="inlineStr">
        <is>
          <t>Crustaceans; Standard Test Species</t>
        </is>
      </c>
      <c r="N340" t="inlineStr">
        <is>
          <t>Larva</t>
        </is>
      </c>
      <c r="O340"/>
      <c r="P340" t="n">
        <v>24.0</v>
      </c>
      <c r="Q340"/>
      <c r="R340"/>
      <c r="S340"/>
      <c r="T340"/>
      <c r="U340" t="inlineStr">
        <is>
          <t>Hour(s)</t>
        </is>
      </c>
      <c r="V340" t="inlineStr">
        <is>
          <t>Static</t>
        </is>
      </c>
      <c r="W340" t="inlineStr">
        <is>
          <t>Fresh water</t>
        </is>
      </c>
      <c r="X340" t="inlineStr">
        <is>
          <t>Lab</t>
        </is>
      </c>
      <c r="Y340" t="n">
        <v>7.0</v>
      </c>
      <c r="Z340" t="inlineStr">
        <is>
          <t>Active ingredient</t>
        </is>
      </c>
      <c r="AA340"/>
      <c r="AB340" t="n">
        <v>52.69</v>
      </c>
      <c r="AC340"/>
      <c r="AD340" t="n">
        <v>46.39</v>
      </c>
      <c r="AE340"/>
      <c r="AF340" t="n">
        <v>56.24</v>
      </c>
      <c r="AG340" t="inlineStr">
        <is>
          <t>AI mg/L</t>
        </is>
      </c>
      <c r="AH340"/>
      <c r="AI340"/>
      <c r="AJ340"/>
      <c r="AK340"/>
      <c r="AL340"/>
      <c r="AM340"/>
      <c r="AN340"/>
      <c r="AO340"/>
      <c r="AP340"/>
      <c r="AQ340"/>
      <c r="AR340"/>
      <c r="AS340"/>
      <c r="AT340"/>
      <c r="AU340"/>
      <c r="AV340"/>
      <c r="AW340"/>
      <c r="AX340" t="inlineStr">
        <is>
          <t>Mortality</t>
        </is>
      </c>
      <c r="AY340" t="inlineStr">
        <is>
          <t>Mortality</t>
        </is>
      </c>
      <c r="AZ340" t="inlineStr">
        <is>
          <t>LC50</t>
        </is>
      </c>
      <c r="BA340"/>
      <c r="BB340"/>
      <c r="BC340" t="n">
        <v>4.0</v>
      </c>
      <c r="BD340"/>
      <c r="BE340"/>
      <c r="BF340"/>
      <c r="BG340"/>
      <c r="BH340" t="inlineStr">
        <is>
          <t>Day(s)</t>
        </is>
      </c>
      <c r="BI340"/>
      <c r="BJ340"/>
      <c r="BK340"/>
      <c r="BL340"/>
      <c r="BM340"/>
      <c r="BN340"/>
      <c r="BO340" t="inlineStr">
        <is>
          <t>--</t>
        </is>
      </c>
      <c r="BP340"/>
      <c r="BQ340"/>
      <c r="BR340"/>
      <c r="BS340"/>
      <c r="BT340"/>
      <c r="BU340"/>
      <c r="BV340"/>
      <c r="BW340"/>
      <c r="BX340"/>
      <c r="BY340"/>
      <c r="BZ340"/>
      <c r="CA340"/>
      <c r="CB340"/>
      <c r="CC340"/>
      <c r="CD340" t="inlineStr">
        <is>
          <t>Wang,H., S. Tang, Q. Hao, and P. Wang</t>
        </is>
      </c>
      <c r="CE340" t="n">
        <v>184300.0</v>
      </c>
      <c r="CF340" t="inlineStr">
        <is>
          <t>An Acute Toxicity Study of PFOS on Freshwater Organisms at Different Nutritional Levels</t>
        </is>
      </c>
      <c r="CG340" t="inlineStr">
        <is>
          <t>Fresenius Environ. Bull.29(1): 360-363</t>
        </is>
      </c>
      <c r="CH340" t="n">
        <v>2020.0</v>
      </c>
    </row>
    <row r="341">
      <c r="A341" t="n">
        <v>1763231.0</v>
      </c>
      <c r="B341" t="inlineStr">
        <is>
          <t>1,1,2,2,3,3,4,4,5,5,6,6,7,7,8,8,8-Heptadecafluoro-1-octanesulfonic acid</t>
        </is>
      </c>
      <c r="C341"/>
      <c r="D341" t="inlineStr">
        <is>
          <t>Unmeasured</t>
        </is>
      </c>
      <c r="E341"/>
      <c r="F341" t="n">
        <v>100.3</v>
      </c>
      <c r="G341"/>
      <c r="H341"/>
      <c r="I341"/>
      <c r="J341"/>
      <c r="K341" t="inlineStr">
        <is>
          <t>Daphnia magna</t>
        </is>
      </c>
      <c r="L341" t="inlineStr">
        <is>
          <t>Water Flea</t>
        </is>
      </c>
      <c r="M341" t="inlineStr">
        <is>
          <t>Crustaceans; Standard Test Species</t>
        </is>
      </c>
      <c r="N341" t="inlineStr">
        <is>
          <t>Larva</t>
        </is>
      </c>
      <c r="O341"/>
      <c r="P341" t="n">
        <v>24.0</v>
      </c>
      <c r="Q341"/>
      <c r="R341"/>
      <c r="S341"/>
      <c r="T341"/>
      <c r="U341" t="inlineStr">
        <is>
          <t>Hour(s)</t>
        </is>
      </c>
      <c r="V341" t="inlineStr">
        <is>
          <t>Static</t>
        </is>
      </c>
      <c r="W341" t="inlineStr">
        <is>
          <t>Fresh water</t>
        </is>
      </c>
      <c r="X341" t="inlineStr">
        <is>
          <t>Lab</t>
        </is>
      </c>
      <c r="Y341" t="n">
        <v>7.0</v>
      </c>
      <c r="Z341" t="inlineStr">
        <is>
          <t>Active ingredient</t>
        </is>
      </c>
      <c r="AA341"/>
      <c r="AB341" t="n">
        <v>116.52</v>
      </c>
      <c r="AC341"/>
      <c r="AD341" t="n">
        <v>99.32</v>
      </c>
      <c r="AE341"/>
      <c r="AF341" t="n">
        <v>145.01</v>
      </c>
      <c r="AG341" t="inlineStr">
        <is>
          <t>AI mg/L</t>
        </is>
      </c>
      <c r="AH341"/>
      <c r="AI341"/>
      <c r="AJ341"/>
      <c r="AK341"/>
      <c r="AL341"/>
      <c r="AM341"/>
      <c r="AN341"/>
      <c r="AO341"/>
      <c r="AP341"/>
      <c r="AQ341"/>
      <c r="AR341"/>
      <c r="AS341"/>
      <c r="AT341"/>
      <c r="AU341"/>
      <c r="AV341"/>
      <c r="AW341"/>
      <c r="AX341" t="inlineStr">
        <is>
          <t>Mortality</t>
        </is>
      </c>
      <c r="AY341" t="inlineStr">
        <is>
          <t>Mortality</t>
        </is>
      </c>
      <c r="AZ341" t="inlineStr">
        <is>
          <t>LC50</t>
        </is>
      </c>
      <c r="BA341"/>
      <c r="BB341"/>
      <c r="BC341" t="n">
        <v>2.0</v>
      </c>
      <c r="BD341"/>
      <c r="BE341"/>
      <c r="BF341"/>
      <c r="BG341"/>
      <c r="BH341" t="inlineStr">
        <is>
          <t>Day(s)</t>
        </is>
      </c>
      <c r="BI341"/>
      <c r="BJ341"/>
      <c r="BK341"/>
      <c r="BL341"/>
      <c r="BM341"/>
      <c r="BN341"/>
      <c r="BO341" t="inlineStr">
        <is>
          <t>--</t>
        </is>
      </c>
      <c r="BP341"/>
      <c r="BQ341"/>
      <c r="BR341"/>
      <c r="BS341"/>
      <c r="BT341"/>
      <c r="BU341"/>
      <c r="BV341"/>
      <c r="BW341"/>
      <c r="BX341"/>
      <c r="BY341"/>
      <c r="BZ341"/>
      <c r="CA341"/>
      <c r="CB341"/>
      <c r="CC341"/>
      <c r="CD341" t="inlineStr">
        <is>
          <t>Wang,H., S. Tang, Q. Hao, and P. Wang</t>
        </is>
      </c>
      <c r="CE341" t="n">
        <v>184300.0</v>
      </c>
      <c r="CF341" t="inlineStr">
        <is>
          <t>An Acute Toxicity Study of PFOS on Freshwater Organisms at Different Nutritional Levels</t>
        </is>
      </c>
      <c r="CG341" t="inlineStr">
        <is>
          <t>Fresenius Environ. Bull.29(1): 360-363</t>
        </is>
      </c>
      <c r="CH341" t="n">
        <v>2020.0</v>
      </c>
    </row>
    <row r="342">
      <c r="A342" t="n">
        <v>2051607.0</v>
      </c>
      <c r="B342" t="inlineStr">
        <is>
          <t>2-Chlorobiphenyl</t>
        </is>
      </c>
      <c r="C342"/>
      <c r="D342" t="inlineStr">
        <is>
          <t>Unmeasured</t>
        </is>
      </c>
      <c r="E342" t="inlineStr">
        <is>
          <t>&gt;</t>
        </is>
      </c>
      <c r="F342" t="n">
        <v>97.0</v>
      </c>
      <c r="G342"/>
      <c r="H342"/>
      <c r="I342"/>
      <c r="J342"/>
      <c r="K342" t="inlineStr">
        <is>
          <t>Daphnia magna</t>
        </is>
      </c>
      <c r="L342" t="inlineStr">
        <is>
          <t>Water Flea</t>
        </is>
      </c>
      <c r="M342" t="inlineStr">
        <is>
          <t>Crustaceans; Standard Test Species</t>
        </is>
      </c>
      <c r="N342" t="inlineStr">
        <is>
          <t>Larva</t>
        </is>
      </c>
      <c r="O342"/>
      <c r="P342" t="n">
        <v>1.0</v>
      </c>
      <c r="Q342"/>
      <c r="R342"/>
      <c r="S342"/>
      <c r="T342"/>
      <c r="U342" t="inlineStr">
        <is>
          <t>Instar</t>
        </is>
      </c>
      <c r="V342" t="inlineStr">
        <is>
          <t>Static</t>
        </is>
      </c>
      <c r="W342" t="inlineStr">
        <is>
          <t>Fresh water</t>
        </is>
      </c>
      <c r="X342" t="inlineStr">
        <is>
          <t>Lab</t>
        </is>
      </c>
      <c r="Y342"/>
      <c r="Z342" t="inlineStr">
        <is>
          <t>Active ingredient</t>
        </is>
      </c>
      <c r="AA342"/>
      <c r="AB342" t="n">
        <v>0.71</v>
      </c>
      <c r="AC342"/>
      <c r="AD342" t="n">
        <v>0.58</v>
      </c>
      <c r="AE342"/>
      <c r="AF342" t="n">
        <v>0.87</v>
      </c>
      <c r="AG342" t="inlineStr">
        <is>
          <t>AI mg/L</t>
        </is>
      </c>
      <c r="AH342"/>
      <c r="AI342"/>
      <c r="AJ342"/>
      <c r="AK342"/>
      <c r="AL342"/>
      <c r="AM342"/>
      <c r="AN342"/>
      <c r="AO342"/>
      <c r="AP342"/>
      <c r="AQ342"/>
      <c r="AR342"/>
      <c r="AS342"/>
      <c r="AT342"/>
      <c r="AU342"/>
      <c r="AV342"/>
      <c r="AW342"/>
      <c r="AX342" t="inlineStr">
        <is>
          <t>Mortality</t>
        </is>
      </c>
      <c r="AY342" t="inlineStr">
        <is>
          <t>Mortality</t>
        </is>
      </c>
      <c r="AZ342" t="inlineStr">
        <is>
          <t>LC50</t>
        </is>
      </c>
      <c r="BA342"/>
      <c r="BB342"/>
      <c r="BC342" t="n">
        <v>2.0</v>
      </c>
      <c r="BD342"/>
      <c r="BE342"/>
      <c r="BF342"/>
      <c r="BG342"/>
      <c r="BH342" t="inlineStr">
        <is>
          <t>Day(s)</t>
        </is>
      </c>
      <c r="BI342"/>
      <c r="BJ342"/>
      <c r="BK342"/>
      <c r="BL342"/>
      <c r="BM342"/>
      <c r="BN342"/>
      <c r="BO342" t="inlineStr">
        <is>
          <t>--</t>
        </is>
      </c>
      <c r="BP342"/>
      <c r="BQ342"/>
      <c r="BR342"/>
      <c r="BS342"/>
      <c r="BT342"/>
      <c r="BU342"/>
      <c r="BV342"/>
      <c r="BW342"/>
      <c r="BX342"/>
      <c r="BY342"/>
      <c r="BZ342"/>
      <c r="CA342"/>
      <c r="CB342"/>
      <c r="CC342"/>
      <c r="CD342" t="inlineStr">
        <is>
          <t>Dill,D.C., M.A. Mayes, C.G. Mendoza, G.U. Boggs, and J.A. Emmitte</t>
        </is>
      </c>
      <c r="CE342" t="n">
        <v>10120.0</v>
      </c>
      <c r="CF342" t="inlineStr">
        <is>
          <t>Comparison of the Toxicities of Biphenyl, Monochlorobiphenyl, and 2,2',4,4'-Tetrachlorobiphenyl to Fish and Daphnids</t>
        </is>
      </c>
      <c r="CG342" t="inlineStr">
        <is>
          <t>ASTM Spec. Tech. Publ.:245-256</t>
        </is>
      </c>
      <c r="CH342" t="n">
        <v>1982.0</v>
      </c>
    </row>
    <row r="343">
      <c r="A343" t="n">
        <v>2051618.0</v>
      </c>
      <c r="B343" t="inlineStr">
        <is>
          <t>3-Chloro-1,1'-biphenyl</t>
        </is>
      </c>
      <c r="C343"/>
      <c r="D343" t="inlineStr">
        <is>
          <t>Unmeasured</t>
        </is>
      </c>
      <c r="E343" t="inlineStr">
        <is>
          <t>&gt;</t>
        </is>
      </c>
      <c r="F343" t="n">
        <v>97.0</v>
      </c>
      <c r="G343"/>
      <c r="H343"/>
      <c r="I343"/>
      <c r="J343"/>
      <c r="K343" t="inlineStr">
        <is>
          <t>Daphnia magna</t>
        </is>
      </c>
      <c r="L343" t="inlineStr">
        <is>
          <t>Water Flea</t>
        </is>
      </c>
      <c r="M343" t="inlineStr">
        <is>
          <t>Crustaceans; Standard Test Species</t>
        </is>
      </c>
      <c r="N343" t="inlineStr">
        <is>
          <t>Larva</t>
        </is>
      </c>
      <c r="O343"/>
      <c r="P343" t="n">
        <v>1.0</v>
      </c>
      <c r="Q343"/>
      <c r="R343"/>
      <c r="S343"/>
      <c r="T343"/>
      <c r="U343" t="inlineStr">
        <is>
          <t>Instar</t>
        </is>
      </c>
      <c r="V343" t="inlineStr">
        <is>
          <t>Static</t>
        </is>
      </c>
      <c r="W343" t="inlineStr">
        <is>
          <t>Fresh water</t>
        </is>
      </c>
      <c r="X343" t="inlineStr">
        <is>
          <t>Lab</t>
        </is>
      </c>
      <c r="Y343"/>
      <c r="Z343" t="inlineStr">
        <is>
          <t>Active ingredient</t>
        </is>
      </c>
      <c r="AA343"/>
      <c r="AB343" t="n">
        <v>0.43</v>
      </c>
      <c r="AC343"/>
      <c r="AD343" t="n">
        <v>0.36</v>
      </c>
      <c r="AE343"/>
      <c r="AF343" t="n">
        <v>0.51</v>
      </c>
      <c r="AG343" t="inlineStr">
        <is>
          <t>AI mg/L</t>
        </is>
      </c>
      <c r="AH343"/>
      <c r="AI343"/>
      <c r="AJ343"/>
      <c r="AK343"/>
      <c r="AL343"/>
      <c r="AM343"/>
      <c r="AN343"/>
      <c r="AO343"/>
      <c r="AP343"/>
      <c r="AQ343"/>
      <c r="AR343"/>
      <c r="AS343"/>
      <c r="AT343"/>
      <c r="AU343"/>
      <c r="AV343"/>
      <c r="AW343"/>
      <c r="AX343" t="inlineStr">
        <is>
          <t>Mortality</t>
        </is>
      </c>
      <c r="AY343" t="inlineStr">
        <is>
          <t>Mortality</t>
        </is>
      </c>
      <c r="AZ343" t="inlineStr">
        <is>
          <t>LC50</t>
        </is>
      </c>
      <c r="BA343"/>
      <c r="BB343"/>
      <c r="BC343" t="n">
        <v>2.0</v>
      </c>
      <c r="BD343"/>
      <c r="BE343"/>
      <c r="BF343"/>
      <c r="BG343"/>
      <c r="BH343" t="inlineStr">
        <is>
          <t>Day(s)</t>
        </is>
      </c>
      <c r="BI343"/>
      <c r="BJ343"/>
      <c r="BK343"/>
      <c r="BL343"/>
      <c r="BM343"/>
      <c r="BN343"/>
      <c r="BO343" t="inlineStr">
        <is>
          <t>--</t>
        </is>
      </c>
      <c r="BP343"/>
      <c r="BQ343"/>
      <c r="BR343"/>
      <c r="BS343"/>
      <c r="BT343"/>
      <c r="BU343"/>
      <c r="BV343"/>
      <c r="BW343"/>
      <c r="BX343"/>
      <c r="BY343"/>
      <c r="BZ343"/>
      <c r="CA343"/>
      <c r="CB343"/>
      <c r="CC343"/>
      <c r="CD343" t="inlineStr">
        <is>
          <t>Dill,D.C., M.A. Mayes, C.G. Mendoza, G.U. Boggs, and J.A. Emmitte</t>
        </is>
      </c>
      <c r="CE343" t="n">
        <v>10120.0</v>
      </c>
      <c r="CF343" t="inlineStr">
        <is>
          <t>Comparison of the Toxicities of Biphenyl, Monochlorobiphenyl, and 2,2',4,4'-Tetrachlorobiphenyl to Fish and Daphnids</t>
        </is>
      </c>
      <c r="CG343" t="inlineStr">
        <is>
          <t>ASTM Spec. Tech. Publ.:245-256</t>
        </is>
      </c>
      <c r="CH343" t="n">
        <v>1982.0</v>
      </c>
    </row>
    <row r="344">
      <c r="A344" t="n">
        <v>2051629.0</v>
      </c>
      <c r="B344" t="inlineStr">
        <is>
          <t>4-Chloro-1,1'-biphenyl</t>
        </is>
      </c>
      <c r="C344"/>
      <c r="D344" t="inlineStr">
        <is>
          <t>Unmeasured</t>
        </is>
      </c>
      <c r="E344" t="inlineStr">
        <is>
          <t>&gt;</t>
        </is>
      </c>
      <c r="F344" t="n">
        <v>97.0</v>
      </c>
      <c r="G344"/>
      <c r="H344"/>
      <c r="I344"/>
      <c r="J344"/>
      <c r="K344" t="inlineStr">
        <is>
          <t>Daphnia magna</t>
        </is>
      </c>
      <c r="L344" t="inlineStr">
        <is>
          <t>Water Flea</t>
        </is>
      </c>
      <c r="M344" t="inlineStr">
        <is>
          <t>Crustaceans; Standard Test Species</t>
        </is>
      </c>
      <c r="N344" t="inlineStr">
        <is>
          <t>Larva</t>
        </is>
      </c>
      <c r="O344"/>
      <c r="P344" t="n">
        <v>1.0</v>
      </c>
      <c r="Q344"/>
      <c r="R344"/>
      <c r="S344"/>
      <c r="T344"/>
      <c r="U344" t="inlineStr">
        <is>
          <t>Instar</t>
        </is>
      </c>
      <c r="V344" t="inlineStr">
        <is>
          <t>Static</t>
        </is>
      </c>
      <c r="W344" t="inlineStr">
        <is>
          <t>Fresh water</t>
        </is>
      </c>
      <c r="X344" t="inlineStr">
        <is>
          <t>Lab</t>
        </is>
      </c>
      <c r="Y344"/>
      <c r="Z344" t="inlineStr">
        <is>
          <t>Active ingredient</t>
        </is>
      </c>
      <c r="AA344"/>
      <c r="AB344" t="n">
        <v>0.42</v>
      </c>
      <c r="AC344"/>
      <c r="AD344" t="n">
        <v>0.35</v>
      </c>
      <c r="AE344"/>
      <c r="AF344" t="n">
        <v>0.5</v>
      </c>
      <c r="AG344" t="inlineStr">
        <is>
          <t>AI mg/L</t>
        </is>
      </c>
      <c r="AH344"/>
      <c r="AI344"/>
      <c r="AJ344"/>
      <c r="AK344"/>
      <c r="AL344"/>
      <c r="AM344"/>
      <c r="AN344"/>
      <c r="AO344"/>
      <c r="AP344"/>
      <c r="AQ344"/>
      <c r="AR344"/>
      <c r="AS344"/>
      <c r="AT344"/>
      <c r="AU344"/>
      <c r="AV344"/>
      <c r="AW344"/>
      <c r="AX344" t="inlineStr">
        <is>
          <t>Mortality</t>
        </is>
      </c>
      <c r="AY344" t="inlineStr">
        <is>
          <t>Mortality</t>
        </is>
      </c>
      <c r="AZ344" t="inlineStr">
        <is>
          <t>LC50</t>
        </is>
      </c>
      <c r="BA344"/>
      <c r="BB344"/>
      <c r="BC344" t="n">
        <v>2.0</v>
      </c>
      <c r="BD344"/>
      <c r="BE344"/>
      <c r="BF344"/>
      <c r="BG344"/>
      <c r="BH344" t="inlineStr">
        <is>
          <t>Day(s)</t>
        </is>
      </c>
      <c r="BI344"/>
      <c r="BJ344"/>
      <c r="BK344"/>
      <c r="BL344"/>
      <c r="BM344"/>
      <c r="BN344"/>
      <c r="BO344" t="inlineStr">
        <is>
          <t>--</t>
        </is>
      </c>
      <c r="BP344"/>
      <c r="BQ344"/>
      <c r="BR344"/>
      <c r="BS344"/>
      <c r="BT344"/>
      <c r="BU344"/>
      <c r="BV344"/>
      <c r="BW344"/>
      <c r="BX344"/>
      <c r="BY344"/>
      <c r="BZ344"/>
      <c r="CA344"/>
      <c r="CB344"/>
      <c r="CC344"/>
      <c r="CD344" t="inlineStr">
        <is>
          <t>Dill,D.C., M.A. Mayes, C.G. Mendoza, G.U. Boggs, and J.A. Emmitte</t>
        </is>
      </c>
      <c r="CE344" t="n">
        <v>10120.0</v>
      </c>
      <c r="CF344" t="inlineStr">
        <is>
          <t>Comparison of the Toxicities of Biphenyl, Monochlorobiphenyl, and 2,2',4,4'-Tetrachlorobiphenyl to Fish and Daphnids</t>
        </is>
      </c>
      <c r="CG344" t="inlineStr">
        <is>
          <t>ASTM Spec. Tech. Publ.:245-256</t>
        </is>
      </c>
      <c r="CH344" t="n">
        <v>1982.0</v>
      </c>
    </row>
    <row r="345">
      <c r="A345" t="n">
        <v>2437798.0</v>
      </c>
      <c r="B345" t="inlineStr">
        <is>
          <t>2,2',4,4'-Tetrachloro-1,1-biphenyl</t>
        </is>
      </c>
      <c r="C345"/>
      <c r="D345" t="inlineStr">
        <is>
          <t>Unmeasured</t>
        </is>
      </c>
      <c r="E345" t="inlineStr">
        <is>
          <t>&gt;</t>
        </is>
      </c>
      <c r="F345" t="n">
        <v>97.0</v>
      </c>
      <c r="G345"/>
      <c r="H345"/>
      <c r="I345"/>
      <c r="J345"/>
      <c r="K345" t="inlineStr">
        <is>
          <t>Daphnia magna</t>
        </is>
      </c>
      <c r="L345" t="inlineStr">
        <is>
          <t>Water Flea</t>
        </is>
      </c>
      <c r="M345" t="inlineStr">
        <is>
          <t>Crustaceans; Standard Test Species</t>
        </is>
      </c>
      <c r="N345" t="inlineStr">
        <is>
          <t>Larva</t>
        </is>
      </c>
      <c r="O345"/>
      <c r="P345" t="n">
        <v>1.0</v>
      </c>
      <c r="Q345"/>
      <c r="R345"/>
      <c r="S345"/>
      <c r="T345"/>
      <c r="U345" t="inlineStr">
        <is>
          <t>Instar</t>
        </is>
      </c>
      <c r="V345" t="inlineStr">
        <is>
          <t>Static</t>
        </is>
      </c>
      <c r="W345" t="inlineStr">
        <is>
          <t>Fresh water</t>
        </is>
      </c>
      <c r="X345" t="inlineStr">
        <is>
          <t>Lab</t>
        </is>
      </c>
      <c r="Y345"/>
      <c r="Z345" t="inlineStr">
        <is>
          <t>Active ingredient</t>
        </is>
      </c>
      <c r="AA345"/>
      <c r="AB345" t="n">
        <v>0.03</v>
      </c>
      <c r="AC345"/>
      <c r="AD345" t="n">
        <v>0.03</v>
      </c>
      <c r="AE345"/>
      <c r="AF345" t="n">
        <v>0.04</v>
      </c>
      <c r="AG345" t="inlineStr">
        <is>
          <t>AI mg/L</t>
        </is>
      </c>
      <c r="AH345"/>
      <c r="AI345"/>
      <c r="AJ345"/>
      <c r="AK345"/>
      <c r="AL345"/>
      <c r="AM345"/>
      <c r="AN345"/>
      <c r="AO345"/>
      <c r="AP345"/>
      <c r="AQ345"/>
      <c r="AR345"/>
      <c r="AS345"/>
      <c r="AT345"/>
      <c r="AU345"/>
      <c r="AV345"/>
      <c r="AW345"/>
      <c r="AX345" t="inlineStr">
        <is>
          <t>Mortality</t>
        </is>
      </c>
      <c r="AY345" t="inlineStr">
        <is>
          <t>Mortality</t>
        </is>
      </c>
      <c r="AZ345" t="inlineStr">
        <is>
          <t>LC50</t>
        </is>
      </c>
      <c r="BA345"/>
      <c r="BB345"/>
      <c r="BC345" t="n">
        <v>2.0</v>
      </c>
      <c r="BD345"/>
      <c r="BE345"/>
      <c r="BF345"/>
      <c r="BG345"/>
      <c r="BH345" t="inlineStr">
        <is>
          <t>Day(s)</t>
        </is>
      </c>
      <c r="BI345"/>
      <c r="BJ345"/>
      <c r="BK345"/>
      <c r="BL345"/>
      <c r="BM345"/>
      <c r="BN345"/>
      <c r="BO345" t="inlineStr">
        <is>
          <t>--</t>
        </is>
      </c>
      <c r="BP345"/>
      <c r="BQ345"/>
      <c r="BR345"/>
      <c r="BS345"/>
      <c r="BT345"/>
      <c r="BU345"/>
      <c r="BV345"/>
      <c r="BW345"/>
      <c r="BX345"/>
      <c r="BY345"/>
      <c r="BZ345"/>
      <c r="CA345"/>
      <c r="CB345"/>
      <c r="CC345"/>
      <c r="CD345" t="inlineStr">
        <is>
          <t>Dill,D.C., M.A. Mayes, C.G. Mendoza, G.U. Boggs, and J.A. Emmitte</t>
        </is>
      </c>
      <c r="CE345" t="n">
        <v>10120.0</v>
      </c>
      <c r="CF345" t="inlineStr">
        <is>
          <t>Comparison of the Toxicities of Biphenyl, Monochlorobiphenyl, and 2,2',4,4'-Tetrachlorobiphenyl to Fish and Daphnids</t>
        </is>
      </c>
      <c r="CG345" t="inlineStr">
        <is>
          <t>ASTM Spec. Tech. Publ.:245-256</t>
        </is>
      </c>
      <c r="CH345" t="n">
        <v>1982.0</v>
      </c>
    </row>
    <row r="346">
      <c r="A346" t="n">
        <v>2706903.0</v>
      </c>
      <c r="B346" t="inlineStr">
        <is>
          <t>2,2,3,3,4,4,5,5,5-Nonafluoropentanoic acid</t>
        </is>
      </c>
      <c r="C346" t="inlineStr">
        <is>
          <t>Laboratory Grade</t>
        </is>
      </c>
      <c r="D346" t="inlineStr">
        <is>
          <t>Unmeasured</t>
        </is>
      </c>
      <c r="E346" t="inlineStr">
        <is>
          <t>&gt;=</t>
        </is>
      </c>
      <c r="F346" t="n">
        <v>97.0</v>
      </c>
      <c r="G346"/>
      <c r="H346"/>
      <c r="I346"/>
      <c r="J346"/>
      <c r="K346" t="inlineStr">
        <is>
          <t>Daphnia magna</t>
        </is>
      </c>
      <c r="L346" t="inlineStr">
        <is>
          <t>Water Flea</t>
        </is>
      </c>
      <c r="M346" t="inlineStr">
        <is>
          <t>Crustaceans; Standard Test Species</t>
        </is>
      </c>
      <c r="N346" t="inlineStr">
        <is>
          <t>Neonate</t>
        </is>
      </c>
      <c r="O346" t="inlineStr">
        <is>
          <t>&lt;</t>
        </is>
      </c>
      <c r="P346" t="n">
        <v>24.0</v>
      </c>
      <c r="Q346"/>
      <c r="R346"/>
      <c r="S346"/>
      <c r="T346"/>
      <c r="U346" t="inlineStr">
        <is>
          <t>Hour(s)</t>
        </is>
      </c>
      <c r="V346" t="inlineStr">
        <is>
          <t>Static</t>
        </is>
      </c>
      <c r="W346" t="inlineStr">
        <is>
          <t>Fresh water</t>
        </is>
      </c>
      <c r="X346" t="inlineStr">
        <is>
          <t>Lab</t>
        </is>
      </c>
      <c r="Y346" t="n">
        <v>6.0</v>
      </c>
      <c r="Z346" t="inlineStr">
        <is>
          <t>Active ingredient</t>
        </is>
      </c>
      <c r="AA346" t="inlineStr">
        <is>
          <t>&gt;</t>
        </is>
      </c>
      <c r="AB346" t="n">
        <v>1003.38012</v>
      </c>
      <c r="AC346"/>
      <c r="AD346"/>
      <c r="AE346"/>
      <c r="AF346"/>
      <c r="AG346" t="inlineStr">
        <is>
          <t>AI mg/L</t>
        </is>
      </c>
      <c r="AH346"/>
      <c r="AI346"/>
      <c r="AJ346"/>
      <c r="AK346"/>
      <c r="AL346"/>
      <c r="AM346"/>
      <c r="AN346"/>
      <c r="AO346"/>
      <c r="AP346"/>
      <c r="AQ346"/>
      <c r="AR346"/>
      <c r="AS346"/>
      <c r="AT346"/>
      <c r="AU346"/>
      <c r="AV346"/>
      <c r="AW346"/>
      <c r="AX346" t="inlineStr">
        <is>
          <t>Mortality</t>
        </is>
      </c>
      <c r="AY346" t="inlineStr">
        <is>
          <t>Mortality</t>
        </is>
      </c>
      <c r="AZ346" t="inlineStr">
        <is>
          <t>LC50</t>
        </is>
      </c>
      <c r="BA346"/>
      <c r="BB346"/>
      <c r="BC346" t="n">
        <v>2.0</v>
      </c>
      <c r="BD346"/>
      <c r="BE346"/>
      <c r="BF346"/>
      <c r="BG346"/>
      <c r="BH346" t="inlineStr">
        <is>
          <t>Day(s)</t>
        </is>
      </c>
      <c r="BI346"/>
      <c r="BJ346"/>
      <c r="BK346"/>
      <c r="BL346"/>
      <c r="BM346"/>
      <c r="BN346"/>
      <c r="BO346" t="inlineStr">
        <is>
          <t>--</t>
        </is>
      </c>
      <c r="BP346"/>
      <c r="BQ346"/>
      <c r="BR346"/>
      <c r="BS346"/>
      <c r="BT346"/>
      <c r="BU346"/>
      <c r="BV346"/>
      <c r="BW346"/>
      <c r="BX346"/>
      <c r="BY346"/>
      <c r="BZ346"/>
      <c r="CA346"/>
      <c r="CB346"/>
      <c r="CC346"/>
      <c r="CD346" t="inlineStr">
        <is>
          <t>Boudreau,T.M.</t>
        </is>
      </c>
      <c r="CE346" t="n">
        <v>175259.0</v>
      </c>
      <c r="CF346" t="inlineStr">
        <is>
          <t>Toxicity of Perfluorinated Organic Acids to Selected Freshwater Organisms Under Laboratory and Field Conditions</t>
        </is>
      </c>
      <c r="CG346" t="inlineStr">
        <is>
          <t>M.S. Thesis, University of Guelph, Ontario, Canada:145 p.</t>
        </is>
      </c>
      <c r="CH346" t="n">
        <v>2002.0</v>
      </c>
    </row>
    <row r="347">
      <c r="A347" t="n">
        <v>2795393.0</v>
      </c>
      <c r="B347" t="inlineStr">
        <is>
          <t>1,1,2,2,3,3,4,4,5,5,6,6,7,7,8,8,8-Heptadecafluoro-1-octanesulfonic acid potassium salt</t>
        </is>
      </c>
      <c r="C347"/>
      <c r="D347" t="inlineStr">
        <is>
          <t>Unmeasured</t>
        </is>
      </c>
      <c r="E347" t="inlineStr">
        <is>
          <t>&gt;</t>
        </is>
      </c>
      <c r="F347" t="n">
        <v>98.0</v>
      </c>
      <c r="G347"/>
      <c r="H347"/>
      <c r="I347"/>
      <c r="J347"/>
      <c r="K347" t="inlineStr">
        <is>
          <t>Daphnia magna</t>
        </is>
      </c>
      <c r="L347" t="inlineStr">
        <is>
          <t>Water Flea</t>
        </is>
      </c>
      <c r="M347" t="inlineStr">
        <is>
          <t>Crustaceans; Standard Test Species</t>
        </is>
      </c>
      <c r="N347" t="inlineStr">
        <is>
          <t>Juvenile</t>
        </is>
      </c>
      <c r="O347" t="inlineStr">
        <is>
          <t>&lt;</t>
        </is>
      </c>
      <c r="P347" t="n">
        <v>24.0</v>
      </c>
      <c r="Q347"/>
      <c r="R347"/>
      <c r="S347"/>
      <c r="T347"/>
      <c r="U347" t="inlineStr">
        <is>
          <t>Hour(s)</t>
        </is>
      </c>
      <c r="V347" t="inlineStr">
        <is>
          <t>Renewal</t>
        </is>
      </c>
      <c r="W347" t="inlineStr">
        <is>
          <t>Fresh water</t>
        </is>
      </c>
      <c r="X347" t="inlineStr">
        <is>
          <t>Lab</t>
        </is>
      </c>
      <c r="Y347" t="n">
        <v>6.0</v>
      </c>
      <c r="Z347" t="inlineStr">
        <is>
          <t>Active ingredient</t>
        </is>
      </c>
      <c r="AA347" t="inlineStr">
        <is>
          <t>&gt;</t>
        </is>
      </c>
      <c r="AB347" t="n">
        <v>20.0</v>
      </c>
      <c r="AC347"/>
      <c r="AD347"/>
      <c r="AE347"/>
      <c r="AF347"/>
      <c r="AG347" t="inlineStr">
        <is>
          <t>AI mg/L</t>
        </is>
      </c>
      <c r="AH347"/>
      <c r="AI347"/>
      <c r="AJ347"/>
      <c r="AK347"/>
      <c r="AL347"/>
      <c r="AM347"/>
      <c r="AN347"/>
      <c r="AO347"/>
      <c r="AP347"/>
      <c r="AQ347"/>
      <c r="AR347"/>
      <c r="AS347"/>
      <c r="AT347"/>
      <c r="AU347"/>
      <c r="AV347"/>
      <c r="AW347"/>
      <c r="AX347" t="inlineStr">
        <is>
          <t>Mortality</t>
        </is>
      </c>
      <c r="AY347" t="inlineStr">
        <is>
          <t>Mortality</t>
        </is>
      </c>
      <c r="AZ347" t="inlineStr">
        <is>
          <t>LC50</t>
        </is>
      </c>
      <c r="BA347"/>
      <c r="BB347"/>
      <c r="BC347" t="n">
        <v>7.0</v>
      </c>
      <c r="BD347"/>
      <c r="BE347"/>
      <c r="BF347"/>
      <c r="BG347"/>
      <c r="BH347" t="inlineStr">
        <is>
          <t>Day(s)</t>
        </is>
      </c>
      <c r="BI347"/>
      <c r="BJ347"/>
      <c r="BK347"/>
      <c r="BL347"/>
      <c r="BM347"/>
      <c r="BN347"/>
      <c r="BO347" t="inlineStr">
        <is>
          <t>--</t>
        </is>
      </c>
      <c r="BP347"/>
      <c r="BQ347"/>
      <c r="BR347"/>
      <c r="BS347"/>
      <c r="BT347"/>
      <c r="BU347"/>
      <c r="BV347"/>
      <c r="BW347"/>
      <c r="BX347"/>
      <c r="BY347"/>
      <c r="BZ347"/>
      <c r="CA347"/>
      <c r="CB347"/>
      <c r="CC347"/>
      <c r="CD347" t="inlineStr">
        <is>
          <t>Li,M.H.</t>
        </is>
      </c>
      <c r="CE347" t="n">
        <v>152183.0</v>
      </c>
      <c r="CF347" t="inlineStr">
        <is>
          <t>Chronic Effects of Perfluorooctane Sulfonate and Ammonium Perfluorooctanoate on Biochemical Parameters, Survival and Reproduction of Daphnia magna</t>
        </is>
      </c>
      <c r="CG347" t="inlineStr">
        <is>
          <t>J. Health Sci.56(1): 104-111</t>
        </is>
      </c>
      <c r="CH347" t="n">
        <v>2010.0</v>
      </c>
    </row>
    <row r="348">
      <c r="A348" t="n">
        <v>2795393.0</v>
      </c>
      <c r="B348" t="inlineStr">
        <is>
          <t>1,1,2,2,3,3,4,4,5,5,6,6,7,7,8,8,8-Heptadecafluoro-1-octanesulfonic acid potassium salt</t>
        </is>
      </c>
      <c r="C348"/>
      <c r="D348" t="inlineStr">
        <is>
          <t>Unmeasured</t>
        </is>
      </c>
      <c r="E348" t="inlineStr">
        <is>
          <t>&gt;</t>
        </is>
      </c>
      <c r="F348" t="n">
        <v>98.0</v>
      </c>
      <c r="G348"/>
      <c r="H348"/>
      <c r="I348"/>
      <c r="J348"/>
      <c r="K348" t="inlineStr">
        <is>
          <t>Daphnia magna</t>
        </is>
      </c>
      <c r="L348" t="inlineStr">
        <is>
          <t>Water Flea</t>
        </is>
      </c>
      <c r="M348" t="inlineStr">
        <is>
          <t>Crustaceans; Standard Test Species</t>
        </is>
      </c>
      <c r="N348" t="inlineStr">
        <is>
          <t>Juvenile</t>
        </is>
      </c>
      <c r="O348" t="inlineStr">
        <is>
          <t>&lt;</t>
        </is>
      </c>
      <c r="P348" t="n">
        <v>24.0</v>
      </c>
      <c r="Q348"/>
      <c r="R348"/>
      <c r="S348"/>
      <c r="T348"/>
      <c r="U348" t="inlineStr">
        <is>
          <t>Hour(s)</t>
        </is>
      </c>
      <c r="V348" t="inlineStr">
        <is>
          <t>Renewal</t>
        </is>
      </c>
      <c r="W348" t="inlineStr">
        <is>
          <t>Fresh water</t>
        </is>
      </c>
      <c r="X348" t="inlineStr">
        <is>
          <t>Lab</t>
        </is>
      </c>
      <c r="Y348" t="n">
        <v>6.0</v>
      </c>
      <c r="Z348" t="inlineStr">
        <is>
          <t>Active ingredient</t>
        </is>
      </c>
      <c r="AA348"/>
      <c r="AB348" t="n">
        <v>12.5</v>
      </c>
      <c r="AC348"/>
      <c r="AD348" t="n">
        <v>8.1</v>
      </c>
      <c r="AE348"/>
      <c r="AF348" t="n">
        <v>19.5</v>
      </c>
      <c r="AG348" t="inlineStr">
        <is>
          <t>AI mg/L</t>
        </is>
      </c>
      <c r="AH348"/>
      <c r="AI348"/>
      <c r="AJ348"/>
      <c r="AK348"/>
      <c r="AL348"/>
      <c r="AM348"/>
      <c r="AN348"/>
      <c r="AO348"/>
      <c r="AP348"/>
      <c r="AQ348"/>
      <c r="AR348"/>
      <c r="AS348"/>
      <c r="AT348"/>
      <c r="AU348"/>
      <c r="AV348"/>
      <c r="AW348"/>
      <c r="AX348" t="inlineStr">
        <is>
          <t>Mortality</t>
        </is>
      </c>
      <c r="AY348" t="inlineStr">
        <is>
          <t>Mortality</t>
        </is>
      </c>
      <c r="AZ348" t="inlineStr">
        <is>
          <t>LC50</t>
        </is>
      </c>
      <c r="BA348"/>
      <c r="BB348"/>
      <c r="BC348" t="n">
        <v>14.0</v>
      </c>
      <c r="BD348"/>
      <c r="BE348"/>
      <c r="BF348"/>
      <c r="BG348"/>
      <c r="BH348" t="inlineStr">
        <is>
          <t>Day(s)</t>
        </is>
      </c>
      <c r="BI348"/>
      <c r="BJ348"/>
      <c r="BK348"/>
      <c r="BL348"/>
      <c r="BM348"/>
      <c r="BN348"/>
      <c r="BO348" t="inlineStr">
        <is>
          <t>--</t>
        </is>
      </c>
      <c r="BP348"/>
      <c r="BQ348"/>
      <c r="BR348"/>
      <c r="BS348"/>
      <c r="BT348"/>
      <c r="BU348"/>
      <c r="BV348"/>
      <c r="BW348"/>
      <c r="BX348"/>
      <c r="BY348"/>
      <c r="BZ348"/>
      <c r="CA348"/>
      <c r="CB348"/>
      <c r="CC348"/>
      <c r="CD348" t="inlineStr">
        <is>
          <t>Li,M.H.</t>
        </is>
      </c>
      <c r="CE348" t="n">
        <v>152183.0</v>
      </c>
      <c r="CF348" t="inlineStr">
        <is>
          <t>Chronic Effects of Perfluorooctane Sulfonate and Ammonium Perfluorooctanoate on Biochemical Parameters, Survival and Reproduction of Daphnia magna</t>
        </is>
      </c>
      <c r="CG348" t="inlineStr">
        <is>
          <t>J. Health Sci.56(1): 104-111</t>
        </is>
      </c>
      <c r="CH348" t="n">
        <v>2010.0</v>
      </c>
    </row>
    <row r="349">
      <c r="A349" t="n">
        <v>2795393.0</v>
      </c>
      <c r="B349" t="inlineStr">
        <is>
          <t>1,1,2,2,3,3,4,4,5,5,6,6,7,7,8,8,8-Heptadecafluoro-1-octanesulfonic acid potassium salt</t>
        </is>
      </c>
      <c r="C349"/>
      <c r="D349" t="inlineStr">
        <is>
          <t>Unmeasured</t>
        </is>
      </c>
      <c r="E349" t="inlineStr">
        <is>
          <t>&gt;</t>
        </is>
      </c>
      <c r="F349" t="n">
        <v>98.0</v>
      </c>
      <c r="G349"/>
      <c r="H349"/>
      <c r="I349"/>
      <c r="J349"/>
      <c r="K349" t="inlineStr">
        <is>
          <t>Daphnia magna</t>
        </is>
      </c>
      <c r="L349" t="inlineStr">
        <is>
          <t>Water Flea</t>
        </is>
      </c>
      <c r="M349" t="inlineStr">
        <is>
          <t>Crustaceans; Standard Test Species</t>
        </is>
      </c>
      <c r="N349" t="inlineStr">
        <is>
          <t>Juvenile</t>
        </is>
      </c>
      <c r="O349" t="inlineStr">
        <is>
          <t>&lt;</t>
        </is>
      </c>
      <c r="P349" t="n">
        <v>24.0</v>
      </c>
      <c r="Q349"/>
      <c r="R349"/>
      <c r="S349"/>
      <c r="T349"/>
      <c r="U349" t="inlineStr">
        <is>
          <t>Hour(s)</t>
        </is>
      </c>
      <c r="V349" t="inlineStr">
        <is>
          <t>Renewal</t>
        </is>
      </c>
      <c r="W349" t="inlineStr">
        <is>
          <t>Fresh water</t>
        </is>
      </c>
      <c r="X349" t="inlineStr">
        <is>
          <t>Lab</t>
        </is>
      </c>
      <c r="Y349" t="n">
        <v>6.0</v>
      </c>
      <c r="Z349" t="inlineStr">
        <is>
          <t>Active ingredient</t>
        </is>
      </c>
      <c r="AA349"/>
      <c r="AB349" t="n">
        <v>9.1</v>
      </c>
      <c r="AC349"/>
      <c r="AD349" t="n">
        <v>7.3</v>
      </c>
      <c r="AE349"/>
      <c r="AF349" t="n">
        <v>11.5</v>
      </c>
      <c r="AG349" t="inlineStr">
        <is>
          <t>AI mg/L</t>
        </is>
      </c>
      <c r="AH349"/>
      <c r="AI349"/>
      <c r="AJ349"/>
      <c r="AK349"/>
      <c r="AL349"/>
      <c r="AM349"/>
      <c r="AN349"/>
      <c r="AO349"/>
      <c r="AP349"/>
      <c r="AQ349"/>
      <c r="AR349"/>
      <c r="AS349"/>
      <c r="AT349"/>
      <c r="AU349"/>
      <c r="AV349"/>
      <c r="AW349"/>
      <c r="AX349" t="inlineStr">
        <is>
          <t>Mortality</t>
        </is>
      </c>
      <c r="AY349" t="inlineStr">
        <is>
          <t>Mortality</t>
        </is>
      </c>
      <c r="AZ349" t="inlineStr">
        <is>
          <t>LC50</t>
        </is>
      </c>
      <c r="BA349"/>
      <c r="BB349"/>
      <c r="BC349" t="n">
        <v>21.0</v>
      </c>
      <c r="BD349"/>
      <c r="BE349"/>
      <c r="BF349"/>
      <c r="BG349"/>
      <c r="BH349" t="inlineStr">
        <is>
          <t>Day(s)</t>
        </is>
      </c>
      <c r="BI349"/>
      <c r="BJ349"/>
      <c r="BK349"/>
      <c r="BL349"/>
      <c r="BM349"/>
      <c r="BN349"/>
      <c r="BO349" t="inlineStr">
        <is>
          <t>--</t>
        </is>
      </c>
      <c r="BP349"/>
      <c r="BQ349"/>
      <c r="BR349"/>
      <c r="BS349"/>
      <c r="BT349"/>
      <c r="BU349"/>
      <c r="BV349"/>
      <c r="BW349"/>
      <c r="BX349"/>
      <c r="BY349"/>
      <c r="BZ349"/>
      <c r="CA349"/>
      <c r="CB349"/>
      <c r="CC349"/>
      <c r="CD349" t="inlineStr">
        <is>
          <t>Li,M.H.</t>
        </is>
      </c>
      <c r="CE349" t="n">
        <v>152183.0</v>
      </c>
      <c r="CF349" t="inlineStr">
        <is>
          <t>Chronic Effects of Perfluorooctane Sulfonate and Ammonium Perfluorooctanoate on Biochemical Parameters, Survival and Reproduction of Daphnia magna</t>
        </is>
      </c>
      <c r="CG349" t="inlineStr">
        <is>
          <t>J. Health Sci.56(1): 104-111</t>
        </is>
      </c>
      <c r="CH349" t="n">
        <v>2010.0</v>
      </c>
    </row>
    <row r="350">
      <c r="A350" t="n">
        <v>2795393.0</v>
      </c>
      <c r="B350" t="inlineStr">
        <is>
          <t>1,1,2,2,3,3,4,4,5,5,6,6,7,7,8,8,8-Heptadecafluoro-1-octanesulfonic acid potassium salt</t>
        </is>
      </c>
      <c r="C350"/>
      <c r="D350" t="inlineStr">
        <is>
          <t>Unmeasured</t>
        </is>
      </c>
      <c r="E350"/>
      <c r="F350" t="n">
        <v>95.0</v>
      </c>
      <c r="G350"/>
      <c r="H350"/>
      <c r="I350"/>
      <c r="J350"/>
      <c r="K350" t="inlineStr">
        <is>
          <t>Daphnia magna</t>
        </is>
      </c>
      <c r="L350" t="inlineStr">
        <is>
          <t>Water Flea</t>
        </is>
      </c>
      <c r="M350" t="inlineStr">
        <is>
          <t>Crustaceans; Standard Test Species</t>
        </is>
      </c>
      <c r="N350" t="inlineStr">
        <is>
          <t>Neonate</t>
        </is>
      </c>
      <c r="O350" t="inlineStr">
        <is>
          <t>&lt;</t>
        </is>
      </c>
      <c r="P350" t="n">
        <v>24.0</v>
      </c>
      <c r="Q350"/>
      <c r="R350"/>
      <c r="S350"/>
      <c r="T350"/>
      <c r="U350" t="inlineStr">
        <is>
          <t>Hour(s)</t>
        </is>
      </c>
      <c r="V350" t="inlineStr">
        <is>
          <t>Static</t>
        </is>
      </c>
      <c r="W350" t="inlineStr">
        <is>
          <t>Fresh water</t>
        </is>
      </c>
      <c r="X350" t="inlineStr">
        <is>
          <t>Lab</t>
        </is>
      </c>
      <c r="Y350" t="n">
        <v>6.0</v>
      </c>
      <c r="Z350" t="inlineStr">
        <is>
          <t>Active ingredient</t>
        </is>
      </c>
      <c r="AA350"/>
      <c r="AB350" t="n">
        <v>130.0</v>
      </c>
      <c r="AC350"/>
      <c r="AD350" t="n">
        <v>112.0</v>
      </c>
      <c r="AE350"/>
      <c r="AF350" t="n">
        <v>136.0</v>
      </c>
      <c r="AG350" t="inlineStr">
        <is>
          <t>AI mg/L</t>
        </is>
      </c>
      <c r="AH350"/>
      <c r="AI350"/>
      <c r="AJ350"/>
      <c r="AK350"/>
      <c r="AL350"/>
      <c r="AM350"/>
      <c r="AN350"/>
      <c r="AO350"/>
      <c r="AP350"/>
      <c r="AQ350"/>
      <c r="AR350"/>
      <c r="AS350"/>
      <c r="AT350"/>
      <c r="AU350"/>
      <c r="AV350"/>
      <c r="AW350"/>
      <c r="AX350" t="inlineStr">
        <is>
          <t>Mortality</t>
        </is>
      </c>
      <c r="AY350" t="inlineStr">
        <is>
          <t>Survival</t>
        </is>
      </c>
      <c r="AZ350" t="inlineStr">
        <is>
          <t>LC50</t>
        </is>
      </c>
      <c r="BA350"/>
      <c r="BB350"/>
      <c r="BC350" t="n">
        <v>2.0</v>
      </c>
      <c r="BD350"/>
      <c r="BE350"/>
      <c r="BF350"/>
      <c r="BG350"/>
      <c r="BH350" t="inlineStr">
        <is>
          <t>Day(s)</t>
        </is>
      </c>
      <c r="BI350"/>
      <c r="BJ350"/>
      <c r="BK350"/>
      <c r="BL350"/>
      <c r="BM350"/>
      <c r="BN350"/>
      <c r="BO350" t="inlineStr">
        <is>
          <t>--</t>
        </is>
      </c>
      <c r="BP350"/>
      <c r="BQ350"/>
      <c r="BR350"/>
      <c r="BS350"/>
      <c r="BT350"/>
      <c r="BU350"/>
      <c r="BV350"/>
      <c r="BW350"/>
      <c r="BX350"/>
      <c r="BY350"/>
      <c r="BZ350"/>
      <c r="CA350"/>
      <c r="CB350"/>
      <c r="CC350"/>
      <c r="CD350" t="inlineStr">
        <is>
          <t>Boudreau,T.M., P.K. Sibley, S.A. Mabury, D.G.C. Muir, and K.R. Solomon</t>
        </is>
      </c>
      <c r="CE350" t="n">
        <v>71875.0</v>
      </c>
      <c r="CF350" t="inlineStr">
        <is>
          <t>Laboratory Evaluation of the Toxicity of Perfluorooctane Sulfonate (PFOS) on Selenastrum capricornutum, Chlorella vulgaris, Lemna gibba, Daphnia magna, and Daphnia pulicaria</t>
        </is>
      </c>
      <c r="CG350" t="inlineStr">
        <is>
          <t>Arch. Environ. Contam. Toxicol.44(3): 307-313</t>
        </is>
      </c>
      <c r="CH350" t="n">
        <v>2003.0</v>
      </c>
    </row>
    <row r="351">
      <c r="A351" t="n">
        <v>2795393.0</v>
      </c>
      <c r="B351" t="inlineStr">
        <is>
          <t>1,1,2,2,3,3,4,4,5,5,6,6,7,7,8,8,8-Heptadecafluoro-1-octanesulfonic acid potassium salt</t>
        </is>
      </c>
      <c r="C351"/>
      <c r="D351" t="inlineStr">
        <is>
          <t>Unmeasured</t>
        </is>
      </c>
      <c r="E351"/>
      <c r="F351" t="n">
        <v>95.0</v>
      </c>
      <c r="G351"/>
      <c r="H351"/>
      <c r="I351"/>
      <c r="J351"/>
      <c r="K351" t="inlineStr">
        <is>
          <t>Daphnia magna</t>
        </is>
      </c>
      <c r="L351" t="inlineStr">
        <is>
          <t>Water Flea</t>
        </is>
      </c>
      <c r="M351" t="inlineStr">
        <is>
          <t>Crustaceans; Standard Test Species</t>
        </is>
      </c>
      <c r="N351" t="inlineStr">
        <is>
          <t>Neonate</t>
        </is>
      </c>
      <c r="O351" t="inlineStr">
        <is>
          <t>&lt;</t>
        </is>
      </c>
      <c r="P351" t="n">
        <v>24.0</v>
      </c>
      <c r="Q351"/>
      <c r="R351"/>
      <c r="S351"/>
      <c r="T351"/>
      <c r="U351" t="inlineStr">
        <is>
          <t>Hour(s)</t>
        </is>
      </c>
      <c r="V351" t="inlineStr">
        <is>
          <t>Renewal</t>
        </is>
      </c>
      <c r="W351" t="inlineStr">
        <is>
          <t>Fresh water</t>
        </is>
      </c>
      <c r="X351" t="inlineStr">
        <is>
          <t>Lab</t>
        </is>
      </c>
      <c r="Y351" t="n">
        <v>6.0</v>
      </c>
      <c r="Z351" t="inlineStr">
        <is>
          <t>Active ingredient</t>
        </is>
      </c>
      <c r="AA351"/>
      <c r="AB351" t="n">
        <v>42.9</v>
      </c>
      <c r="AC351"/>
      <c r="AD351" t="n">
        <v>31.7</v>
      </c>
      <c r="AE351"/>
      <c r="AF351" t="n">
        <v>56.4</v>
      </c>
      <c r="AG351" t="inlineStr">
        <is>
          <t>AI mg/L</t>
        </is>
      </c>
      <c r="AH351"/>
      <c r="AI351"/>
      <c r="AJ351"/>
      <c r="AK351"/>
      <c r="AL351"/>
      <c r="AM351"/>
      <c r="AN351"/>
      <c r="AO351"/>
      <c r="AP351"/>
      <c r="AQ351"/>
      <c r="AR351"/>
      <c r="AS351"/>
      <c r="AT351"/>
      <c r="AU351"/>
      <c r="AV351"/>
      <c r="AW351"/>
      <c r="AX351" t="inlineStr">
        <is>
          <t>Mortality</t>
        </is>
      </c>
      <c r="AY351" t="inlineStr">
        <is>
          <t>Mortality</t>
        </is>
      </c>
      <c r="AZ351" t="inlineStr">
        <is>
          <t>LC50</t>
        </is>
      </c>
      <c r="BA351"/>
      <c r="BB351"/>
      <c r="BC351" t="n">
        <v>21.0</v>
      </c>
      <c r="BD351"/>
      <c r="BE351"/>
      <c r="BF351"/>
      <c r="BG351"/>
      <c r="BH351" t="inlineStr">
        <is>
          <t>Day(s)</t>
        </is>
      </c>
      <c r="BI351"/>
      <c r="BJ351"/>
      <c r="BK351"/>
      <c r="BL351"/>
      <c r="BM351"/>
      <c r="BN351"/>
      <c r="BO351" t="inlineStr">
        <is>
          <t>--</t>
        </is>
      </c>
      <c r="BP351"/>
      <c r="BQ351"/>
      <c r="BR351"/>
      <c r="BS351"/>
      <c r="BT351"/>
      <c r="BU351"/>
      <c r="BV351"/>
      <c r="BW351"/>
      <c r="BX351"/>
      <c r="BY351"/>
      <c r="BZ351"/>
      <c r="CA351"/>
      <c r="CB351"/>
      <c r="CC351"/>
      <c r="CD351" t="inlineStr">
        <is>
          <t>Boudreau,T.M., P.K. Sibley, S.A. Mabury, D.G.C. Muir, and K.R. Solomon</t>
        </is>
      </c>
      <c r="CE351" t="n">
        <v>71875.0</v>
      </c>
      <c r="CF351" t="inlineStr">
        <is>
          <t>Laboratory Evaluation of the Toxicity of Perfluorooctane Sulfonate (PFOS) on Selenastrum capricornutum, Chlorella vulgaris, Lemna gibba, Daphnia magna, and Daphnia pulicaria</t>
        </is>
      </c>
      <c r="CG351" t="inlineStr">
        <is>
          <t>Arch. Environ. Contam. Toxicol.44(3): 307-313</t>
        </is>
      </c>
      <c r="CH351" t="n">
        <v>2003.0</v>
      </c>
    </row>
    <row r="352">
      <c r="A352" t="n">
        <v>2795393.0</v>
      </c>
      <c r="B352" t="inlineStr">
        <is>
          <t>1,1,2,2,3,3,4,4,5,5,6,6,7,7,8,8,8-Heptadecafluoro-1-octanesulfonic acid potassium salt</t>
        </is>
      </c>
      <c r="C352"/>
      <c r="D352" t="inlineStr">
        <is>
          <t>Unmeasured</t>
        </is>
      </c>
      <c r="E352"/>
      <c r="F352"/>
      <c r="G352"/>
      <c r="H352"/>
      <c r="I352"/>
      <c r="J352"/>
      <c r="K352" t="inlineStr">
        <is>
          <t>Daphnia magna</t>
        </is>
      </c>
      <c r="L352" t="inlineStr">
        <is>
          <t>Water Flea</t>
        </is>
      </c>
      <c r="M352" t="inlineStr">
        <is>
          <t>Crustaceans; Standard Test Species</t>
        </is>
      </c>
      <c r="N352" t="inlineStr">
        <is>
          <t>Instar</t>
        </is>
      </c>
      <c r="O352"/>
      <c r="P352" t="n">
        <v>1.0</v>
      </c>
      <c r="Q352"/>
      <c r="R352"/>
      <c r="S352"/>
      <c r="T352"/>
      <c r="U352" t="inlineStr">
        <is>
          <t>Instar</t>
        </is>
      </c>
      <c r="V352" t="inlineStr">
        <is>
          <t>Static</t>
        </is>
      </c>
      <c r="W352" t="inlineStr">
        <is>
          <t>Fresh water</t>
        </is>
      </c>
      <c r="X352" t="inlineStr">
        <is>
          <t>Lab</t>
        </is>
      </c>
      <c r="Y352" t="n">
        <v>5.0</v>
      </c>
      <c r="Z352" t="inlineStr">
        <is>
          <t>Formulation</t>
        </is>
      </c>
      <c r="AA352"/>
      <c r="AB352" t="n">
        <v>50.0</v>
      </c>
      <c r="AC352"/>
      <c r="AD352" t="n">
        <v>42.8</v>
      </c>
      <c r="AE352"/>
      <c r="AF352" t="n">
        <v>56.0</v>
      </c>
      <c r="AG352" t="inlineStr">
        <is>
          <t>AI mg/L</t>
        </is>
      </c>
      <c r="AH352"/>
      <c r="AI352"/>
      <c r="AJ352"/>
      <c r="AK352"/>
      <c r="AL352"/>
      <c r="AM352"/>
      <c r="AN352"/>
      <c r="AO352"/>
      <c r="AP352"/>
      <c r="AQ352"/>
      <c r="AR352"/>
      <c r="AS352"/>
      <c r="AT352"/>
      <c r="AU352"/>
      <c r="AV352"/>
      <c r="AW352"/>
      <c r="AX352" t="inlineStr">
        <is>
          <t>Mortality</t>
        </is>
      </c>
      <c r="AY352" t="inlineStr">
        <is>
          <t>Mortality</t>
        </is>
      </c>
      <c r="AZ352" t="inlineStr">
        <is>
          <t>LC50</t>
        </is>
      </c>
      <c r="BA352"/>
      <c r="BB352"/>
      <c r="BC352" t="n">
        <v>2.0</v>
      </c>
      <c r="BD352"/>
      <c r="BE352"/>
      <c r="BF352"/>
      <c r="BG352"/>
      <c r="BH352" t="inlineStr">
        <is>
          <t>Day(s)</t>
        </is>
      </c>
      <c r="BI352"/>
      <c r="BJ352"/>
      <c r="BK352"/>
      <c r="BL352"/>
      <c r="BM352"/>
      <c r="BN352"/>
      <c r="BO352" t="inlineStr">
        <is>
          <t>--</t>
        </is>
      </c>
      <c r="BP352"/>
      <c r="BQ352"/>
      <c r="BR352"/>
      <c r="BS352"/>
      <c r="BT352"/>
      <c r="BU352"/>
      <c r="BV352"/>
      <c r="BW352"/>
      <c r="BX352"/>
      <c r="BY352"/>
      <c r="BZ352"/>
      <c r="CA352"/>
      <c r="CB352"/>
      <c r="CC352"/>
      <c r="CD352" t="inlineStr">
        <is>
          <t>3M Co.</t>
        </is>
      </c>
      <c r="CE352" t="n">
        <v>186121.0</v>
      </c>
      <c r="CF352" t="inlineStr">
        <is>
          <t>Information on Perfluorooctane Sulfonates: Post-1975 Studies Pertaining to Environmental Effects, Fate &amp; Transport, and Health Effects, W/Attchmnts &amp; Cvr Ltr Dtd 050400 [FC-95 DATA]</t>
        </is>
      </c>
      <c r="CG352" t="inlineStr">
        <is>
          <t>EPA/OTS:</t>
        </is>
      </c>
      <c r="CH352" t="n">
        <v>2000.0</v>
      </c>
    </row>
    <row r="353">
      <c r="A353" t="n">
        <v>2795393.0</v>
      </c>
      <c r="B353" t="inlineStr">
        <is>
          <t>1,1,2,2,3,3,4,4,5,5,6,6,7,7,8,8,8-Heptadecafluoro-1-octanesulfonic acid potassium salt</t>
        </is>
      </c>
      <c r="C353"/>
      <c r="D353" t="inlineStr">
        <is>
          <t>Unmeasured</t>
        </is>
      </c>
      <c r="E353"/>
      <c r="F353"/>
      <c r="G353"/>
      <c r="H353"/>
      <c r="I353"/>
      <c r="J353"/>
      <c r="K353" t="inlineStr">
        <is>
          <t>Daphnia magna</t>
        </is>
      </c>
      <c r="L353" t="inlineStr">
        <is>
          <t>Water Flea</t>
        </is>
      </c>
      <c r="M353" t="inlineStr">
        <is>
          <t>Crustaceans; Standard Test Species</t>
        </is>
      </c>
      <c r="N353" t="inlineStr">
        <is>
          <t>Instar</t>
        </is>
      </c>
      <c r="O353"/>
      <c r="P353" t="n">
        <v>1.0</v>
      </c>
      <c r="Q353"/>
      <c r="R353"/>
      <c r="S353"/>
      <c r="T353"/>
      <c r="U353" t="inlineStr">
        <is>
          <t>Instar</t>
        </is>
      </c>
      <c r="V353" t="inlineStr">
        <is>
          <t>Static</t>
        </is>
      </c>
      <c r="W353" t="inlineStr">
        <is>
          <t>Fresh water</t>
        </is>
      </c>
      <c r="X353" t="inlineStr">
        <is>
          <t>Lab</t>
        </is>
      </c>
      <c r="Y353" t="n">
        <v>5.0</v>
      </c>
      <c r="Z353" t="inlineStr">
        <is>
          <t>Formulation</t>
        </is>
      </c>
      <c r="AA353"/>
      <c r="AB353" t="n">
        <v>49.2</v>
      </c>
      <c r="AC353"/>
      <c r="AD353" t="n">
        <v>38.7</v>
      </c>
      <c r="AE353"/>
      <c r="AF353" t="n">
        <v>56.6</v>
      </c>
      <c r="AG353" t="inlineStr">
        <is>
          <t>AI mg/L</t>
        </is>
      </c>
      <c r="AH353"/>
      <c r="AI353"/>
      <c r="AJ353"/>
      <c r="AK353"/>
      <c r="AL353"/>
      <c r="AM353"/>
      <c r="AN353"/>
      <c r="AO353"/>
      <c r="AP353"/>
      <c r="AQ353"/>
      <c r="AR353"/>
      <c r="AS353"/>
      <c r="AT353"/>
      <c r="AU353"/>
      <c r="AV353"/>
      <c r="AW353"/>
      <c r="AX353" t="inlineStr">
        <is>
          <t>Mortality</t>
        </is>
      </c>
      <c r="AY353" t="inlineStr">
        <is>
          <t>Mortality</t>
        </is>
      </c>
      <c r="AZ353" t="inlineStr">
        <is>
          <t>LC50</t>
        </is>
      </c>
      <c r="BA353"/>
      <c r="BB353"/>
      <c r="BC353" t="n">
        <v>2.0</v>
      </c>
      <c r="BD353"/>
      <c r="BE353"/>
      <c r="BF353"/>
      <c r="BG353"/>
      <c r="BH353" t="inlineStr">
        <is>
          <t>Day(s)</t>
        </is>
      </c>
      <c r="BI353"/>
      <c r="BJ353"/>
      <c r="BK353"/>
      <c r="BL353"/>
      <c r="BM353"/>
      <c r="BN353"/>
      <c r="BO353" t="inlineStr">
        <is>
          <t>--</t>
        </is>
      </c>
      <c r="BP353"/>
      <c r="BQ353"/>
      <c r="BR353"/>
      <c r="BS353"/>
      <c r="BT353"/>
      <c r="BU353"/>
      <c r="BV353"/>
      <c r="BW353"/>
      <c r="BX353"/>
      <c r="BY353"/>
      <c r="BZ353"/>
      <c r="CA353"/>
      <c r="CB353"/>
      <c r="CC353"/>
      <c r="CD353" t="inlineStr">
        <is>
          <t>3M Co.</t>
        </is>
      </c>
      <c r="CE353" t="n">
        <v>186121.0</v>
      </c>
      <c r="CF353" t="inlineStr">
        <is>
          <t>Information on Perfluorooctane Sulfonates: Post-1975 Studies Pertaining to Environmental Effects, Fate &amp; Transport, and Health Effects, W/Attchmnts &amp; Cvr Ltr Dtd 050400 [FC-95 DATA]</t>
        </is>
      </c>
      <c r="CG353" t="inlineStr">
        <is>
          <t>EPA/OTS:</t>
        </is>
      </c>
      <c r="CH353" t="n">
        <v>2000.0</v>
      </c>
    </row>
    <row r="354">
      <c r="A354" t="n">
        <v>2795393.0</v>
      </c>
      <c r="B354" t="inlineStr">
        <is>
          <t>1,1,2,2,3,3,4,4,5,5,6,6,7,7,8,8,8-Heptadecafluoro-1-octanesulfonic acid potassium salt</t>
        </is>
      </c>
      <c r="C354"/>
      <c r="D354" t="inlineStr">
        <is>
          <t>Chemical analysis reported</t>
        </is>
      </c>
      <c r="E354"/>
      <c r="F354" t="n">
        <v>99.0</v>
      </c>
      <c r="G354"/>
      <c r="H354"/>
      <c r="I354"/>
      <c r="J354"/>
      <c r="K354" t="inlineStr">
        <is>
          <t>Daphnia magna</t>
        </is>
      </c>
      <c r="L354" t="inlineStr">
        <is>
          <t>Water Flea</t>
        </is>
      </c>
      <c r="M354" t="inlineStr">
        <is>
          <t>Crustaceans; Standard Test Species</t>
        </is>
      </c>
      <c r="N354"/>
      <c r="O354" t="inlineStr">
        <is>
          <t>&lt;</t>
        </is>
      </c>
      <c r="P354" t="n">
        <v>24.0</v>
      </c>
      <c r="Q354"/>
      <c r="R354"/>
      <c r="S354"/>
      <c r="T354"/>
      <c r="U354" t="inlineStr">
        <is>
          <t>Hour(s)</t>
        </is>
      </c>
      <c r="V354" t="inlineStr">
        <is>
          <t>Static</t>
        </is>
      </c>
      <c r="W354" t="inlineStr">
        <is>
          <t>Fresh water</t>
        </is>
      </c>
      <c r="X354" t="inlineStr">
        <is>
          <t>Lab</t>
        </is>
      </c>
      <c r="Y354" t="n">
        <v>8.0</v>
      </c>
      <c r="Z354" t="inlineStr">
        <is>
          <t>Active ingredient</t>
        </is>
      </c>
      <c r="AA354"/>
      <c r="AB354" t="n">
        <v>78.09</v>
      </c>
      <c r="AC354"/>
      <c r="AD354" t="n">
        <v>54.38</v>
      </c>
      <c r="AE354"/>
      <c r="AF354" t="n">
        <v>112.13</v>
      </c>
      <c r="AG354" t="inlineStr">
        <is>
          <t>AI mg/L</t>
        </is>
      </c>
      <c r="AH354"/>
      <c r="AI354"/>
      <c r="AJ354"/>
      <c r="AK354"/>
      <c r="AL354"/>
      <c r="AM354"/>
      <c r="AN354"/>
      <c r="AO354"/>
      <c r="AP354"/>
      <c r="AQ354"/>
      <c r="AR354"/>
      <c r="AS354"/>
      <c r="AT354"/>
      <c r="AU354"/>
      <c r="AV354"/>
      <c r="AW354"/>
      <c r="AX354" t="inlineStr">
        <is>
          <t>Mortality</t>
        </is>
      </c>
      <c r="AY354" t="inlineStr">
        <is>
          <t>Mortality</t>
        </is>
      </c>
      <c r="AZ354" t="inlineStr">
        <is>
          <t>LC50</t>
        </is>
      </c>
      <c r="BA354"/>
      <c r="BB354"/>
      <c r="BC354" t="n">
        <v>2.0</v>
      </c>
      <c r="BD354"/>
      <c r="BE354"/>
      <c r="BF354"/>
      <c r="BG354"/>
      <c r="BH354" t="inlineStr">
        <is>
          <t>Day(s)</t>
        </is>
      </c>
      <c r="BI354"/>
      <c r="BJ354"/>
      <c r="BK354"/>
      <c r="BL354"/>
      <c r="BM354"/>
      <c r="BN354"/>
      <c r="BO354" t="inlineStr">
        <is>
          <t>--</t>
        </is>
      </c>
      <c r="BP354"/>
      <c r="BQ354"/>
      <c r="BR354"/>
      <c r="BS354"/>
      <c r="BT354"/>
      <c r="BU354"/>
      <c r="BV354"/>
      <c r="BW354"/>
      <c r="BX354"/>
      <c r="BY354"/>
      <c r="BZ354"/>
      <c r="CA354"/>
      <c r="CB354"/>
      <c r="CC354"/>
      <c r="CD354" t="inlineStr">
        <is>
          <t>Yang,S., F. Xu, F. Wu, S. Wang, and B. Zheng</t>
        </is>
      </c>
      <c r="CE354" t="n">
        <v>175260.0</v>
      </c>
      <c r="CF354" t="inlineStr">
        <is>
          <t>Development of PFOS and PFOA Criteria for the Protection of Freshwater Aquatic Life in China</t>
        </is>
      </c>
      <c r="CG354" t="inlineStr">
        <is>
          <t>Sci. Total Environ.470/471:677-683</t>
        </is>
      </c>
      <c r="CH354" t="n">
        <v>2014.0</v>
      </c>
    </row>
    <row r="355">
      <c r="A355" t="n">
        <v>2795393.0</v>
      </c>
      <c r="B355" t="inlineStr">
        <is>
          <t>1,1,2,2,3,3,4,4,5,5,6,6,7,7,8,8,8-Heptadecafluoro-1-octanesulfonic acid potassium salt</t>
        </is>
      </c>
      <c r="C355"/>
      <c r="D355" t="inlineStr">
        <is>
          <t>Unmeasured</t>
        </is>
      </c>
      <c r="E355"/>
      <c r="F355" t="n">
        <v>98.0</v>
      </c>
      <c r="G355"/>
      <c r="H355"/>
      <c r="I355"/>
      <c r="J355"/>
      <c r="K355" t="inlineStr">
        <is>
          <t>Daphnia magna</t>
        </is>
      </c>
      <c r="L355" t="inlineStr">
        <is>
          <t>Water Flea</t>
        </is>
      </c>
      <c r="M355" t="inlineStr">
        <is>
          <t>Crustaceans; Standard Test Species</t>
        </is>
      </c>
      <c r="N355" t="inlineStr">
        <is>
          <t>Neonate</t>
        </is>
      </c>
      <c r="O355"/>
      <c r="P355"/>
      <c r="Q355"/>
      <c r="R355" t="n">
        <v>12.0</v>
      </c>
      <c r="S355"/>
      <c r="T355" t="n">
        <v>24.0</v>
      </c>
      <c r="U355" t="inlineStr">
        <is>
          <t>Hour(s)</t>
        </is>
      </c>
      <c r="V355" t="inlineStr">
        <is>
          <t>Static</t>
        </is>
      </c>
      <c r="W355" t="inlineStr">
        <is>
          <t>Fresh water</t>
        </is>
      </c>
      <c r="X355" t="inlineStr">
        <is>
          <t>Lab</t>
        </is>
      </c>
      <c r="Y355" t="n">
        <v>7.0</v>
      </c>
      <c r="Z355" t="inlineStr">
        <is>
          <t>Active ingredient</t>
        </is>
      </c>
      <c r="AA355"/>
      <c r="AB355" t="n">
        <v>22.80923019</v>
      </c>
      <c r="AC355"/>
      <c r="AD355"/>
      <c r="AE355"/>
      <c r="AF355"/>
      <c r="AG355" t="inlineStr">
        <is>
          <t>AI mg/L</t>
        </is>
      </c>
      <c r="AH355"/>
      <c r="AI355"/>
      <c r="AJ355"/>
      <c r="AK355"/>
      <c r="AL355"/>
      <c r="AM355"/>
      <c r="AN355"/>
      <c r="AO355"/>
      <c r="AP355"/>
      <c r="AQ355"/>
      <c r="AR355"/>
      <c r="AS355"/>
      <c r="AT355"/>
      <c r="AU355"/>
      <c r="AV355"/>
      <c r="AW355"/>
      <c r="AX355" t="inlineStr">
        <is>
          <t>Mortality</t>
        </is>
      </c>
      <c r="AY355" t="inlineStr">
        <is>
          <t>Mortality</t>
        </is>
      </c>
      <c r="AZ355" t="inlineStr">
        <is>
          <t>LC50</t>
        </is>
      </c>
      <c r="BA355"/>
      <c r="BB355"/>
      <c r="BC355" t="n">
        <v>2.0</v>
      </c>
      <c r="BD355"/>
      <c r="BE355"/>
      <c r="BF355"/>
      <c r="BG355"/>
      <c r="BH355" t="inlineStr">
        <is>
          <t>Day(s)</t>
        </is>
      </c>
      <c r="BI355"/>
      <c r="BJ355"/>
      <c r="BK355"/>
      <c r="BL355"/>
      <c r="BM355"/>
      <c r="BN355"/>
      <c r="BO355" t="inlineStr">
        <is>
          <t>--</t>
        </is>
      </c>
      <c r="BP355"/>
      <c r="BQ355"/>
      <c r="BR355"/>
      <c r="BS355"/>
      <c r="BT355"/>
      <c r="BU355"/>
      <c r="BV355"/>
      <c r="BW355"/>
      <c r="BX355"/>
      <c r="BY355"/>
      <c r="BZ355"/>
      <c r="CA355"/>
      <c r="CB355"/>
      <c r="CC355"/>
      <c r="CD355" t="inlineStr">
        <is>
          <t>Yang,H.B., Z. Ya-Zhou, Y. Tang, G. Hui-Qin, F. Guo, S. Wei-Hua, L. Shu-Shen, H. Tan, and F. Chen</t>
        </is>
      </c>
      <c r="CE355" t="n">
        <v>182580.0</v>
      </c>
      <c r="CF355" t="inlineStr">
        <is>
          <t>Antioxidant Defence System is Responsible for the Toxicological Interactions of Mixtures: A Case Study on PFOS and PFOA in Daphnia magna</t>
        </is>
      </c>
      <c r="CG355" t="inlineStr">
        <is>
          <t>Sci. Total Environ.667:435-443</t>
        </is>
      </c>
      <c r="CH355" t="n">
        <v>2019.0</v>
      </c>
    </row>
    <row r="356">
      <c r="A356" t="n">
        <v>3055978.0</v>
      </c>
      <c r="B356" t="inlineStr">
        <is>
          <t>3,6,9,12,15,18,21-Heptaoxatritriacontan-1-ol</t>
        </is>
      </c>
      <c r="C356"/>
      <c r="D356" t="inlineStr">
        <is>
          <t>Unmeasured</t>
        </is>
      </c>
      <c r="E356"/>
      <c r="F356"/>
      <c r="G356"/>
      <c r="H356"/>
      <c r="I356"/>
      <c r="J356"/>
      <c r="K356" t="inlineStr">
        <is>
          <t>Daphnia magna</t>
        </is>
      </c>
      <c r="L356" t="inlineStr">
        <is>
          <t>Water Flea</t>
        </is>
      </c>
      <c r="M356" t="inlineStr">
        <is>
          <t>Crustaceans; Standard Test Species</t>
        </is>
      </c>
      <c r="N356"/>
      <c r="O356" t="inlineStr">
        <is>
          <t>&lt;</t>
        </is>
      </c>
      <c r="P356" t="n">
        <v>24.0</v>
      </c>
      <c r="Q356"/>
      <c r="R356"/>
      <c r="S356"/>
      <c r="T356"/>
      <c r="U356" t="inlineStr">
        <is>
          <t>Hour(s)</t>
        </is>
      </c>
      <c r="V356"/>
      <c r="W356" t="inlineStr">
        <is>
          <t>Fresh water</t>
        </is>
      </c>
      <c r="X356" t="inlineStr">
        <is>
          <t>Lab</t>
        </is>
      </c>
      <c r="Y356" t="n">
        <v>6.0</v>
      </c>
      <c r="Z356" t="inlineStr">
        <is>
          <t>Formulation</t>
        </is>
      </c>
      <c r="AA356"/>
      <c r="AB356" t="n">
        <v>0.438</v>
      </c>
      <c r="AC356"/>
      <c r="AD356" t="n">
        <v>0.301</v>
      </c>
      <c r="AE356"/>
      <c r="AF356" t="n">
        <v>0.585</v>
      </c>
      <c r="AG356" t="inlineStr">
        <is>
          <t>AI mg/L</t>
        </is>
      </c>
      <c r="AH356"/>
      <c r="AI356"/>
      <c r="AJ356"/>
      <c r="AK356"/>
      <c r="AL356"/>
      <c r="AM356"/>
      <c r="AN356"/>
      <c r="AO356"/>
      <c r="AP356"/>
      <c r="AQ356"/>
      <c r="AR356"/>
      <c r="AS356"/>
      <c r="AT356"/>
      <c r="AU356"/>
      <c r="AV356"/>
      <c r="AW356"/>
      <c r="AX356" t="inlineStr">
        <is>
          <t>Mortality</t>
        </is>
      </c>
      <c r="AY356" t="inlineStr">
        <is>
          <t>Mortality</t>
        </is>
      </c>
      <c r="AZ356" t="inlineStr">
        <is>
          <t>LC50</t>
        </is>
      </c>
      <c r="BA356"/>
      <c r="BB356"/>
      <c r="BC356" t="n">
        <v>2.0</v>
      </c>
      <c r="BD356"/>
      <c r="BE356"/>
      <c r="BF356"/>
      <c r="BG356"/>
      <c r="BH356" t="inlineStr">
        <is>
          <t>Day(s)</t>
        </is>
      </c>
      <c r="BI356"/>
      <c r="BJ356"/>
      <c r="BK356"/>
      <c r="BL356"/>
      <c r="BM356"/>
      <c r="BN356"/>
      <c r="BO356" t="inlineStr">
        <is>
          <t>--</t>
        </is>
      </c>
      <c r="BP356"/>
      <c r="BQ356"/>
      <c r="BR356"/>
      <c r="BS356"/>
      <c r="BT356"/>
      <c r="BU356"/>
      <c r="BV356"/>
      <c r="BW356"/>
      <c r="BX356"/>
      <c r="BY356"/>
      <c r="BZ356"/>
      <c r="CA356"/>
      <c r="CB356"/>
      <c r="CC356"/>
      <c r="CD356" t="inlineStr">
        <is>
          <t>Li,B.X., X.Y. Pang, P. Zhang, J. Lin, X.X. Li, Y. Liu, H. Li, F. Liu, and W. Mu</t>
        </is>
      </c>
      <c r="CE356" t="n">
        <v>187137.0</v>
      </c>
      <c r="CF356" t="inlineStr">
        <is>
          <t>Alcohol Ethoxylates Significantly Synergize Pesticides Than Alkylphenol Ethoxylates Considering Bioactivity against Three Pests and Joint Toxicity to Daphnia magna</t>
        </is>
      </c>
      <c r="CG356" t="inlineStr">
        <is>
          <t>Sci. Total Environ.644:1452-1459</t>
        </is>
      </c>
      <c r="CH356" t="n">
        <v>2018.0</v>
      </c>
    </row>
    <row r="357">
      <c r="A357" t="n">
        <v>3648202.0</v>
      </c>
      <c r="B357" t="inlineStr">
        <is>
          <t>1,2-Benzenedicarboxylic acid, 1,2-diundecyl ester</t>
        </is>
      </c>
      <c r="C357"/>
      <c r="D357" t="inlineStr">
        <is>
          <t>Measured</t>
        </is>
      </c>
      <c r="E357"/>
      <c r="F357"/>
      <c r="G357"/>
      <c r="H357"/>
      <c r="I357"/>
      <c r="J357"/>
      <c r="K357" t="inlineStr">
        <is>
          <t>Daphnia magna</t>
        </is>
      </c>
      <c r="L357" t="inlineStr">
        <is>
          <t>Water Flea</t>
        </is>
      </c>
      <c r="M357" t="inlineStr">
        <is>
          <t>Crustaceans; Standard Test Species</t>
        </is>
      </c>
      <c r="N357"/>
      <c r="O357" t="inlineStr">
        <is>
          <t>&lt;</t>
        </is>
      </c>
      <c r="P357" t="n">
        <v>24.0</v>
      </c>
      <c r="Q357"/>
      <c r="R357"/>
      <c r="S357"/>
      <c r="T357"/>
      <c r="U357" t="inlineStr">
        <is>
          <t>Hour(s)</t>
        </is>
      </c>
      <c r="V357" t="inlineStr">
        <is>
          <t>Static</t>
        </is>
      </c>
      <c r="W357" t="inlineStr">
        <is>
          <t>Fresh water</t>
        </is>
      </c>
      <c r="X357" t="inlineStr">
        <is>
          <t>Lab</t>
        </is>
      </c>
      <c r="Y357" t="n">
        <v>6.0</v>
      </c>
      <c r="Z357" t="inlineStr">
        <is>
          <t>Active ingredient</t>
        </is>
      </c>
      <c r="AA357" t="inlineStr">
        <is>
          <t>&gt;</t>
        </is>
      </c>
      <c r="AB357" t="n">
        <v>0.044</v>
      </c>
      <c r="AC357"/>
      <c r="AD357"/>
      <c r="AE357"/>
      <c r="AF357"/>
      <c r="AG357" t="inlineStr">
        <is>
          <t>AI mg/L</t>
        </is>
      </c>
      <c r="AH357"/>
      <c r="AI357"/>
      <c r="AJ357"/>
      <c r="AK357"/>
      <c r="AL357"/>
      <c r="AM357"/>
      <c r="AN357"/>
      <c r="AO357"/>
      <c r="AP357"/>
      <c r="AQ357"/>
      <c r="AR357"/>
      <c r="AS357"/>
      <c r="AT357"/>
      <c r="AU357"/>
      <c r="AV357"/>
      <c r="AW357"/>
      <c r="AX357" t="inlineStr">
        <is>
          <t>Mortality</t>
        </is>
      </c>
      <c r="AY357" t="inlineStr">
        <is>
          <t>Mortality</t>
        </is>
      </c>
      <c r="AZ357" t="inlineStr">
        <is>
          <t>LC50</t>
        </is>
      </c>
      <c r="BA357"/>
      <c r="BB357"/>
      <c r="BC357" t="n">
        <v>1.0</v>
      </c>
      <c r="BD357"/>
      <c r="BE357"/>
      <c r="BF357"/>
      <c r="BG357"/>
      <c r="BH357" t="inlineStr">
        <is>
          <t>Day(s)</t>
        </is>
      </c>
      <c r="BI357"/>
      <c r="BJ357"/>
      <c r="BK357"/>
      <c r="BL357"/>
      <c r="BM357"/>
      <c r="BN357"/>
      <c r="BO357" t="inlineStr">
        <is>
          <t>--</t>
        </is>
      </c>
      <c r="BP357"/>
      <c r="BQ357"/>
      <c r="BR357"/>
      <c r="BS357"/>
      <c r="BT357"/>
      <c r="BU357"/>
      <c r="BV357"/>
      <c r="BW357"/>
      <c r="BX357"/>
      <c r="BY357"/>
      <c r="BZ357"/>
      <c r="CA357"/>
      <c r="CB357"/>
      <c r="CC357"/>
      <c r="CD357" t="inlineStr">
        <is>
          <t>Springborn Bionomics Inc.</t>
        </is>
      </c>
      <c r="CE357" t="n">
        <v>180338.0</v>
      </c>
      <c r="CF357" t="inlineStr">
        <is>
          <t>Acute Toxicity of Fourteen Phthalate Esters to Daphnia magna (Final Report) Report No BW-84-4-1567</t>
        </is>
      </c>
      <c r="CG357" t="inlineStr">
        <is>
          <t>EPA/OTS 40-8426150:54 p.</t>
        </is>
      </c>
      <c r="CH357" t="n">
        <v>1984.0</v>
      </c>
    </row>
    <row r="358">
      <c r="A358" t="n">
        <v>3648202.0</v>
      </c>
      <c r="B358" t="inlineStr">
        <is>
          <t>1,2-Benzenedicarboxylic acid, 1,2-diundecyl ester</t>
        </is>
      </c>
      <c r="C358"/>
      <c r="D358" t="inlineStr">
        <is>
          <t>Measured</t>
        </is>
      </c>
      <c r="E358"/>
      <c r="F358"/>
      <c r="G358"/>
      <c r="H358"/>
      <c r="I358"/>
      <c r="J358"/>
      <c r="K358" t="inlineStr">
        <is>
          <t>Daphnia magna</t>
        </is>
      </c>
      <c r="L358" t="inlineStr">
        <is>
          <t>Water Flea</t>
        </is>
      </c>
      <c r="M358" t="inlineStr">
        <is>
          <t>Crustaceans; Standard Test Species</t>
        </is>
      </c>
      <c r="N358"/>
      <c r="O358" t="inlineStr">
        <is>
          <t>&lt;</t>
        </is>
      </c>
      <c r="P358" t="n">
        <v>24.0</v>
      </c>
      <c r="Q358"/>
      <c r="R358"/>
      <c r="S358"/>
      <c r="T358"/>
      <c r="U358" t="inlineStr">
        <is>
          <t>Hour(s)</t>
        </is>
      </c>
      <c r="V358" t="inlineStr">
        <is>
          <t>Static</t>
        </is>
      </c>
      <c r="W358" t="inlineStr">
        <is>
          <t>Fresh water</t>
        </is>
      </c>
      <c r="X358" t="inlineStr">
        <is>
          <t>Lab</t>
        </is>
      </c>
      <c r="Y358" t="n">
        <v>6.0</v>
      </c>
      <c r="Z358" t="inlineStr">
        <is>
          <t>Active ingredient</t>
        </is>
      </c>
      <c r="AA358" t="inlineStr">
        <is>
          <t>&gt;</t>
        </is>
      </c>
      <c r="AB358" t="n">
        <v>0.022</v>
      </c>
      <c r="AC358"/>
      <c r="AD358"/>
      <c r="AE358"/>
      <c r="AF358"/>
      <c r="AG358" t="inlineStr">
        <is>
          <t>AI mg/L</t>
        </is>
      </c>
      <c r="AH358"/>
      <c r="AI358"/>
      <c r="AJ358"/>
      <c r="AK358"/>
      <c r="AL358"/>
      <c r="AM358"/>
      <c r="AN358"/>
      <c r="AO358"/>
      <c r="AP358"/>
      <c r="AQ358"/>
      <c r="AR358"/>
      <c r="AS358"/>
      <c r="AT358"/>
      <c r="AU358"/>
      <c r="AV358"/>
      <c r="AW358"/>
      <c r="AX358" t="inlineStr">
        <is>
          <t>Mortality</t>
        </is>
      </c>
      <c r="AY358" t="inlineStr">
        <is>
          <t>Mortality</t>
        </is>
      </c>
      <c r="AZ358" t="inlineStr">
        <is>
          <t>LC50</t>
        </is>
      </c>
      <c r="BA358"/>
      <c r="BB358"/>
      <c r="BC358" t="n">
        <v>2.0</v>
      </c>
      <c r="BD358"/>
      <c r="BE358"/>
      <c r="BF358"/>
      <c r="BG358"/>
      <c r="BH358" t="inlineStr">
        <is>
          <t>Day(s)</t>
        </is>
      </c>
      <c r="BI358"/>
      <c r="BJ358"/>
      <c r="BK358"/>
      <c r="BL358"/>
      <c r="BM358"/>
      <c r="BN358"/>
      <c r="BO358" t="inlineStr">
        <is>
          <t>--</t>
        </is>
      </c>
      <c r="BP358"/>
      <c r="BQ358"/>
      <c r="BR358"/>
      <c r="BS358"/>
      <c r="BT358"/>
      <c r="BU358"/>
      <c r="BV358"/>
      <c r="BW358"/>
      <c r="BX358"/>
      <c r="BY358"/>
      <c r="BZ358"/>
      <c r="CA358"/>
      <c r="CB358"/>
      <c r="CC358"/>
      <c r="CD358" t="inlineStr">
        <is>
          <t>Springborn Bionomics Inc.</t>
        </is>
      </c>
      <c r="CE358" t="n">
        <v>180338.0</v>
      </c>
      <c r="CF358" t="inlineStr">
        <is>
          <t>Acute Toxicity of Fourteen Phthalate Esters to Daphnia magna (Final Report) Report No BW-84-4-1567</t>
        </is>
      </c>
      <c r="CG358" t="inlineStr">
        <is>
          <t>EPA/OTS 40-8426150:54 p.</t>
        </is>
      </c>
      <c r="CH358" t="n">
        <v>1984.0</v>
      </c>
    </row>
    <row r="359">
      <c r="A359" t="n">
        <v>3648202.0</v>
      </c>
      <c r="B359" t="inlineStr">
        <is>
          <t>1,2-Benzenedicarboxylic acid, 1,2-diundecyl ester</t>
        </is>
      </c>
      <c r="C359"/>
      <c r="D359" t="inlineStr">
        <is>
          <t>Measured</t>
        </is>
      </c>
      <c r="E359"/>
      <c r="F359"/>
      <c r="G359"/>
      <c r="H359"/>
      <c r="I359"/>
      <c r="J359"/>
      <c r="K359" t="inlineStr">
        <is>
          <t>Daphnia magna</t>
        </is>
      </c>
      <c r="L359" t="inlineStr">
        <is>
          <t>Water Flea</t>
        </is>
      </c>
      <c r="M359" t="inlineStr">
        <is>
          <t>Crustaceans; Standard Test Species</t>
        </is>
      </c>
      <c r="N359"/>
      <c r="O359" t="inlineStr">
        <is>
          <t>&lt;</t>
        </is>
      </c>
      <c r="P359" t="n">
        <v>24.0</v>
      </c>
      <c r="Q359"/>
      <c r="R359"/>
      <c r="S359"/>
      <c r="T359"/>
      <c r="U359" t="inlineStr">
        <is>
          <t>Hour(s)</t>
        </is>
      </c>
      <c r="V359" t="inlineStr">
        <is>
          <t>Static</t>
        </is>
      </c>
      <c r="W359" t="inlineStr">
        <is>
          <t>Fresh water</t>
        </is>
      </c>
      <c r="X359" t="inlineStr">
        <is>
          <t>Lab</t>
        </is>
      </c>
      <c r="Y359" t="n">
        <v>2.0</v>
      </c>
      <c r="Z359" t="inlineStr">
        <is>
          <t>Active ingredient</t>
        </is>
      </c>
      <c r="AA359" t="inlineStr">
        <is>
          <t>&gt;</t>
        </is>
      </c>
      <c r="AB359" t="n">
        <v>0.032</v>
      </c>
      <c r="AC359"/>
      <c r="AD359"/>
      <c r="AE359"/>
      <c r="AF359"/>
      <c r="AG359" t="inlineStr">
        <is>
          <t>AI mg/L</t>
        </is>
      </c>
      <c r="AH359"/>
      <c r="AI359"/>
      <c r="AJ359"/>
      <c r="AK359"/>
      <c r="AL359"/>
      <c r="AM359"/>
      <c r="AN359"/>
      <c r="AO359"/>
      <c r="AP359"/>
      <c r="AQ359"/>
      <c r="AR359"/>
      <c r="AS359"/>
      <c r="AT359"/>
      <c r="AU359"/>
      <c r="AV359"/>
      <c r="AW359"/>
      <c r="AX359" t="inlineStr">
        <is>
          <t>Mortality</t>
        </is>
      </c>
      <c r="AY359" t="inlineStr">
        <is>
          <t>Mortality</t>
        </is>
      </c>
      <c r="AZ359" t="inlineStr">
        <is>
          <t>LC50</t>
        </is>
      </c>
      <c r="BA359"/>
      <c r="BB359"/>
      <c r="BC359" t="n">
        <v>1.0</v>
      </c>
      <c r="BD359"/>
      <c r="BE359"/>
      <c r="BF359"/>
      <c r="BG359"/>
      <c r="BH359" t="inlineStr">
        <is>
          <t>Day(s)</t>
        </is>
      </c>
      <c r="BI359"/>
      <c r="BJ359"/>
      <c r="BK359"/>
      <c r="BL359"/>
      <c r="BM359"/>
      <c r="BN359"/>
      <c r="BO359" t="inlineStr">
        <is>
          <t>--</t>
        </is>
      </c>
      <c r="BP359"/>
      <c r="BQ359"/>
      <c r="BR359"/>
      <c r="BS359"/>
      <c r="BT359"/>
      <c r="BU359"/>
      <c r="BV359"/>
      <c r="BW359"/>
      <c r="BX359"/>
      <c r="BY359"/>
      <c r="BZ359"/>
      <c r="CA359"/>
      <c r="CB359"/>
      <c r="CC359"/>
      <c r="CD359" t="inlineStr">
        <is>
          <t>Springborn Bionomics Inc.</t>
        </is>
      </c>
      <c r="CE359" t="n">
        <v>180338.0</v>
      </c>
      <c r="CF359" t="inlineStr">
        <is>
          <t>Acute Toxicity of Fourteen Phthalate Esters to Daphnia magna (Final Report) Report No BW-84-4-1567</t>
        </is>
      </c>
      <c r="CG359" t="inlineStr">
        <is>
          <t>EPA/OTS 40-8426150:54 p.</t>
        </is>
      </c>
      <c r="CH359" t="n">
        <v>1984.0</v>
      </c>
    </row>
    <row r="360">
      <c r="A360" t="n">
        <v>3648202.0</v>
      </c>
      <c r="B360" t="inlineStr">
        <is>
          <t>1,2-Benzenedicarboxylic acid, 1,2-diundecyl ester</t>
        </is>
      </c>
      <c r="C360"/>
      <c r="D360" t="inlineStr">
        <is>
          <t>Measured</t>
        </is>
      </c>
      <c r="E360"/>
      <c r="F360"/>
      <c r="G360"/>
      <c r="H360"/>
      <c r="I360"/>
      <c r="J360"/>
      <c r="K360" t="inlineStr">
        <is>
          <t>Daphnia magna</t>
        </is>
      </c>
      <c r="L360" t="inlineStr">
        <is>
          <t>Water Flea</t>
        </is>
      </c>
      <c r="M360" t="inlineStr">
        <is>
          <t>Crustaceans; Standard Test Species</t>
        </is>
      </c>
      <c r="N360"/>
      <c r="O360" t="inlineStr">
        <is>
          <t>&lt;</t>
        </is>
      </c>
      <c r="P360" t="n">
        <v>24.0</v>
      </c>
      <c r="Q360"/>
      <c r="R360"/>
      <c r="S360"/>
      <c r="T360"/>
      <c r="U360" t="inlineStr">
        <is>
          <t>Hour(s)</t>
        </is>
      </c>
      <c r="V360" t="inlineStr">
        <is>
          <t>Static</t>
        </is>
      </c>
      <c r="W360" t="inlineStr">
        <is>
          <t>Fresh water</t>
        </is>
      </c>
      <c r="X360" t="inlineStr">
        <is>
          <t>Lab</t>
        </is>
      </c>
      <c r="Y360" t="n">
        <v>2.0</v>
      </c>
      <c r="Z360" t="inlineStr">
        <is>
          <t>Active ingredient</t>
        </is>
      </c>
      <c r="AA360" t="inlineStr">
        <is>
          <t>&gt;</t>
        </is>
      </c>
      <c r="AB360" t="n">
        <v>0.032</v>
      </c>
      <c r="AC360"/>
      <c r="AD360"/>
      <c r="AE360"/>
      <c r="AF360"/>
      <c r="AG360" t="inlineStr">
        <is>
          <t>AI mg/L</t>
        </is>
      </c>
      <c r="AH360"/>
      <c r="AI360"/>
      <c r="AJ360"/>
      <c r="AK360"/>
      <c r="AL360"/>
      <c r="AM360"/>
      <c r="AN360"/>
      <c r="AO360"/>
      <c r="AP360"/>
      <c r="AQ360"/>
      <c r="AR360"/>
      <c r="AS360"/>
      <c r="AT360"/>
      <c r="AU360"/>
      <c r="AV360"/>
      <c r="AW360"/>
      <c r="AX360" t="inlineStr">
        <is>
          <t>Mortality</t>
        </is>
      </c>
      <c r="AY360" t="inlineStr">
        <is>
          <t>Mortality</t>
        </is>
      </c>
      <c r="AZ360" t="inlineStr">
        <is>
          <t>LC50</t>
        </is>
      </c>
      <c r="BA360"/>
      <c r="BB360"/>
      <c r="BC360" t="n">
        <v>2.0</v>
      </c>
      <c r="BD360"/>
      <c r="BE360"/>
      <c r="BF360"/>
      <c r="BG360"/>
      <c r="BH360" t="inlineStr">
        <is>
          <t>Day(s)</t>
        </is>
      </c>
      <c r="BI360"/>
      <c r="BJ360"/>
      <c r="BK360"/>
      <c r="BL360"/>
      <c r="BM360"/>
      <c r="BN360"/>
      <c r="BO360" t="inlineStr">
        <is>
          <t>--</t>
        </is>
      </c>
      <c r="BP360"/>
      <c r="BQ360"/>
      <c r="BR360"/>
      <c r="BS360"/>
      <c r="BT360"/>
      <c r="BU360"/>
      <c r="BV360"/>
      <c r="BW360"/>
      <c r="BX360"/>
      <c r="BY360"/>
      <c r="BZ360"/>
      <c r="CA360"/>
      <c r="CB360"/>
      <c r="CC360"/>
      <c r="CD360" t="inlineStr">
        <is>
          <t>Springborn Bionomics Inc.</t>
        </is>
      </c>
      <c r="CE360" t="n">
        <v>180338.0</v>
      </c>
      <c r="CF360" t="inlineStr">
        <is>
          <t>Acute Toxicity of Fourteen Phthalate Esters to Daphnia magna (Final Report) Report No BW-84-4-1567</t>
        </is>
      </c>
      <c r="CG360" t="inlineStr">
        <is>
          <t>EPA/OTS 40-8426150:54 p.</t>
        </is>
      </c>
      <c r="CH360" t="n">
        <v>1984.0</v>
      </c>
    </row>
    <row r="361">
      <c r="A361" t="n">
        <v>3825261.0</v>
      </c>
      <c r="B361" t="inlineStr">
        <is>
          <t>2,2,3,3,4,4,5,5,6,6,7,7,8,8,8-Pentadecafluorooctanoic acid, Ammonium salt (1:1)</t>
        </is>
      </c>
      <c r="C361"/>
      <c r="D361" t="inlineStr">
        <is>
          <t>Unmeasured</t>
        </is>
      </c>
      <c r="E361" t="inlineStr">
        <is>
          <t>&gt;</t>
        </is>
      </c>
      <c r="F361" t="n">
        <v>98.0</v>
      </c>
      <c r="G361"/>
      <c r="H361"/>
      <c r="I361"/>
      <c r="J361"/>
      <c r="K361" t="inlineStr">
        <is>
          <t>Daphnia magna</t>
        </is>
      </c>
      <c r="L361" t="inlineStr">
        <is>
          <t>Water Flea</t>
        </is>
      </c>
      <c r="M361" t="inlineStr">
        <is>
          <t>Crustaceans; Standard Test Species</t>
        </is>
      </c>
      <c r="N361" t="inlineStr">
        <is>
          <t>Juvenile</t>
        </is>
      </c>
      <c r="O361" t="inlineStr">
        <is>
          <t>&lt;</t>
        </is>
      </c>
      <c r="P361" t="n">
        <v>24.0</v>
      </c>
      <c r="Q361"/>
      <c r="R361"/>
      <c r="S361"/>
      <c r="T361"/>
      <c r="U361" t="inlineStr">
        <is>
          <t>Hour(s)</t>
        </is>
      </c>
      <c r="V361" t="inlineStr">
        <is>
          <t>Renewal</t>
        </is>
      </c>
      <c r="W361" t="inlineStr">
        <is>
          <t>Fresh water</t>
        </is>
      </c>
      <c r="X361" t="inlineStr">
        <is>
          <t>Lab</t>
        </is>
      </c>
      <c r="Y361" t="n">
        <v>6.0</v>
      </c>
      <c r="Z361" t="inlineStr">
        <is>
          <t>Active ingredient</t>
        </is>
      </c>
      <c r="AA361" t="inlineStr">
        <is>
          <t>&gt;</t>
        </is>
      </c>
      <c r="AB361" t="n">
        <v>100.0</v>
      </c>
      <c r="AC361"/>
      <c r="AD361"/>
      <c r="AE361"/>
      <c r="AF361"/>
      <c r="AG361" t="inlineStr">
        <is>
          <t>AI mg/L</t>
        </is>
      </c>
      <c r="AH361"/>
      <c r="AI361"/>
      <c r="AJ361"/>
      <c r="AK361"/>
      <c r="AL361"/>
      <c r="AM361"/>
      <c r="AN361"/>
      <c r="AO361"/>
      <c r="AP361"/>
      <c r="AQ361"/>
      <c r="AR361"/>
      <c r="AS361"/>
      <c r="AT361"/>
      <c r="AU361"/>
      <c r="AV361"/>
      <c r="AW361"/>
      <c r="AX361" t="inlineStr">
        <is>
          <t>Mortality</t>
        </is>
      </c>
      <c r="AY361" t="inlineStr">
        <is>
          <t>Mortality</t>
        </is>
      </c>
      <c r="AZ361" t="inlineStr">
        <is>
          <t>LC50</t>
        </is>
      </c>
      <c r="BA361"/>
      <c r="BB361"/>
      <c r="BC361" t="n">
        <v>7.0</v>
      </c>
      <c r="BD361"/>
      <c r="BE361"/>
      <c r="BF361"/>
      <c r="BG361"/>
      <c r="BH361" t="inlineStr">
        <is>
          <t>Day(s)</t>
        </is>
      </c>
      <c r="BI361"/>
      <c r="BJ361"/>
      <c r="BK361"/>
      <c r="BL361"/>
      <c r="BM361"/>
      <c r="BN361"/>
      <c r="BO361" t="inlineStr">
        <is>
          <t>--</t>
        </is>
      </c>
      <c r="BP361"/>
      <c r="BQ361"/>
      <c r="BR361"/>
      <c r="BS361"/>
      <c r="BT361"/>
      <c r="BU361"/>
      <c r="BV361"/>
      <c r="BW361"/>
      <c r="BX361"/>
      <c r="BY361"/>
      <c r="BZ361"/>
      <c r="CA361"/>
      <c r="CB361"/>
      <c r="CC361"/>
      <c r="CD361" t="inlineStr">
        <is>
          <t>Li,M.H.</t>
        </is>
      </c>
      <c r="CE361" t="n">
        <v>152183.0</v>
      </c>
      <c r="CF361" t="inlineStr">
        <is>
          <t>Chronic Effects of Perfluorooctane Sulfonate and Ammonium Perfluorooctanoate on Biochemical Parameters, Survival and Reproduction of Daphnia magna</t>
        </is>
      </c>
      <c r="CG361" t="inlineStr">
        <is>
          <t>J. Health Sci.56(1): 104-111</t>
        </is>
      </c>
      <c r="CH361" t="n">
        <v>2010.0</v>
      </c>
    </row>
    <row r="362">
      <c r="A362" t="n">
        <v>3825261.0</v>
      </c>
      <c r="B362" t="inlineStr">
        <is>
          <t>2,2,3,3,4,4,5,5,6,6,7,7,8,8,8-Pentadecafluorooctanoic acid, Ammonium salt (1:1)</t>
        </is>
      </c>
      <c r="C362"/>
      <c r="D362" t="inlineStr">
        <is>
          <t>Unmeasured</t>
        </is>
      </c>
      <c r="E362" t="inlineStr">
        <is>
          <t>&gt;</t>
        </is>
      </c>
      <c r="F362" t="n">
        <v>98.0</v>
      </c>
      <c r="G362"/>
      <c r="H362"/>
      <c r="I362"/>
      <c r="J362"/>
      <c r="K362" t="inlineStr">
        <is>
          <t>Daphnia magna</t>
        </is>
      </c>
      <c r="L362" t="inlineStr">
        <is>
          <t>Water Flea</t>
        </is>
      </c>
      <c r="M362" t="inlineStr">
        <is>
          <t>Crustaceans; Standard Test Species</t>
        </is>
      </c>
      <c r="N362" t="inlineStr">
        <is>
          <t>Juvenile</t>
        </is>
      </c>
      <c r="O362" t="inlineStr">
        <is>
          <t>&lt;</t>
        </is>
      </c>
      <c r="P362" t="n">
        <v>24.0</v>
      </c>
      <c r="Q362"/>
      <c r="R362"/>
      <c r="S362"/>
      <c r="T362"/>
      <c r="U362" t="inlineStr">
        <is>
          <t>Hour(s)</t>
        </is>
      </c>
      <c r="V362" t="inlineStr">
        <is>
          <t>Renewal</t>
        </is>
      </c>
      <c r="W362" t="inlineStr">
        <is>
          <t>Fresh water</t>
        </is>
      </c>
      <c r="X362" t="inlineStr">
        <is>
          <t>Lab</t>
        </is>
      </c>
      <c r="Y362" t="n">
        <v>6.0</v>
      </c>
      <c r="Z362" t="inlineStr">
        <is>
          <t>Active ingredient</t>
        </is>
      </c>
      <c r="AA362" t="inlineStr">
        <is>
          <t>&gt;</t>
        </is>
      </c>
      <c r="AB362" t="n">
        <v>100.0</v>
      </c>
      <c r="AC362"/>
      <c r="AD362"/>
      <c r="AE362"/>
      <c r="AF362"/>
      <c r="AG362" t="inlineStr">
        <is>
          <t>AI mg/L</t>
        </is>
      </c>
      <c r="AH362"/>
      <c r="AI362"/>
      <c r="AJ362"/>
      <c r="AK362"/>
      <c r="AL362"/>
      <c r="AM362"/>
      <c r="AN362"/>
      <c r="AO362"/>
      <c r="AP362"/>
      <c r="AQ362"/>
      <c r="AR362"/>
      <c r="AS362"/>
      <c r="AT362"/>
      <c r="AU362"/>
      <c r="AV362"/>
      <c r="AW362"/>
      <c r="AX362" t="inlineStr">
        <is>
          <t>Mortality</t>
        </is>
      </c>
      <c r="AY362" t="inlineStr">
        <is>
          <t>Mortality</t>
        </is>
      </c>
      <c r="AZ362" t="inlineStr">
        <is>
          <t>LC50</t>
        </is>
      </c>
      <c r="BA362"/>
      <c r="BB362"/>
      <c r="BC362" t="n">
        <v>21.0</v>
      </c>
      <c r="BD362"/>
      <c r="BE362"/>
      <c r="BF362"/>
      <c r="BG362"/>
      <c r="BH362" t="inlineStr">
        <is>
          <t>Day(s)</t>
        </is>
      </c>
      <c r="BI362"/>
      <c r="BJ362"/>
      <c r="BK362"/>
      <c r="BL362"/>
      <c r="BM362"/>
      <c r="BN362"/>
      <c r="BO362" t="inlineStr">
        <is>
          <t>--</t>
        </is>
      </c>
      <c r="BP362"/>
      <c r="BQ362"/>
      <c r="BR362"/>
      <c r="BS362"/>
      <c r="BT362"/>
      <c r="BU362"/>
      <c r="BV362"/>
      <c r="BW362"/>
      <c r="BX362"/>
      <c r="BY362"/>
      <c r="BZ362"/>
      <c r="CA362"/>
      <c r="CB362"/>
      <c r="CC362"/>
      <c r="CD362" t="inlineStr">
        <is>
          <t>Li,M.H.</t>
        </is>
      </c>
      <c r="CE362" t="n">
        <v>152183.0</v>
      </c>
      <c r="CF362" t="inlineStr">
        <is>
          <t>Chronic Effects of Perfluorooctane Sulfonate and Ammonium Perfluorooctanoate on Biochemical Parameters, Survival and Reproduction of Daphnia magna</t>
        </is>
      </c>
      <c r="CG362" t="inlineStr">
        <is>
          <t>J. Health Sci.56(1): 104-111</t>
        </is>
      </c>
      <c r="CH362" t="n">
        <v>2010.0</v>
      </c>
    </row>
    <row r="363">
      <c r="A363" t="n">
        <v>3825261.0</v>
      </c>
      <c r="B363" t="inlineStr">
        <is>
          <t>2,2,3,3,4,4,5,5,6,6,7,7,8,8,8-Pentadecafluorooctanoic acid, Ammonium salt (1:1)</t>
        </is>
      </c>
      <c r="C363"/>
      <c r="D363" t="inlineStr">
        <is>
          <t>Unmeasured</t>
        </is>
      </c>
      <c r="E363" t="inlineStr">
        <is>
          <t>&gt;</t>
        </is>
      </c>
      <c r="F363" t="n">
        <v>98.0</v>
      </c>
      <c r="G363"/>
      <c r="H363"/>
      <c r="I363"/>
      <c r="J363"/>
      <c r="K363" t="inlineStr">
        <is>
          <t>Daphnia magna</t>
        </is>
      </c>
      <c r="L363" t="inlineStr">
        <is>
          <t>Water Flea</t>
        </is>
      </c>
      <c r="M363" t="inlineStr">
        <is>
          <t>Crustaceans; Standard Test Species</t>
        </is>
      </c>
      <c r="N363" t="inlineStr">
        <is>
          <t>Juvenile</t>
        </is>
      </c>
      <c r="O363" t="inlineStr">
        <is>
          <t>&lt;</t>
        </is>
      </c>
      <c r="P363" t="n">
        <v>24.0</v>
      </c>
      <c r="Q363"/>
      <c r="R363"/>
      <c r="S363"/>
      <c r="T363"/>
      <c r="U363" t="inlineStr">
        <is>
          <t>Hour(s)</t>
        </is>
      </c>
      <c r="V363" t="inlineStr">
        <is>
          <t>Renewal</t>
        </is>
      </c>
      <c r="W363" t="inlineStr">
        <is>
          <t>Fresh water</t>
        </is>
      </c>
      <c r="X363" t="inlineStr">
        <is>
          <t>Lab</t>
        </is>
      </c>
      <c r="Y363" t="n">
        <v>6.0</v>
      </c>
      <c r="Z363" t="inlineStr">
        <is>
          <t>Active ingredient</t>
        </is>
      </c>
      <c r="AA363" t="inlineStr">
        <is>
          <t>&gt;</t>
        </is>
      </c>
      <c r="AB363" t="n">
        <v>100.0</v>
      </c>
      <c r="AC363"/>
      <c r="AD363"/>
      <c r="AE363"/>
      <c r="AF363"/>
      <c r="AG363" t="inlineStr">
        <is>
          <t>AI mg/L</t>
        </is>
      </c>
      <c r="AH363"/>
      <c r="AI363"/>
      <c r="AJ363"/>
      <c r="AK363"/>
      <c r="AL363"/>
      <c r="AM363"/>
      <c r="AN363"/>
      <c r="AO363"/>
      <c r="AP363"/>
      <c r="AQ363"/>
      <c r="AR363"/>
      <c r="AS363"/>
      <c r="AT363"/>
      <c r="AU363"/>
      <c r="AV363"/>
      <c r="AW363"/>
      <c r="AX363" t="inlineStr">
        <is>
          <t>Mortality</t>
        </is>
      </c>
      <c r="AY363" t="inlineStr">
        <is>
          <t>Mortality</t>
        </is>
      </c>
      <c r="AZ363" t="inlineStr">
        <is>
          <t>LC50</t>
        </is>
      </c>
      <c r="BA363"/>
      <c r="BB363"/>
      <c r="BC363" t="n">
        <v>14.0</v>
      </c>
      <c r="BD363"/>
      <c r="BE363"/>
      <c r="BF363"/>
      <c r="BG363"/>
      <c r="BH363" t="inlineStr">
        <is>
          <t>Day(s)</t>
        </is>
      </c>
      <c r="BI363"/>
      <c r="BJ363"/>
      <c r="BK363"/>
      <c r="BL363"/>
      <c r="BM363"/>
      <c r="BN363"/>
      <c r="BO363" t="inlineStr">
        <is>
          <t>--</t>
        </is>
      </c>
      <c r="BP363"/>
      <c r="BQ363"/>
      <c r="BR363"/>
      <c r="BS363"/>
      <c r="BT363"/>
      <c r="BU363"/>
      <c r="BV363"/>
      <c r="BW363"/>
      <c r="BX363"/>
      <c r="BY363"/>
      <c r="BZ363"/>
      <c r="CA363"/>
      <c r="CB363"/>
      <c r="CC363"/>
      <c r="CD363" t="inlineStr">
        <is>
          <t>Li,M.H.</t>
        </is>
      </c>
      <c r="CE363" t="n">
        <v>152183.0</v>
      </c>
      <c r="CF363" t="inlineStr">
        <is>
          <t>Chronic Effects of Perfluorooctane Sulfonate and Ammonium Perfluorooctanoate on Biochemical Parameters, Survival and Reproduction of Daphnia magna</t>
        </is>
      </c>
      <c r="CG363" t="inlineStr">
        <is>
          <t>J. Health Sci.56(1): 104-111</t>
        </is>
      </c>
      <c r="CH363" t="n">
        <v>2010.0</v>
      </c>
    </row>
    <row r="364">
      <c r="A364" t="n">
        <v>3825261.0</v>
      </c>
      <c r="B364" t="inlineStr">
        <is>
          <t>2,2,3,3,4,4,5,5,6,6,7,7,8,8,8-Pentadecafluorooctanoic acid, Ammonium salt (1:1)</t>
        </is>
      </c>
      <c r="C364"/>
      <c r="D364" t="inlineStr">
        <is>
          <t>Measured</t>
        </is>
      </c>
      <c r="E364"/>
      <c r="F364" t="n">
        <v>19.6</v>
      </c>
      <c r="G364"/>
      <c r="H364"/>
      <c r="I364"/>
      <c r="J364"/>
      <c r="K364" t="inlineStr">
        <is>
          <t>Daphnia magna</t>
        </is>
      </c>
      <c r="L364" t="inlineStr">
        <is>
          <t>Water Flea</t>
        </is>
      </c>
      <c r="M364" t="inlineStr">
        <is>
          <t>Crustaceans; Standard Test Species</t>
        </is>
      </c>
      <c r="N364" t="inlineStr">
        <is>
          <t>Neonate</t>
        </is>
      </c>
      <c r="O364"/>
      <c r="P364"/>
      <c r="Q364"/>
      <c r="R364" t="n">
        <v>6.0</v>
      </c>
      <c r="S364"/>
      <c r="T364" t="n">
        <v>24.0</v>
      </c>
      <c r="U364" t="inlineStr">
        <is>
          <t>Hour(s)</t>
        </is>
      </c>
      <c r="V364" t="inlineStr">
        <is>
          <t>Renewal</t>
        </is>
      </c>
      <c r="W364" t="inlineStr">
        <is>
          <t>Fresh water</t>
        </is>
      </c>
      <c r="X364" t="inlineStr">
        <is>
          <t>Lab</t>
        </is>
      </c>
      <c r="Y364" t="n">
        <v>6.0</v>
      </c>
      <c r="Z364" t="inlineStr">
        <is>
          <t>Active ingredient</t>
        </is>
      </c>
      <c r="AA364" t="inlineStr">
        <is>
          <t>&gt;</t>
        </is>
      </c>
      <c r="AB364" t="n">
        <v>88.6</v>
      </c>
      <c r="AC364"/>
      <c r="AD364"/>
      <c r="AE364"/>
      <c r="AF364"/>
      <c r="AG364" t="inlineStr">
        <is>
          <t>AI mg/L</t>
        </is>
      </c>
      <c r="AH364"/>
      <c r="AI364"/>
      <c r="AJ364"/>
      <c r="AK364"/>
      <c r="AL364"/>
      <c r="AM364"/>
      <c r="AN364"/>
      <c r="AO364"/>
      <c r="AP364"/>
      <c r="AQ364"/>
      <c r="AR364"/>
      <c r="AS364"/>
      <c r="AT364"/>
      <c r="AU364"/>
      <c r="AV364"/>
      <c r="AW364"/>
      <c r="AX364" t="inlineStr">
        <is>
          <t>Mortality</t>
        </is>
      </c>
      <c r="AY364" t="inlineStr">
        <is>
          <t>Mortality</t>
        </is>
      </c>
      <c r="AZ364" t="inlineStr">
        <is>
          <t>LC50</t>
        </is>
      </c>
      <c r="BA364"/>
      <c r="BB364"/>
      <c r="BC364" t="n">
        <v>21.0</v>
      </c>
      <c r="BD364"/>
      <c r="BE364"/>
      <c r="BF364"/>
      <c r="BG364"/>
      <c r="BH364" t="inlineStr">
        <is>
          <t>Day(s)</t>
        </is>
      </c>
      <c r="BI364"/>
      <c r="BJ364"/>
      <c r="BK364"/>
      <c r="BL364"/>
      <c r="BM364"/>
      <c r="BN364"/>
      <c r="BO364" t="inlineStr">
        <is>
          <t>--</t>
        </is>
      </c>
      <c r="BP364"/>
      <c r="BQ364"/>
      <c r="BR364"/>
      <c r="BS364"/>
      <c r="BT364"/>
      <c r="BU364"/>
      <c r="BV364"/>
      <c r="BW364"/>
      <c r="BX364"/>
      <c r="BY364"/>
      <c r="BZ364"/>
      <c r="CA364"/>
      <c r="CB364"/>
      <c r="CC364"/>
      <c r="CD364" t="inlineStr">
        <is>
          <t>Centre International de Toxicologie</t>
        </is>
      </c>
      <c r="CE364" t="n">
        <v>188555.0</v>
      </c>
      <c r="CF364" t="inlineStr">
        <is>
          <t>Ammonium perfluorooctanoate (APFO): Daphnia magna Reproduction Test</t>
        </is>
      </c>
      <c r="CG364" t="inlineStr">
        <is>
          <t>Study No. 22658 ECD. Evreux (FR):52 p.</t>
        </is>
      </c>
      <c r="CH364" t="n">
        <v>2003.0</v>
      </c>
    </row>
    <row r="365">
      <c r="A365" t="n">
        <v>3825261.0</v>
      </c>
      <c r="B365" t="inlineStr">
        <is>
          <t>2,2,3,3,4,4,5,5,6,6,7,7,8,8,8-Pentadecafluorooctanoic acid, Ammonium salt (1:1)</t>
        </is>
      </c>
      <c r="C365"/>
      <c r="D365" t="inlineStr">
        <is>
          <t>Unmeasured</t>
        </is>
      </c>
      <c r="E365"/>
      <c r="F365" t="n">
        <v>30.0</v>
      </c>
      <c r="G365"/>
      <c r="H365"/>
      <c r="I365"/>
      <c r="J365"/>
      <c r="K365" t="inlineStr">
        <is>
          <t>Daphnia magna</t>
        </is>
      </c>
      <c r="L365" t="inlineStr">
        <is>
          <t>Water Flea</t>
        </is>
      </c>
      <c r="M365" t="inlineStr">
        <is>
          <t>Crustaceans; Standard Test Species</t>
        </is>
      </c>
      <c r="N365" t="inlineStr">
        <is>
          <t>Juvenile</t>
        </is>
      </c>
      <c r="O365" t="inlineStr">
        <is>
          <t>&lt;</t>
        </is>
      </c>
      <c r="P365" t="n">
        <v>24.0</v>
      </c>
      <c r="Q365"/>
      <c r="R365"/>
      <c r="S365"/>
      <c r="T365"/>
      <c r="U365" t="inlineStr">
        <is>
          <t>Hour(s)</t>
        </is>
      </c>
      <c r="V365" t="inlineStr">
        <is>
          <t>Static</t>
        </is>
      </c>
      <c r="W365" t="inlineStr">
        <is>
          <t>Fresh water</t>
        </is>
      </c>
      <c r="X365" t="inlineStr">
        <is>
          <t>Lab</t>
        </is>
      </c>
      <c r="Y365" t="n">
        <v>6.0</v>
      </c>
      <c r="Z365" t="inlineStr">
        <is>
          <t>Formulation</t>
        </is>
      </c>
      <c r="AA365"/>
      <c r="AB365" t="n">
        <v>1550.0</v>
      </c>
      <c r="AC365"/>
      <c r="AD365" t="n">
        <v>1200.0</v>
      </c>
      <c r="AE365"/>
      <c r="AF365" t="n">
        <v>2000.0</v>
      </c>
      <c r="AG365" t="inlineStr">
        <is>
          <t>AI mg/L</t>
        </is>
      </c>
      <c r="AH365"/>
      <c r="AI365"/>
      <c r="AJ365"/>
      <c r="AK365"/>
      <c r="AL365"/>
      <c r="AM365"/>
      <c r="AN365"/>
      <c r="AO365"/>
      <c r="AP365"/>
      <c r="AQ365"/>
      <c r="AR365"/>
      <c r="AS365"/>
      <c r="AT365"/>
      <c r="AU365"/>
      <c r="AV365"/>
      <c r="AW365"/>
      <c r="AX365" t="inlineStr">
        <is>
          <t>Mortality</t>
        </is>
      </c>
      <c r="AY365" t="inlineStr">
        <is>
          <t>Mortality</t>
        </is>
      </c>
      <c r="AZ365" t="inlineStr">
        <is>
          <t>LC50</t>
        </is>
      </c>
      <c r="BA365"/>
      <c r="BB365"/>
      <c r="BC365" t="n">
        <v>2.0</v>
      </c>
      <c r="BD365"/>
      <c r="BE365"/>
      <c r="BF365"/>
      <c r="BG365"/>
      <c r="BH365" t="inlineStr">
        <is>
          <t>Day(s)</t>
        </is>
      </c>
      <c r="BI365"/>
      <c r="BJ365"/>
      <c r="BK365"/>
      <c r="BL365"/>
      <c r="BM365"/>
      <c r="BN365"/>
      <c r="BO365" t="inlineStr">
        <is>
          <t>--</t>
        </is>
      </c>
      <c r="BP365"/>
      <c r="BQ365"/>
      <c r="BR365"/>
      <c r="BS365"/>
      <c r="BT365"/>
      <c r="BU365"/>
      <c r="BV365"/>
      <c r="BW365"/>
      <c r="BX365"/>
      <c r="BY365"/>
      <c r="BZ365"/>
      <c r="CA365"/>
      <c r="CB365"/>
      <c r="CC365"/>
      <c r="CD365" t="inlineStr">
        <is>
          <t>3M Co.</t>
        </is>
      </c>
      <c r="CE365" t="n">
        <v>185689.0</v>
      </c>
      <c r="CF365" t="inlineStr">
        <is>
          <t>Information on Perfluorooctanoic Acid and Supplemental Information on Perfluorooctane Sulfonates and Related Compounds [FC-1015 DATA]</t>
        </is>
      </c>
      <c r="CG365" t="inlineStr">
        <is>
          <t>EPA/OTS Doc. #FYI-OTS-0500-1378:4297 p.</t>
        </is>
      </c>
      <c r="CH365" t="n">
        <v>2000.0</v>
      </c>
    </row>
    <row r="366">
      <c r="A366" t="n">
        <v>3825261.0</v>
      </c>
      <c r="B366" t="inlineStr">
        <is>
          <t>2,2,3,3,4,4,5,5,6,6,7,7,8,8,8-Pentadecafluorooctanoic acid, Ammonium salt (1:1)</t>
        </is>
      </c>
      <c r="C366"/>
      <c r="D366" t="inlineStr">
        <is>
          <t>Unmeasured</t>
        </is>
      </c>
      <c r="E366"/>
      <c r="F366" t="n">
        <v>30.0</v>
      </c>
      <c r="G366"/>
      <c r="H366"/>
      <c r="I366"/>
      <c r="J366"/>
      <c r="K366" t="inlineStr">
        <is>
          <t>Daphnia magna</t>
        </is>
      </c>
      <c r="L366" t="inlineStr">
        <is>
          <t>Water Flea</t>
        </is>
      </c>
      <c r="M366" t="inlineStr">
        <is>
          <t>Crustaceans; Standard Test Species</t>
        </is>
      </c>
      <c r="N366" t="inlineStr">
        <is>
          <t>Juvenile</t>
        </is>
      </c>
      <c r="O366" t="inlineStr">
        <is>
          <t>&lt;</t>
        </is>
      </c>
      <c r="P366" t="n">
        <v>24.0</v>
      </c>
      <c r="Q366"/>
      <c r="R366"/>
      <c r="S366"/>
      <c r="T366"/>
      <c r="U366" t="inlineStr">
        <is>
          <t>Hour(s)</t>
        </is>
      </c>
      <c r="V366" t="inlineStr">
        <is>
          <t>Static</t>
        </is>
      </c>
      <c r="W366" t="inlineStr">
        <is>
          <t>Fresh water</t>
        </is>
      </c>
      <c r="X366" t="inlineStr">
        <is>
          <t>Lab</t>
        </is>
      </c>
      <c r="Y366" t="n">
        <v>6.0</v>
      </c>
      <c r="Z366" t="inlineStr">
        <is>
          <t>Formulation</t>
        </is>
      </c>
      <c r="AA366"/>
      <c r="AB366" t="n">
        <v>2730.0</v>
      </c>
      <c r="AC366"/>
      <c r="AD366" t="n">
        <v>2000.0</v>
      </c>
      <c r="AE366"/>
      <c r="AF366" t="n">
        <v>3330.0</v>
      </c>
      <c r="AG366" t="inlineStr">
        <is>
          <t>AI mg/L</t>
        </is>
      </c>
      <c r="AH366"/>
      <c r="AI366"/>
      <c r="AJ366"/>
      <c r="AK366"/>
      <c r="AL366"/>
      <c r="AM366"/>
      <c r="AN366"/>
      <c r="AO366"/>
      <c r="AP366"/>
      <c r="AQ366"/>
      <c r="AR366"/>
      <c r="AS366"/>
      <c r="AT366"/>
      <c r="AU366"/>
      <c r="AV366"/>
      <c r="AW366"/>
      <c r="AX366" t="inlineStr">
        <is>
          <t>Mortality</t>
        </is>
      </c>
      <c r="AY366" t="inlineStr">
        <is>
          <t>Mortality</t>
        </is>
      </c>
      <c r="AZ366" t="inlineStr">
        <is>
          <t>LC50</t>
        </is>
      </c>
      <c r="BA366"/>
      <c r="BB366"/>
      <c r="BC366" t="n">
        <v>1.0</v>
      </c>
      <c r="BD366"/>
      <c r="BE366"/>
      <c r="BF366"/>
      <c r="BG366"/>
      <c r="BH366" t="inlineStr">
        <is>
          <t>Day(s)</t>
        </is>
      </c>
      <c r="BI366"/>
      <c r="BJ366"/>
      <c r="BK366"/>
      <c r="BL366"/>
      <c r="BM366"/>
      <c r="BN366"/>
      <c r="BO366" t="inlineStr">
        <is>
          <t>--</t>
        </is>
      </c>
      <c r="BP366"/>
      <c r="BQ366"/>
      <c r="BR366"/>
      <c r="BS366"/>
      <c r="BT366"/>
      <c r="BU366"/>
      <c r="BV366"/>
      <c r="BW366"/>
      <c r="BX366"/>
      <c r="BY366"/>
      <c r="BZ366"/>
      <c r="CA366"/>
      <c r="CB366"/>
      <c r="CC366"/>
      <c r="CD366" t="inlineStr">
        <is>
          <t>3M Co.</t>
        </is>
      </c>
      <c r="CE366" t="n">
        <v>185689.0</v>
      </c>
      <c r="CF366" t="inlineStr">
        <is>
          <t>Information on Perfluorooctanoic Acid and Supplemental Information on Perfluorooctane Sulfonates and Related Compounds [FC-1015 DATA]</t>
        </is>
      </c>
      <c r="CG366" t="inlineStr">
        <is>
          <t>EPA/OTS Doc. #FYI-OTS-0500-1378:4297 p.</t>
        </is>
      </c>
      <c r="CH366" t="n">
        <v>2000.0</v>
      </c>
    </row>
    <row r="367">
      <c r="A367" t="n">
        <v>5436431.0</v>
      </c>
      <c r="B367" t="inlineStr">
        <is>
          <t>1,1'-Oxybis[2,4-dibromobenzene]</t>
        </is>
      </c>
      <c r="C367"/>
      <c r="D367" t="inlineStr">
        <is>
          <t>Unmeasured</t>
        </is>
      </c>
      <c r="E367"/>
      <c r="F367" t="n">
        <v>98.0</v>
      </c>
      <c r="G367"/>
      <c r="H367"/>
      <c r="I367"/>
      <c r="J367"/>
      <c r="K367" t="inlineStr">
        <is>
          <t>Daphnia magna</t>
        </is>
      </c>
      <c r="L367" t="inlineStr">
        <is>
          <t>Water Flea</t>
        </is>
      </c>
      <c r="M367" t="inlineStr">
        <is>
          <t>Crustaceans; Standard Test Species</t>
        </is>
      </c>
      <c r="N367"/>
      <c r="O367"/>
      <c r="P367" t="n">
        <v>1.0</v>
      </c>
      <c r="Q367"/>
      <c r="R367"/>
      <c r="S367"/>
      <c r="T367"/>
      <c r="U367" t="inlineStr">
        <is>
          <t>Day(s)</t>
        </is>
      </c>
      <c r="V367"/>
      <c r="W367" t="inlineStr">
        <is>
          <t>Fresh water</t>
        </is>
      </c>
      <c r="X367" t="inlineStr">
        <is>
          <t>Lab</t>
        </is>
      </c>
      <c r="Y367" t="n">
        <v>6.0</v>
      </c>
      <c r="Z367" t="inlineStr">
        <is>
          <t>Active ingredient</t>
        </is>
      </c>
      <c r="AA367"/>
      <c r="AB367" t="n">
        <v>0.092</v>
      </c>
      <c r="AC367"/>
      <c r="AD367"/>
      <c r="AE367"/>
      <c r="AF367"/>
      <c r="AG367" t="inlineStr">
        <is>
          <t>AI mg/L</t>
        </is>
      </c>
      <c r="AH367"/>
      <c r="AI367"/>
      <c r="AJ367"/>
      <c r="AK367"/>
      <c r="AL367"/>
      <c r="AM367"/>
      <c r="AN367"/>
      <c r="AO367"/>
      <c r="AP367"/>
      <c r="AQ367"/>
      <c r="AR367"/>
      <c r="AS367"/>
      <c r="AT367"/>
      <c r="AU367"/>
      <c r="AV367"/>
      <c r="AW367"/>
      <c r="AX367" t="inlineStr">
        <is>
          <t>Mortality</t>
        </is>
      </c>
      <c r="AY367" t="inlineStr">
        <is>
          <t>Mortality</t>
        </is>
      </c>
      <c r="AZ367" t="inlineStr">
        <is>
          <t>LC50</t>
        </is>
      </c>
      <c r="BA367"/>
      <c r="BB367"/>
      <c r="BC367" t="n">
        <v>2.0</v>
      </c>
      <c r="BD367"/>
      <c r="BE367"/>
      <c r="BF367"/>
      <c r="BG367"/>
      <c r="BH367" t="inlineStr">
        <is>
          <t>Day(s)</t>
        </is>
      </c>
      <c r="BI367"/>
      <c r="BJ367"/>
      <c r="BK367"/>
      <c r="BL367"/>
      <c r="BM367"/>
      <c r="BN367"/>
      <c r="BO367" t="inlineStr">
        <is>
          <t>--</t>
        </is>
      </c>
      <c r="BP367"/>
      <c r="BQ367"/>
      <c r="BR367"/>
      <c r="BS367"/>
      <c r="BT367"/>
      <c r="BU367"/>
      <c r="BV367"/>
      <c r="BW367"/>
      <c r="BX367"/>
      <c r="BY367"/>
      <c r="BZ367"/>
      <c r="CA367"/>
      <c r="CB367"/>
      <c r="CC367"/>
      <c r="CD367" t="inlineStr">
        <is>
          <t>Masekoameng,K.E.</t>
        </is>
      </c>
      <c r="CE367" t="n">
        <v>151383.0</v>
      </c>
      <c r="CF367" t="inlineStr">
        <is>
          <t>Modelling Ecotoxicity of Polybrominated Diphenyl Ethers in Aquatic Ecosystems</t>
        </is>
      </c>
      <c r="CG367" t="inlineStr">
        <is>
          <t>Ph.D.Thesis, Ryerson Univ., Canada:96 p.</t>
        </is>
      </c>
      <c r="CH367" t="n">
        <v>2006.0</v>
      </c>
    </row>
    <row r="368">
      <c r="A368" t="n">
        <v>5436431.0</v>
      </c>
      <c r="B368" t="inlineStr">
        <is>
          <t>1,1'-Oxybis[2,4-dibromobenzene]</t>
        </is>
      </c>
      <c r="C368"/>
      <c r="D368" t="inlineStr">
        <is>
          <t>Unmeasured</t>
        </is>
      </c>
      <c r="E368"/>
      <c r="F368"/>
      <c r="G368"/>
      <c r="H368"/>
      <c r="I368"/>
      <c r="J368"/>
      <c r="K368" t="inlineStr">
        <is>
          <t>Daphnia magna</t>
        </is>
      </c>
      <c r="L368" t="inlineStr">
        <is>
          <t>Water Flea</t>
        </is>
      </c>
      <c r="M368" t="inlineStr">
        <is>
          <t>Crustaceans; Standard Test Species</t>
        </is>
      </c>
      <c r="N368"/>
      <c r="O368" t="inlineStr">
        <is>
          <t>&lt;</t>
        </is>
      </c>
      <c r="P368" t="n">
        <v>18.0</v>
      </c>
      <c r="Q368"/>
      <c r="R368"/>
      <c r="S368"/>
      <c r="T368"/>
      <c r="U368" t="inlineStr">
        <is>
          <t>Hour(s)</t>
        </is>
      </c>
      <c r="V368" t="inlineStr">
        <is>
          <t>Aquatic - not reported</t>
        </is>
      </c>
      <c r="W368" t="inlineStr">
        <is>
          <t>Fresh water</t>
        </is>
      </c>
      <c r="X368" t="inlineStr">
        <is>
          <t>Lab</t>
        </is>
      </c>
      <c r="Y368" t="inlineStr">
        <is>
          <t>6-7</t>
        </is>
      </c>
      <c r="Z368" t="inlineStr">
        <is>
          <t>Formulation</t>
        </is>
      </c>
      <c r="AA368"/>
      <c r="AB368" t="n">
        <v>0.00789</v>
      </c>
      <c r="AC368"/>
      <c r="AD368" t="n">
        <v>0.00267</v>
      </c>
      <c r="AE368"/>
      <c r="AF368" t="n">
        <v>0.01417</v>
      </c>
      <c r="AG368" t="inlineStr">
        <is>
          <t>AI mg/L</t>
        </is>
      </c>
      <c r="AH368"/>
      <c r="AI368"/>
      <c r="AJ368"/>
      <c r="AK368"/>
      <c r="AL368"/>
      <c r="AM368"/>
      <c r="AN368"/>
      <c r="AO368"/>
      <c r="AP368"/>
      <c r="AQ368"/>
      <c r="AR368"/>
      <c r="AS368"/>
      <c r="AT368"/>
      <c r="AU368"/>
      <c r="AV368"/>
      <c r="AW368"/>
      <c r="AX368" t="inlineStr">
        <is>
          <t>Mortality</t>
        </is>
      </c>
      <c r="AY368" t="inlineStr">
        <is>
          <t>Mortality</t>
        </is>
      </c>
      <c r="AZ368" t="inlineStr">
        <is>
          <t>LC50</t>
        </is>
      </c>
      <c r="BA368"/>
      <c r="BB368"/>
      <c r="BC368" t="n">
        <v>2.0</v>
      </c>
      <c r="BD368"/>
      <c r="BE368"/>
      <c r="BF368"/>
      <c r="BG368"/>
      <c r="BH368" t="inlineStr">
        <is>
          <t>Day(s)</t>
        </is>
      </c>
      <c r="BI368"/>
      <c r="BJ368"/>
      <c r="BK368"/>
      <c r="BL368"/>
      <c r="BM368"/>
      <c r="BN368"/>
      <c r="BO368" t="inlineStr">
        <is>
          <t>--</t>
        </is>
      </c>
      <c r="BP368"/>
      <c r="BQ368"/>
      <c r="BR368"/>
      <c r="BS368"/>
      <c r="BT368"/>
      <c r="BU368"/>
      <c r="BV368"/>
      <c r="BW368"/>
      <c r="BX368"/>
      <c r="BY368"/>
      <c r="BZ368"/>
      <c r="CA368"/>
      <c r="CB368"/>
      <c r="CC368"/>
      <c r="CD368" t="inlineStr">
        <is>
          <t>Davies,R., and E. Zou</t>
        </is>
      </c>
      <c r="CE368" t="n">
        <v>160184.0</v>
      </c>
      <c r="CF368" t="inlineStr">
        <is>
          <t>Polybrominated Diphenyl Ethers Disrupt Molting in Neonatal Daphnia magna</t>
        </is>
      </c>
      <c r="CG368" t="inlineStr">
        <is>
          <t>Ecotoxicology21(5): 1371-1380</t>
        </is>
      </c>
      <c r="CH368" t="n">
        <v>2012.0</v>
      </c>
    </row>
    <row r="369">
      <c r="A369" t="n">
        <v>7012375.0</v>
      </c>
      <c r="B369" t="inlineStr">
        <is>
          <t>2,4,4'-Trichloro-1,1'-biphenyl</t>
        </is>
      </c>
      <c r="C369"/>
      <c r="D369" t="inlineStr">
        <is>
          <t>Unmeasured</t>
        </is>
      </c>
      <c r="E369"/>
      <c r="F369"/>
      <c r="G369"/>
      <c r="H369"/>
      <c r="I369"/>
      <c r="J369"/>
      <c r="K369" t="inlineStr">
        <is>
          <t>Daphnia magna</t>
        </is>
      </c>
      <c r="L369" t="inlineStr">
        <is>
          <t>Water Flea</t>
        </is>
      </c>
      <c r="M369" t="inlineStr">
        <is>
          <t>Crustaceans; Standard Test Species</t>
        </is>
      </c>
      <c r="N369" t="inlineStr">
        <is>
          <t>Neonate</t>
        </is>
      </c>
      <c r="O369"/>
      <c r="P369"/>
      <c r="Q369"/>
      <c r="R369"/>
      <c r="S369"/>
      <c r="T369"/>
      <c r="U369"/>
      <c r="V369" t="inlineStr">
        <is>
          <t>Static</t>
        </is>
      </c>
      <c r="W369" t="inlineStr">
        <is>
          <t>Fresh water</t>
        </is>
      </c>
      <c r="X369" t="inlineStr">
        <is>
          <t>Lab</t>
        </is>
      </c>
      <c r="Y369"/>
      <c r="Z369" t="inlineStr">
        <is>
          <t>Formulation</t>
        </is>
      </c>
      <c r="AA369" t="inlineStr">
        <is>
          <t>&gt;</t>
        </is>
      </c>
      <c r="AB369" t="n">
        <v>0.16</v>
      </c>
      <c r="AC369"/>
      <c r="AD369"/>
      <c r="AE369"/>
      <c r="AF369"/>
      <c r="AG369" t="inlineStr">
        <is>
          <t>AI mg/L</t>
        </is>
      </c>
      <c r="AH369"/>
      <c r="AI369"/>
      <c r="AJ369"/>
      <c r="AK369"/>
      <c r="AL369"/>
      <c r="AM369"/>
      <c r="AN369"/>
      <c r="AO369"/>
      <c r="AP369"/>
      <c r="AQ369"/>
      <c r="AR369"/>
      <c r="AS369"/>
      <c r="AT369"/>
      <c r="AU369"/>
      <c r="AV369"/>
      <c r="AW369"/>
      <c r="AX369" t="inlineStr">
        <is>
          <t>Mortality</t>
        </is>
      </c>
      <c r="AY369" t="inlineStr">
        <is>
          <t>Mortality</t>
        </is>
      </c>
      <c r="AZ369" t="inlineStr">
        <is>
          <t>LC50</t>
        </is>
      </c>
      <c r="BA369"/>
      <c r="BB369"/>
      <c r="BC369" t="n">
        <v>2.0</v>
      </c>
      <c r="BD369"/>
      <c r="BE369"/>
      <c r="BF369"/>
      <c r="BG369"/>
      <c r="BH369" t="inlineStr">
        <is>
          <t>Day(s)</t>
        </is>
      </c>
      <c r="BI369"/>
      <c r="BJ369"/>
      <c r="BK369"/>
      <c r="BL369"/>
      <c r="BM369"/>
      <c r="BN369"/>
      <c r="BO369" t="inlineStr">
        <is>
          <t>--</t>
        </is>
      </c>
      <c r="BP369"/>
      <c r="BQ369"/>
      <c r="BR369"/>
      <c r="BS369"/>
      <c r="BT369"/>
      <c r="BU369"/>
      <c r="BV369"/>
      <c r="BW369"/>
      <c r="BX369"/>
      <c r="BY369"/>
      <c r="BZ369"/>
      <c r="CA369"/>
      <c r="CB369"/>
      <c r="CC369"/>
      <c r="CD369" t="inlineStr">
        <is>
          <t>Black,M.C., W. Burton, J.F. McCarthy, M.J. Peterson, and G.R. Southworth</t>
        </is>
      </c>
      <c r="CE369" t="n">
        <v>16467.0</v>
      </c>
      <c r="CF369" t="inlineStr">
        <is>
          <t>Accumulation of Contaminants by Biota in East Fork Poplar Creek</t>
        </is>
      </c>
      <c r="CG369" t="inlineStr">
        <is>
          <t>In: Oak Ridge Y12 Plant, Environ.Sci.Div.Publ.No.3859, Oak Ridge Natl.Lab., Oak Ridge, TN4:109-172</t>
        </is>
      </c>
      <c r="CH369" t="n">
        <v>1993.0</v>
      </c>
    </row>
    <row r="370">
      <c r="A370" t="n">
        <v>7447407.0</v>
      </c>
      <c r="B370" t="inlineStr">
        <is>
          <t>Potassium chloride (KCl)</t>
        </is>
      </c>
      <c r="C370"/>
      <c r="D370" t="inlineStr">
        <is>
          <t>Unmeasured</t>
        </is>
      </c>
      <c r="E370"/>
      <c r="F370"/>
      <c r="G370"/>
      <c r="H370"/>
      <c r="I370"/>
      <c r="J370"/>
      <c r="K370" t="inlineStr">
        <is>
          <t>Daphnia magna</t>
        </is>
      </c>
      <c r="L370" t="inlineStr">
        <is>
          <t>Water Flea</t>
        </is>
      </c>
      <c r="M370" t="inlineStr">
        <is>
          <t>Crustaceans; Standard Test Species</t>
        </is>
      </c>
      <c r="N370" t="inlineStr">
        <is>
          <t>Neonate</t>
        </is>
      </c>
      <c r="O370" t="inlineStr">
        <is>
          <t>&lt;</t>
        </is>
      </c>
      <c r="P370" t="n">
        <v>24.0</v>
      </c>
      <c r="Q370"/>
      <c r="R370"/>
      <c r="S370"/>
      <c r="T370"/>
      <c r="U370" t="inlineStr">
        <is>
          <t>Hour(s)</t>
        </is>
      </c>
      <c r="V370" t="inlineStr">
        <is>
          <t>Static</t>
        </is>
      </c>
      <c r="W370" t="inlineStr">
        <is>
          <t>Fresh water</t>
        </is>
      </c>
      <c r="X370" t="inlineStr">
        <is>
          <t>Lab</t>
        </is>
      </c>
      <c r="Y370"/>
      <c r="Z370" t="inlineStr">
        <is>
          <t>Total</t>
        </is>
      </c>
      <c r="AA370"/>
      <c r="AB370" t="n">
        <v>405.0</v>
      </c>
      <c r="AC370"/>
      <c r="AD370" t="n">
        <v>346.2</v>
      </c>
      <c r="AE370"/>
      <c r="AF370" t="n">
        <v>480.7</v>
      </c>
      <c r="AG370" t="inlineStr">
        <is>
          <t>AI mg/L</t>
        </is>
      </c>
      <c r="AH370"/>
      <c r="AI370"/>
      <c r="AJ370"/>
      <c r="AK370"/>
      <c r="AL370"/>
      <c r="AM370"/>
      <c r="AN370"/>
      <c r="AO370"/>
      <c r="AP370"/>
      <c r="AQ370"/>
      <c r="AR370"/>
      <c r="AS370"/>
      <c r="AT370"/>
      <c r="AU370"/>
      <c r="AV370"/>
      <c r="AW370"/>
      <c r="AX370" t="inlineStr">
        <is>
          <t>Mortality</t>
        </is>
      </c>
      <c r="AY370" t="inlineStr">
        <is>
          <t>Mortality</t>
        </is>
      </c>
      <c r="AZ370" t="inlineStr">
        <is>
          <t>LC50</t>
        </is>
      </c>
      <c r="BA370"/>
      <c r="BB370"/>
      <c r="BC370" t="n">
        <v>2.0</v>
      </c>
      <c r="BD370"/>
      <c r="BE370"/>
      <c r="BF370"/>
      <c r="BG370"/>
      <c r="BH370" t="inlineStr">
        <is>
          <t>Day(s)</t>
        </is>
      </c>
      <c r="BI370"/>
      <c r="BJ370"/>
      <c r="BK370"/>
      <c r="BL370"/>
      <c r="BM370"/>
      <c r="BN370"/>
      <c r="BO370" t="inlineStr">
        <is>
          <t>--</t>
        </is>
      </c>
      <c r="BP370"/>
      <c r="BQ370"/>
      <c r="BR370"/>
      <c r="BS370"/>
      <c r="BT370"/>
      <c r="BU370"/>
      <c r="BV370"/>
      <c r="BW370"/>
      <c r="BX370"/>
      <c r="BY370"/>
      <c r="BZ370"/>
      <c r="CA370"/>
      <c r="CB370"/>
      <c r="CC370"/>
      <c r="CD370" t="inlineStr">
        <is>
          <t>Bernot,R.J., M.A. Brueseke, M.A. Evans-White, and G.A. Lamberti</t>
        </is>
      </c>
      <c r="CE370" t="n">
        <v>80861.0</v>
      </c>
      <c r="CF370" t="inlineStr">
        <is>
          <t>Acute and Chronic Toxicity of Imidazolium-Based Ionic Liquids on Daphnia Magna</t>
        </is>
      </c>
      <c r="CG370" t="inlineStr">
        <is>
          <t>Environ. Toxicol. Chem.24(1): 87-92</t>
        </is>
      </c>
      <c r="CH370" t="n">
        <v>2005.0</v>
      </c>
    </row>
    <row r="371">
      <c r="A371" t="n">
        <v>7447407.0</v>
      </c>
      <c r="B371" t="inlineStr">
        <is>
          <t>Potassium chloride (KCl)</t>
        </is>
      </c>
      <c r="C371"/>
      <c r="D371" t="inlineStr">
        <is>
          <t>Unmeasured</t>
        </is>
      </c>
      <c r="E371"/>
      <c r="F371"/>
      <c r="G371"/>
      <c r="H371"/>
      <c r="I371"/>
      <c r="J371"/>
      <c r="K371" t="inlineStr">
        <is>
          <t>Daphnia magna</t>
        </is>
      </c>
      <c r="L371" t="inlineStr">
        <is>
          <t>Water Flea</t>
        </is>
      </c>
      <c r="M371" t="inlineStr">
        <is>
          <t>Crustaceans; Standard Test Species</t>
        </is>
      </c>
      <c r="N371" t="inlineStr">
        <is>
          <t>Neonate</t>
        </is>
      </c>
      <c r="O371" t="inlineStr">
        <is>
          <t>&lt;</t>
        </is>
      </c>
      <c r="P371" t="n">
        <v>24.0</v>
      </c>
      <c r="Q371"/>
      <c r="R371"/>
      <c r="S371"/>
      <c r="T371"/>
      <c r="U371" t="inlineStr">
        <is>
          <t>Hour(s)</t>
        </is>
      </c>
      <c r="V371" t="inlineStr">
        <is>
          <t>Static</t>
        </is>
      </c>
      <c r="W371" t="inlineStr">
        <is>
          <t>Fresh water</t>
        </is>
      </c>
      <c r="X371" t="inlineStr">
        <is>
          <t>Lab</t>
        </is>
      </c>
      <c r="Y371"/>
      <c r="Z371" t="inlineStr">
        <is>
          <t>Total</t>
        </is>
      </c>
      <c r="AA371"/>
      <c r="AB371" t="n">
        <v>415.0</v>
      </c>
      <c r="AC371"/>
      <c r="AD371" t="n">
        <v>321.4</v>
      </c>
      <c r="AE371"/>
      <c r="AF371" t="n">
        <v>497.1</v>
      </c>
      <c r="AG371" t="inlineStr">
        <is>
          <t>AI mg/L</t>
        </is>
      </c>
      <c r="AH371"/>
      <c r="AI371"/>
      <c r="AJ371"/>
      <c r="AK371"/>
      <c r="AL371"/>
      <c r="AM371"/>
      <c r="AN371"/>
      <c r="AO371"/>
      <c r="AP371"/>
      <c r="AQ371"/>
      <c r="AR371"/>
      <c r="AS371"/>
      <c r="AT371"/>
      <c r="AU371"/>
      <c r="AV371"/>
      <c r="AW371"/>
      <c r="AX371" t="inlineStr">
        <is>
          <t>Mortality</t>
        </is>
      </c>
      <c r="AY371" t="inlineStr">
        <is>
          <t>Mortality</t>
        </is>
      </c>
      <c r="AZ371" t="inlineStr">
        <is>
          <t>LC50</t>
        </is>
      </c>
      <c r="BA371"/>
      <c r="BB371"/>
      <c r="BC371" t="n">
        <v>2.0</v>
      </c>
      <c r="BD371"/>
      <c r="BE371"/>
      <c r="BF371"/>
      <c r="BG371"/>
      <c r="BH371" t="inlineStr">
        <is>
          <t>Day(s)</t>
        </is>
      </c>
      <c r="BI371"/>
      <c r="BJ371"/>
      <c r="BK371"/>
      <c r="BL371"/>
      <c r="BM371"/>
      <c r="BN371"/>
      <c r="BO371" t="inlineStr">
        <is>
          <t>--</t>
        </is>
      </c>
      <c r="BP371"/>
      <c r="BQ371"/>
      <c r="BR371"/>
      <c r="BS371"/>
      <c r="BT371"/>
      <c r="BU371"/>
      <c r="BV371"/>
      <c r="BW371"/>
      <c r="BX371"/>
      <c r="BY371"/>
      <c r="BZ371"/>
      <c r="CA371"/>
      <c r="CB371"/>
      <c r="CC371"/>
      <c r="CD371" t="inlineStr">
        <is>
          <t>Bernot,R.J., M.A. Brueseke, M.A. Evans-White, and G.A. Lamberti</t>
        </is>
      </c>
      <c r="CE371" t="n">
        <v>80861.0</v>
      </c>
      <c r="CF371" t="inlineStr">
        <is>
          <t>Acute and Chronic Toxicity of Imidazolium-Based Ionic Liquids on Daphnia Magna</t>
        </is>
      </c>
      <c r="CG371" t="inlineStr">
        <is>
          <t>Environ. Toxicol. Chem.24(1): 87-92</t>
        </is>
      </c>
      <c r="CH371" t="n">
        <v>2005.0</v>
      </c>
    </row>
    <row r="372">
      <c r="A372" t="n">
        <v>7447407.0</v>
      </c>
      <c r="B372" t="inlineStr">
        <is>
          <t>Potassium chloride (KCl)</t>
        </is>
      </c>
      <c r="C372"/>
      <c r="D372" t="inlineStr">
        <is>
          <t>Unmeasured</t>
        </is>
      </c>
      <c r="E372"/>
      <c r="F372"/>
      <c r="G372"/>
      <c r="H372"/>
      <c r="I372"/>
      <c r="J372"/>
      <c r="K372" t="inlineStr">
        <is>
          <t>Daphnia magna</t>
        </is>
      </c>
      <c r="L372" t="inlineStr">
        <is>
          <t>Water Flea</t>
        </is>
      </c>
      <c r="M372" t="inlineStr">
        <is>
          <t>Crustaceans; Standard Test Species</t>
        </is>
      </c>
      <c r="N372"/>
      <c r="O372" t="inlineStr">
        <is>
          <t>&lt;</t>
        </is>
      </c>
      <c r="P372" t="n">
        <v>24.0</v>
      </c>
      <c r="Q372"/>
      <c r="R372"/>
      <c r="S372"/>
      <c r="T372"/>
      <c r="U372" t="inlineStr">
        <is>
          <t>Hour(s)</t>
        </is>
      </c>
      <c r="V372" t="inlineStr">
        <is>
          <t>Renewal</t>
        </is>
      </c>
      <c r="W372" t="inlineStr">
        <is>
          <t>Fresh water</t>
        </is>
      </c>
      <c r="X372" t="inlineStr">
        <is>
          <t>Lab</t>
        </is>
      </c>
      <c r="Y372" t="n">
        <v>6.0</v>
      </c>
      <c r="Z372" t="inlineStr">
        <is>
          <t>Total</t>
        </is>
      </c>
      <c r="AA372"/>
      <c r="AB372"/>
      <c r="AC372"/>
      <c r="AD372" t="n">
        <v>517.0</v>
      </c>
      <c r="AE372"/>
      <c r="AF372" t="n">
        <v>707.0</v>
      </c>
      <c r="AG372" t="inlineStr">
        <is>
          <t>AI mg/L</t>
        </is>
      </c>
      <c r="AH372"/>
      <c r="AI372"/>
      <c r="AJ372"/>
      <c r="AK372"/>
      <c r="AL372"/>
      <c r="AM372"/>
      <c r="AN372"/>
      <c r="AO372"/>
      <c r="AP372"/>
      <c r="AQ372"/>
      <c r="AR372"/>
      <c r="AS372"/>
      <c r="AT372"/>
      <c r="AU372"/>
      <c r="AV372"/>
      <c r="AW372"/>
      <c r="AX372" t="inlineStr">
        <is>
          <t>Mortality</t>
        </is>
      </c>
      <c r="AY372" t="inlineStr">
        <is>
          <t>Mortality</t>
        </is>
      </c>
      <c r="AZ372" t="inlineStr">
        <is>
          <t>LC50</t>
        </is>
      </c>
      <c r="BA372"/>
      <c r="BB372"/>
      <c r="BC372" t="n">
        <v>4.0</v>
      </c>
      <c r="BD372"/>
      <c r="BE372"/>
      <c r="BF372"/>
      <c r="BG372"/>
      <c r="BH372" t="inlineStr">
        <is>
          <t>Day(s)</t>
        </is>
      </c>
      <c r="BI372"/>
      <c r="BJ372"/>
      <c r="BK372"/>
      <c r="BL372"/>
      <c r="BM372"/>
      <c r="BN372"/>
      <c r="BO372" t="inlineStr">
        <is>
          <t>--</t>
        </is>
      </c>
      <c r="BP372"/>
      <c r="BQ372"/>
      <c r="BR372"/>
      <c r="BS372"/>
      <c r="BT372"/>
      <c r="BU372"/>
      <c r="BV372"/>
      <c r="BW372"/>
      <c r="BX372"/>
      <c r="BY372"/>
      <c r="BZ372"/>
      <c r="CA372"/>
      <c r="CB372"/>
      <c r="CC372"/>
      <c r="CD372" t="inlineStr">
        <is>
          <t>Lazorchak,J.M., M.E. Smith, and H.J. Haring</t>
        </is>
      </c>
      <c r="CE372" t="n">
        <v>118322.0</v>
      </c>
      <c r="CF372" t="inlineStr">
        <is>
          <t>Development and Validation of a Daphnia magna Four-Day Survival and Growth Test Method</t>
        </is>
      </c>
      <c r="CG372" t="inlineStr">
        <is>
          <t>Environ. Toxicol. Chem.28(5): 1028-1034</t>
        </is>
      </c>
      <c r="CH372" t="n">
        <v>2009.0</v>
      </c>
    </row>
    <row r="373">
      <c r="A373" t="n">
        <v>7447407.0</v>
      </c>
      <c r="B373" t="inlineStr">
        <is>
          <t>Potassium chloride (KCl)</t>
        </is>
      </c>
      <c r="C373"/>
      <c r="D373" t="inlineStr">
        <is>
          <t>Unmeasured</t>
        </is>
      </c>
      <c r="E373"/>
      <c r="F373"/>
      <c r="G373"/>
      <c r="H373"/>
      <c r="I373"/>
      <c r="J373"/>
      <c r="K373" t="inlineStr">
        <is>
          <t>Daphnia magna</t>
        </is>
      </c>
      <c r="L373" t="inlineStr">
        <is>
          <t>Water Flea</t>
        </is>
      </c>
      <c r="M373" t="inlineStr">
        <is>
          <t>Crustaceans; Standard Test Species</t>
        </is>
      </c>
      <c r="N373"/>
      <c r="O373" t="inlineStr">
        <is>
          <t>&lt;</t>
        </is>
      </c>
      <c r="P373" t="n">
        <v>24.0</v>
      </c>
      <c r="Q373"/>
      <c r="R373"/>
      <c r="S373"/>
      <c r="T373"/>
      <c r="U373" t="inlineStr">
        <is>
          <t>Hour(s)</t>
        </is>
      </c>
      <c r="V373" t="inlineStr">
        <is>
          <t>Renewal</t>
        </is>
      </c>
      <c r="W373" t="inlineStr">
        <is>
          <t>Fresh water</t>
        </is>
      </c>
      <c r="X373" t="inlineStr">
        <is>
          <t>Lab</t>
        </is>
      </c>
      <c r="Y373" t="n">
        <v>6.0</v>
      </c>
      <c r="Z373" t="inlineStr">
        <is>
          <t>Total</t>
        </is>
      </c>
      <c r="AA373"/>
      <c r="AB373"/>
      <c r="AC373"/>
      <c r="AD373" t="n">
        <v>652.0</v>
      </c>
      <c r="AE373"/>
      <c r="AF373" t="n">
        <v>707.0</v>
      </c>
      <c r="AG373" t="inlineStr">
        <is>
          <t>AI mg/L</t>
        </is>
      </c>
      <c r="AH373"/>
      <c r="AI373"/>
      <c r="AJ373"/>
      <c r="AK373"/>
      <c r="AL373"/>
      <c r="AM373"/>
      <c r="AN373"/>
      <c r="AO373"/>
      <c r="AP373"/>
      <c r="AQ373"/>
      <c r="AR373"/>
      <c r="AS373"/>
      <c r="AT373"/>
      <c r="AU373"/>
      <c r="AV373"/>
      <c r="AW373"/>
      <c r="AX373" t="inlineStr">
        <is>
          <t>Mortality</t>
        </is>
      </c>
      <c r="AY373" t="inlineStr">
        <is>
          <t>Mortality</t>
        </is>
      </c>
      <c r="AZ373" t="inlineStr">
        <is>
          <t>LC50</t>
        </is>
      </c>
      <c r="BA373"/>
      <c r="BB373"/>
      <c r="BC373" t="n">
        <v>4.0</v>
      </c>
      <c r="BD373"/>
      <c r="BE373"/>
      <c r="BF373"/>
      <c r="BG373"/>
      <c r="BH373" t="inlineStr">
        <is>
          <t>Day(s)</t>
        </is>
      </c>
      <c r="BI373"/>
      <c r="BJ373"/>
      <c r="BK373"/>
      <c r="BL373"/>
      <c r="BM373"/>
      <c r="BN373"/>
      <c r="BO373" t="inlineStr">
        <is>
          <t>--</t>
        </is>
      </c>
      <c r="BP373"/>
      <c r="BQ373"/>
      <c r="BR373"/>
      <c r="BS373"/>
      <c r="BT373"/>
      <c r="BU373"/>
      <c r="BV373"/>
      <c r="BW373"/>
      <c r="BX373"/>
      <c r="BY373"/>
      <c r="BZ373"/>
      <c r="CA373"/>
      <c r="CB373"/>
      <c r="CC373"/>
      <c r="CD373" t="inlineStr">
        <is>
          <t>Lazorchak,J.M., M.E. Smith, and H.J. Haring</t>
        </is>
      </c>
      <c r="CE373" t="n">
        <v>118322.0</v>
      </c>
      <c r="CF373" t="inlineStr">
        <is>
          <t>Development and Validation of a Daphnia magna Four-Day Survival and Growth Test Method</t>
        </is>
      </c>
      <c r="CG373" t="inlineStr">
        <is>
          <t>Environ. Toxicol. Chem.28(5): 1028-1034</t>
        </is>
      </c>
      <c r="CH373" t="n">
        <v>2009.0</v>
      </c>
    </row>
    <row r="374">
      <c r="A374" t="n">
        <v>7447407.0</v>
      </c>
      <c r="B374" t="inlineStr">
        <is>
          <t>Potassium chloride (KCl)</t>
        </is>
      </c>
      <c r="C374" t="inlineStr">
        <is>
          <t>Reagent Grade, Purissium, Purum, Puriss, Puris, Reinst</t>
        </is>
      </c>
      <c r="D374" t="inlineStr">
        <is>
          <t>Measured</t>
        </is>
      </c>
      <c r="E374"/>
      <c r="F374"/>
      <c r="G374"/>
      <c r="H374"/>
      <c r="I374"/>
      <c r="J374"/>
      <c r="K374" t="inlineStr">
        <is>
          <t>Daphnia magna</t>
        </is>
      </c>
      <c r="L374" t="inlineStr">
        <is>
          <t>Water Flea</t>
        </is>
      </c>
      <c r="M374" t="inlineStr">
        <is>
          <t>Crustaceans; Standard Test Species</t>
        </is>
      </c>
      <c r="N374"/>
      <c r="O374" t="inlineStr">
        <is>
          <t>&lt;</t>
        </is>
      </c>
      <c r="P374" t="n">
        <v>24.0</v>
      </c>
      <c r="Q374"/>
      <c r="R374"/>
      <c r="S374"/>
      <c r="T374"/>
      <c r="U374" t="inlineStr">
        <is>
          <t>Hour(s)</t>
        </is>
      </c>
      <c r="V374" t="inlineStr">
        <is>
          <t>Static</t>
        </is>
      </c>
      <c r="W374" t="inlineStr">
        <is>
          <t>Fresh water</t>
        </is>
      </c>
      <c r="X374" t="inlineStr">
        <is>
          <t>Lab</t>
        </is>
      </c>
      <c r="Y374"/>
      <c r="Z374" t="inlineStr">
        <is>
          <t>Total</t>
        </is>
      </c>
      <c r="AA374"/>
      <c r="AB374" t="n">
        <v>994.0</v>
      </c>
      <c r="AC374"/>
      <c r="AD374"/>
      <c r="AE374"/>
      <c r="AF374"/>
      <c r="AG374" t="inlineStr">
        <is>
          <t>AI mg/L</t>
        </is>
      </c>
      <c r="AH374"/>
      <c r="AI374"/>
      <c r="AJ374"/>
      <c r="AK374"/>
      <c r="AL374"/>
      <c r="AM374"/>
      <c r="AN374"/>
      <c r="AO374"/>
      <c r="AP374"/>
      <c r="AQ374"/>
      <c r="AR374"/>
      <c r="AS374"/>
      <c r="AT374"/>
      <c r="AU374"/>
      <c r="AV374"/>
      <c r="AW374"/>
      <c r="AX374" t="inlineStr">
        <is>
          <t>Mortality</t>
        </is>
      </c>
      <c r="AY374" t="inlineStr">
        <is>
          <t>Mortality</t>
        </is>
      </c>
      <c r="AZ374" t="inlineStr">
        <is>
          <t>LC50</t>
        </is>
      </c>
      <c r="BA374"/>
      <c r="BB374"/>
      <c r="BC374" t="n">
        <v>2.0</v>
      </c>
      <c r="BD374"/>
      <c r="BE374"/>
      <c r="BF374"/>
      <c r="BG374"/>
      <c r="BH374" t="inlineStr">
        <is>
          <t>Day(s)</t>
        </is>
      </c>
      <c r="BI374"/>
      <c r="BJ374"/>
      <c r="BK374"/>
      <c r="BL374"/>
      <c r="BM374"/>
      <c r="BN374"/>
      <c r="BO374" t="inlineStr">
        <is>
          <t>--</t>
        </is>
      </c>
      <c r="BP374"/>
      <c r="BQ374"/>
      <c r="BR374"/>
      <c r="BS374"/>
      <c r="BT374"/>
      <c r="BU374"/>
      <c r="BV374"/>
      <c r="BW374"/>
      <c r="BX374"/>
      <c r="BY374"/>
      <c r="BZ374"/>
      <c r="CA374"/>
      <c r="CB374"/>
      <c r="CC374"/>
      <c r="CD374" t="inlineStr">
        <is>
          <t>Davies,T.D., and K.J. Hall</t>
        </is>
      </c>
      <c r="CE374" t="n">
        <v>97393.0</v>
      </c>
      <c r="CF374" t="inlineStr">
        <is>
          <t>Importance of Calcium in Modifying the Acute Toxicity of Sodium Sulphate to Hyalella azteca and Daphnia magna</t>
        </is>
      </c>
      <c r="CG374" t="inlineStr">
        <is>
          <t>Environ. Toxicol. Chem.26(6): 1243-1247</t>
        </is>
      </c>
      <c r="CH374" t="n">
        <v>2007.0</v>
      </c>
    </row>
    <row r="375">
      <c r="A375" t="n">
        <v>7447407.0</v>
      </c>
      <c r="B375" t="inlineStr">
        <is>
          <t>Potassium chloride (KCl)</t>
        </is>
      </c>
      <c r="C375" t="inlineStr">
        <is>
          <t>Reagent Grade, Purissium, Purum, Puriss, Puris, Reinst</t>
        </is>
      </c>
      <c r="D375" t="inlineStr">
        <is>
          <t>Measured</t>
        </is>
      </c>
      <c r="E375"/>
      <c r="F375"/>
      <c r="G375"/>
      <c r="H375"/>
      <c r="I375"/>
      <c r="J375"/>
      <c r="K375" t="inlineStr">
        <is>
          <t>Daphnia magna</t>
        </is>
      </c>
      <c r="L375" t="inlineStr">
        <is>
          <t>Water Flea</t>
        </is>
      </c>
      <c r="M375" t="inlineStr">
        <is>
          <t>Crustaceans; Standard Test Species</t>
        </is>
      </c>
      <c r="N375"/>
      <c r="O375" t="inlineStr">
        <is>
          <t>&lt;</t>
        </is>
      </c>
      <c r="P375" t="n">
        <v>24.0</v>
      </c>
      <c r="Q375"/>
      <c r="R375"/>
      <c r="S375"/>
      <c r="T375"/>
      <c r="U375" t="inlineStr">
        <is>
          <t>Hour(s)</t>
        </is>
      </c>
      <c r="V375" t="inlineStr">
        <is>
          <t>Static</t>
        </is>
      </c>
      <c r="W375" t="inlineStr">
        <is>
          <t>Fresh water</t>
        </is>
      </c>
      <c r="X375" t="inlineStr">
        <is>
          <t>Lab</t>
        </is>
      </c>
      <c r="Y375"/>
      <c r="Z375" t="inlineStr">
        <is>
          <t>Total</t>
        </is>
      </c>
      <c r="AA375"/>
      <c r="AB375" t="n">
        <v>986.0</v>
      </c>
      <c r="AC375"/>
      <c r="AD375"/>
      <c r="AE375"/>
      <c r="AF375"/>
      <c r="AG375" t="inlineStr">
        <is>
          <t>AI mg/L</t>
        </is>
      </c>
      <c r="AH375"/>
      <c r="AI375"/>
      <c r="AJ375"/>
      <c r="AK375"/>
      <c r="AL375"/>
      <c r="AM375"/>
      <c r="AN375"/>
      <c r="AO375"/>
      <c r="AP375"/>
      <c r="AQ375"/>
      <c r="AR375"/>
      <c r="AS375"/>
      <c r="AT375"/>
      <c r="AU375"/>
      <c r="AV375"/>
      <c r="AW375"/>
      <c r="AX375" t="inlineStr">
        <is>
          <t>Mortality</t>
        </is>
      </c>
      <c r="AY375" t="inlineStr">
        <is>
          <t>Mortality</t>
        </is>
      </c>
      <c r="AZ375" t="inlineStr">
        <is>
          <t>LC50</t>
        </is>
      </c>
      <c r="BA375"/>
      <c r="BB375"/>
      <c r="BC375" t="n">
        <v>2.0</v>
      </c>
      <c r="BD375"/>
      <c r="BE375"/>
      <c r="BF375"/>
      <c r="BG375"/>
      <c r="BH375" t="inlineStr">
        <is>
          <t>Day(s)</t>
        </is>
      </c>
      <c r="BI375"/>
      <c r="BJ375"/>
      <c r="BK375"/>
      <c r="BL375"/>
      <c r="BM375"/>
      <c r="BN375"/>
      <c r="BO375" t="inlineStr">
        <is>
          <t>--</t>
        </is>
      </c>
      <c r="BP375"/>
      <c r="BQ375"/>
      <c r="BR375"/>
      <c r="BS375"/>
      <c r="BT375"/>
      <c r="BU375"/>
      <c r="BV375"/>
      <c r="BW375"/>
      <c r="BX375"/>
      <c r="BY375"/>
      <c r="BZ375"/>
      <c r="CA375"/>
      <c r="CB375"/>
      <c r="CC375"/>
      <c r="CD375" t="inlineStr">
        <is>
          <t>Davies,T.D., and K.J. Hall</t>
        </is>
      </c>
      <c r="CE375" t="n">
        <v>97393.0</v>
      </c>
      <c r="CF375" t="inlineStr">
        <is>
          <t>Importance of Calcium in Modifying the Acute Toxicity of Sodium Sulphate to Hyalella azteca and Daphnia magna</t>
        </is>
      </c>
      <c r="CG375" t="inlineStr">
        <is>
          <t>Environ. Toxicol. Chem.26(6): 1243-1247</t>
        </is>
      </c>
      <c r="CH375" t="n">
        <v>2007.0</v>
      </c>
    </row>
    <row r="376">
      <c r="A376" t="n">
        <v>7447407.0</v>
      </c>
      <c r="B376" t="inlineStr">
        <is>
          <t>Potassium chloride (KCl)</t>
        </is>
      </c>
      <c r="C376" t="inlineStr">
        <is>
          <t>Reagent Grade, Purissium, Purum, Puriss, Puris, Reinst</t>
        </is>
      </c>
      <c r="D376" t="inlineStr">
        <is>
          <t>Measured</t>
        </is>
      </c>
      <c r="E376"/>
      <c r="F376"/>
      <c r="G376"/>
      <c r="H376"/>
      <c r="I376"/>
      <c r="J376"/>
      <c r="K376" t="inlineStr">
        <is>
          <t>Daphnia magna</t>
        </is>
      </c>
      <c r="L376" t="inlineStr">
        <is>
          <t>Water Flea</t>
        </is>
      </c>
      <c r="M376" t="inlineStr">
        <is>
          <t>Crustaceans; Standard Test Species</t>
        </is>
      </c>
      <c r="N376"/>
      <c r="O376" t="inlineStr">
        <is>
          <t>&lt;</t>
        </is>
      </c>
      <c r="P376" t="n">
        <v>24.0</v>
      </c>
      <c r="Q376"/>
      <c r="R376"/>
      <c r="S376"/>
      <c r="T376"/>
      <c r="U376" t="inlineStr">
        <is>
          <t>Hour(s)</t>
        </is>
      </c>
      <c r="V376" t="inlineStr">
        <is>
          <t>Static</t>
        </is>
      </c>
      <c r="W376" t="inlineStr">
        <is>
          <t>Fresh water</t>
        </is>
      </c>
      <c r="X376" t="inlineStr">
        <is>
          <t>Lab</t>
        </is>
      </c>
      <c r="Y376"/>
      <c r="Z376" t="inlineStr">
        <is>
          <t>Total</t>
        </is>
      </c>
      <c r="AA376"/>
      <c r="AB376" t="n">
        <v>968.0</v>
      </c>
      <c r="AC376"/>
      <c r="AD376"/>
      <c r="AE376"/>
      <c r="AF376"/>
      <c r="AG376" t="inlineStr">
        <is>
          <t>AI mg/L</t>
        </is>
      </c>
      <c r="AH376"/>
      <c r="AI376"/>
      <c r="AJ376"/>
      <c r="AK376"/>
      <c r="AL376"/>
      <c r="AM376"/>
      <c r="AN376"/>
      <c r="AO376"/>
      <c r="AP376"/>
      <c r="AQ376"/>
      <c r="AR376"/>
      <c r="AS376"/>
      <c r="AT376"/>
      <c r="AU376"/>
      <c r="AV376"/>
      <c r="AW376"/>
      <c r="AX376" t="inlineStr">
        <is>
          <t>Mortality</t>
        </is>
      </c>
      <c r="AY376" t="inlineStr">
        <is>
          <t>Mortality</t>
        </is>
      </c>
      <c r="AZ376" t="inlineStr">
        <is>
          <t>LC50</t>
        </is>
      </c>
      <c r="BA376"/>
      <c r="BB376"/>
      <c r="BC376" t="n">
        <v>2.0</v>
      </c>
      <c r="BD376"/>
      <c r="BE376"/>
      <c r="BF376"/>
      <c r="BG376"/>
      <c r="BH376" t="inlineStr">
        <is>
          <t>Day(s)</t>
        </is>
      </c>
      <c r="BI376"/>
      <c r="BJ376"/>
      <c r="BK376"/>
      <c r="BL376"/>
      <c r="BM376"/>
      <c r="BN376"/>
      <c r="BO376" t="inlineStr">
        <is>
          <t>--</t>
        </is>
      </c>
      <c r="BP376"/>
      <c r="BQ376"/>
      <c r="BR376"/>
      <c r="BS376"/>
      <c r="BT376"/>
      <c r="BU376"/>
      <c r="BV376"/>
      <c r="BW376"/>
      <c r="BX376"/>
      <c r="BY376"/>
      <c r="BZ376"/>
      <c r="CA376"/>
      <c r="CB376"/>
      <c r="CC376"/>
      <c r="CD376" t="inlineStr">
        <is>
          <t>Davies,T.D., and K.J. Hall</t>
        </is>
      </c>
      <c r="CE376" t="n">
        <v>97393.0</v>
      </c>
      <c r="CF376" t="inlineStr">
        <is>
          <t>Importance of Calcium in Modifying the Acute Toxicity of Sodium Sulphate to Hyalella azteca and Daphnia magna</t>
        </is>
      </c>
      <c r="CG376" t="inlineStr">
        <is>
          <t>Environ. Toxicol. Chem.26(6): 1243-1247</t>
        </is>
      </c>
      <c r="CH376" t="n">
        <v>2007.0</v>
      </c>
    </row>
    <row r="377">
      <c r="A377" t="n">
        <v>7447407.0</v>
      </c>
      <c r="B377" t="inlineStr">
        <is>
          <t>Potassium chloride (KCl)</t>
        </is>
      </c>
      <c r="C377" t="inlineStr">
        <is>
          <t>Reagent Grade, Purissium, Purum, Puriss, Puris, Reinst</t>
        </is>
      </c>
      <c r="D377" t="inlineStr">
        <is>
          <t>Unmeasured</t>
        </is>
      </c>
      <c r="E377"/>
      <c r="F377"/>
      <c r="G377"/>
      <c r="H377"/>
      <c r="I377"/>
      <c r="J377"/>
      <c r="K377" t="inlineStr">
        <is>
          <t>Daphnia magna</t>
        </is>
      </c>
      <c r="L377" t="inlineStr">
        <is>
          <t>Water Flea</t>
        </is>
      </c>
      <c r="M377" t="inlineStr">
        <is>
          <t>Crustaceans; Standard Test Species</t>
        </is>
      </c>
      <c r="N377"/>
      <c r="O377" t="inlineStr">
        <is>
          <t>&lt;</t>
        </is>
      </c>
      <c r="P377" t="n">
        <v>24.0</v>
      </c>
      <c r="Q377"/>
      <c r="R377"/>
      <c r="S377"/>
      <c r="T377"/>
      <c r="U377" t="inlineStr">
        <is>
          <t>Hour(s)</t>
        </is>
      </c>
      <c r="V377" t="inlineStr">
        <is>
          <t>Static</t>
        </is>
      </c>
      <c r="W377" t="inlineStr">
        <is>
          <t>Fresh water</t>
        </is>
      </c>
      <c r="X377" t="inlineStr">
        <is>
          <t>Lab</t>
        </is>
      </c>
      <c r="Y377"/>
      <c r="Z377" t="inlineStr">
        <is>
          <t>Total</t>
        </is>
      </c>
      <c r="AA377"/>
      <c r="AB377" t="n">
        <v>740.0</v>
      </c>
      <c r="AC377"/>
      <c r="AD377" t="n">
        <v>580.0</v>
      </c>
      <c r="AE377"/>
      <c r="AF377" t="n">
        <v>880.0</v>
      </c>
      <c r="AG377" t="inlineStr">
        <is>
          <t>AI mg/L</t>
        </is>
      </c>
      <c r="AH377"/>
      <c r="AI377"/>
      <c r="AJ377"/>
      <c r="AK377"/>
      <c r="AL377"/>
      <c r="AM377"/>
      <c r="AN377"/>
      <c r="AO377"/>
      <c r="AP377"/>
      <c r="AQ377"/>
      <c r="AR377"/>
      <c r="AS377"/>
      <c r="AT377"/>
      <c r="AU377"/>
      <c r="AV377"/>
      <c r="AW377"/>
      <c r="AX377" t="inlineStr">
        <is>
          <t>Mortality</t>
        </is>
      </c>
      <c r="AY377" t="inlineStr">
        <is>
          <t>Mortality</t>
        </is>
      </c>
      <c r="AZ377" t="inlineStr">
        <is>
          <t>LC50</t>
        </is>
      </c>
      <c r="BA377"/>
      <c r="BB377"/>
      <c r="BC377" t="n">
        <v>1.0</v>
      </c>
      <c r="BD377"/>
      <c r="BE377"/>
      <c r="BF377"/>
      <c r="BG377"/>
      <c r="BH377" t="inlineStr">
        <is>
          <t>Day(s)</t>
        </is>
      </c>
      <c r="BI377"/>
      <c r="BJ377"/>
      <c r="BK377"/>
      <c r="BL377"/>
      <c r="BM377"/>
      <c r="BN377"/>
      <c r="BO377" t="inlineStr">
        <is>
          <t>--</t>
        </is>
      </c>
      <c r="BP377"/>
      <c r="BQ377"/>
      <c r="BR377"/>
      <c r="BS377"/>
      <c r="BT377"/>
      <c r="BU377"/>
      <c r="BV377"/>
      <c r="BW377"/>
      <c r="BX377"/>
      <c r="BY377"/>
      <c r="BZ377"/>
      <c r="CA377"/>
      <c r="CB377"/>
      <c r="CC377"/>
      <c r="CD377" t="inlineStr">
        <is>
          <t>Mount,D.R., D.D. Gulley, J.R. Hockett, T.D. Garrison, and J.M. Evans</t>
        </is>
      </c>
      <c r="CE377" t="n">
        <v>18272.0</v>
      </c>
      <c r="CF377" t="inlineStr">
        <is>
          <t>Statistical Models to Predict the Toxicity of Major Ions to Ceriodaphnia dubia, Daphnia magna and Pimephales promelas (Fathead Minnows)</t>
        </is>
      </c>
      <c r="CG377" t="inlineStr">
        <is>
          <t>Environ. Toxicol. Chem.16(10): 2009-2019</t>
        </is>
      </c>
      <c r="CH377" t="n">
        <v>1997.0</v>
      </c>
    </row>
    <row r="378">
      <c r="A378" t="n">
        <v>7447407.0</v>
      </c>
      <c r="B378" t="inlineStr">
        <is>
          <t>Potassium chloride (KCl)</t>
        </is>
      </c>
      <c r="C378" t="inlineStr">
        <is>
          <t>Reagent Grade, Purissium, Purum, Puriss, Puris, Reinst</t>
        </is>
      </c>
      <c r="D378" t="inlineStr">
        <is>
          <t>Unmeasured</t>
        </is>
      </c>
      <c r="E378"/>
      <c r="F378"/>
      <c r="G378"/>
      <c r="H378"/>
      <c r="I378"/>
      <c r="J378"/>
      <c r="K378" t="inlineStr">
        <is>
          <t>Daphnia magna</t>
        </is>
      </c>
      <c r="L378" t="inlineStr">
        <is>
          <t>Water Flea</t>
        </is>
      </c>
      <c r="M378" t="inlineStr">
        <is>
          <t>Crustaceans; Standard Test Species</t>
        </is>
      </c>
      <c r="N378"/>
      <c r="O378" t="inlineStr">
        <is>
          <t>&lt;</t>
        </is>
      </c>
      <c r="P378" t="n">
        <v>24.0</v>
      </c>
      <c r="Q378"/>
      <c r="R378"/>
      <c r="S378"/>
      <c r="T378"/>
      <c r="U378" t="inlineStr">
        <is>
          <t>Hour(s)</t>
        </is>
      </c>
      <c r="V378" t="inlineStr">
        <is>
          <t>Static</t>
        </is>
      </c>
      <c r="W378" t="inlineStr">
        <is>
          <t>Fresh water</t>
        </is>
      </c>
      <c r="X378" t="inlineStr">
        <is>
          <t>Lab</t>
        </is>
      </c>
      <c r="Y378"/>
      <c r="Z378" t="inlineStr">
        <is>
          <t>Total</t>
        </is>
      </c>
      <c r="AA378"/>
      <c r="AB378" t="n">
        <v>660.0</v>
      </c>
      <c r="AC378"/>
      <c r="AD378" t="n">
        <v>440.0</v>
      </c>
      <c r="AE378"/>
      <c r="AF378" t="n">
        <v>880.0</v>
      </c>
      <c r="AG378" t="inlineStr">
        <is>
          <t>AI mg/L</t>
        </is>
      </c>
      <c r="AH378"/>
      <c r="AI378"/>
      <c r="AJ378"/>
      <c r="AK378"/>
      <c r="AL378"/>
      <c r="AM378"/>
      <c r="AN378"/>
      <c r="AO378"/>
      <c r="AP378"/>
      <c r="AQ378"/>
      <c r="AR378"/>
      <c r="AS378"/>
      <c r="AT378"/>
      <c r="AU378"/>
      <c r="AV378"/>
      <c r="AW378"/>
      <c r="AX378" t="inlineStr">
        <is>
          <t>Mortality</t>
        </is>
      </c>
      <c r="AY378" t="inlineStr">
        <is>
          <t>Mortality</t>
        </is>
      </c>
      <c r="AZ378" t="inlineStr">
        <is>
          <t>LC50</t>
        </is>
      </c>
      <c r="BA378"/>
      <c r="BB378"/>
      <c r="BC378" t="n">
        <v>2.0</v>
      </c>
      <c r="BD378"/>
      <c r="BE378"/>
      <c r="BF378"/>
      <c r="BG378"/>
      <c r="BH378" t="inlineStr">
        <is>
          <t>Day(s)</t>
        </is>
      </c>
      <c r="BI378"/>
      <c r="BJ378"/>
      <c r="BK378"/>
      <c r="BL378"/>
      <c r="BM378"/>
      <c r="BN378"/>
      <c r="BO378" t="inlineStr">
        <is>
          <t>--</t>
        </is>
      </c>
      <c r="BP378"/>
      <c r="BQ378"/>
      <c r="BR378"/>
      <c r="BS378"/>
      <c r="BT378"/>
      <c r="BU378"/>
      <c r="BV378"/>
      <c r="BW378"/>
      <c r="BX378"/>
      <c r="BY378"/>
      <c r="BZ378"/>
      <c r="CA378"/>
      <c r="CB378"/>
      <c r="CC378"/>
      <c r="CD378" t="inlineStr">
        <is>
          <t>Mount,D.R., D.D. Gulley, J.R. Hockett, T.D. Garrison, and J.M. Evans</t>
        </is>
      </c>
      <c r="CE378" t="n">
        <v>18272.0</v>
      </c>
      <c r="CF378" t="inlineStr">
        <is>
          <t>Statistical Models to Predict the Toxicity of Major Ions to Ceriodaphnia dubia, Daphnia magna and Pimephales promelas (Fathead Minnows)</t>
        </is>
      </c>
      <c r="CG378" t="inlineStr">
        <is>
          <t>Environ. Toxicol. Chem.16(10): 2009-2019</t>
        </is>
      </c>
      <c r="CH378" t="n">
        <v>1997.0</v>
      </c>
    </row>
    <row r="379">
      <c r="A379" t="n">
        <v>7447407.0</v>
      </c>
      <c r="B379" t="inlineStr">
        <is>
          <t>Potassium chloride (KCl)</t>
        </is>
      </c>
      <c r="C379"/>
      <c r="D379" t="inlineStr">
        <is>
          <t>Unmeasured</t>
        </is>
      </c>
      <c r="E379"/>
      <c r="F379"/>
      <c r="G379"/>
      <c r="H379"/>
      <c r="I379"/>
      <c r="J379"/>
      <c r="K379" t="inlineStr">
        <is>
          <t>Daphnia magna</t>
        </is>
      </c>
      <c r="L379" t="inlineStr">
        <is>
          <t>Water Flea</t>
        </is>
      </c>
      <c r="M379" t="inlineStr">
        <is>
          <t>Crustaceans; Standard Test Species</t>
        </is>
      </c>
      <c r="N379"/>
      <c r="O379"/>
      <c r="P379"/>
      <c r="Q379"/>
      <c r="R379"/>
      <c r="S379"/>
      <c r="T379"/>
      <c r="U379"/>
      <c r="V379" t="inlineStr">
        <is>
          <t>Static</t>
        </is>
      </c>
      <c r="W379" t="inlineStr">
        <is>
          <t>Fresh water</t>
        </is>
      </c>
      <c r="X379" t="inlineStr">
        <is>
          <t>Lab</t>
        </is>
      </c>
      <c r="Y379"/>
      <c r="Z379" t="inlineStr">
        <is>
          <t>Total</t>
        </is>
      </c>
      <c r="AA379"/>
      <c r="AB379" t="n">
        <v>679.0</v>
      </c>
      <c r="AC379"/>
      <c r="AD379"/>
      <c r="AE379"/>
      <c r="AF379"/>
      <c r="AG379" t="inlineStr">
        <is>
          <t>AI mg/L</t>
        </is>
      </c>
      <c r="AH379"/>
      <c r="AI379"/>
      <c r="AJ379"/>
      <c r="AK379"/>
      <c r="AL379"/>
      <c r="AM379"/>
      <c r="AN379"/>
      <c r="AO379"/>
      <c r="AP379"/>
      <c r="AQ379"/>
      <c r="AR379"/>
      <c r="AS379"/>
      <c r="AT379"/>
      <c r="AU379"/>
      <c r="AV379"/>
      <c r="AW379"/>
      <c r="AX379" t="inlineStr">
        <is>
          <t>Mortality</t>
        </is>
      </c>
      <c r="AY379" t="inlineStr">
        <is>
          <t>Mortality</t>
        </is>
      </c>
      <c r="AZ379" t="inlineStr">
        <is>
          <t>LC50</t>
        </is>
      </c>
      <c r="BA379"/>
      <c r="BB379"/>
      <c r="BC379" t="n">
        <v>4.2</v>
      </c>
      <c r="BD379"/>
      <c r="BE379"/>
      <c r="BF379"/>
      <c r="BG379"/>
      <c r="BH379" t="inlineStr">
        <is>
          <t>Day(s)</t>
        </is>
      </c>
      <c r="BI379"/>
      <c r="BJ379"/>
      <c r="BK379"/>
      <c r="BL379"/>
      <c r="BM379"/>
      <c r="BN379"/>
      <c r="BO379" t="inlineStr">
        <is>
          <t>--</t>
        </is>
      </c>
      <c r="BP379"/>
      <c r="BQ379"/>
      <c r="BR379"/>
      <c r="BS379"/>
      <c r="BT379"/>
      <c r="BU379"/>
      <c r="BV379"/>
      <c r="BW379"/>
      <c r="BX379"/>
      <c r="BY379"/>
      <c r="BZ379"/>
      <c r="CA379"/>
      <c r="CB379"/>
      <c r="CC379"/>
      <c r="CD379" t="inlineStr">
        <is>
          <t>Dowden,B.F., and H.J. Bennett</t>
        </is>
      </c>
      <c r="CE379" t="n">
        <v>915.0</v>
      </c>
      <c r="CF379" t="inlineStr">
        <is>
          <t>Toxicity of Selected Chemicals to Certain Animals</t>
        </is>
      </c>
      <c r="CG379" t="inlineStr">
        <is>
          <t>J. Water Pollut. Control Fed.37(9): 1308-1316</t>
        </is>
      </c>
      <c r="CH379" t="n">
        <v>1965.0</v>
      </c>
    </row>
    <row r="380">
      <c r="A380" t="n">
        <v>7447407.0</v>
      </c>
      <c r="B380" t="inlineStr">
        <is>
          <t>Potassium chloride (KCl)</t>
        </is>
      </c>
      <c r="C380"/>
      <c r="D380" t="inlineStr">
        <is>
          <t>Unmeasured</t>
        </is>
      </c>
      <c r="E380"/>
      <c r="F380"/>
      <c r="G380"/>
      <c r="H380"/>
      <c r="I380"/>
      <c r="J380"/>
      <c r="K380" t="inlineStr">
        <is>
          <t>Daphnia magna</t>
        </is>
      </c>
      <c r="L380" t="inlineStr">
        <is>
          <t>Water Flea</t>
        </is>
      </c>
      <c r="M380" t="inlineStr">
        <is>
          <t>Crustaceans; Standard Test Species</t>
        </is>
      </c>
      <c r="N380"/>
      <c r="O380"/>
      <c r="P380"/>
      <c r="Q380"/>
      <c r="R380"/>
      <c r="S380"/>
      <c r="T380"/>
      <c r="U380"/>
      <c r="V380" t="inlineStr">
        <is>
          <t>Static</t>
        </is>
      </c>
      <c r="W380" t="inlineStr">
        <is>
          <t>Fresh water</t>
        </is>
      </c>
      <c r="X380" t="inlineStr">
        <is>
          <t>Lab</t>
        </is>
      </c>
      <c r="Y380"/>
      <c r="Z380" t="inlineStr">
        <is>
          <t>Total</t>
        </is>
      </c>
      <c r="AA380"/>
      <c r="AB380" t="n">
        <v>117.0</v>
      </c>
      <c r="AC380"/>
      <c r="AD380"/>
      <c r="AE380"/>
      <c r="AF380"/>
      <c r="AG380" t="inlineStr">
        <is>
          <t>AI mg/L</t>
        </is>
      </c>
      <c r="AH380"/>
      <c r="AI380"/>
      <c r="AJ380"/>
      <c r="AK380"/>
      <c r="AL380"/>
      <c r="AM380"/>
      <c r="AN380"/>
      <c r="AO380"/>
      <c r="AP380"/>
      <c r="AQ380"/>
      <c r="AR380"/>
      <c r="AS380"/>
      <c r="AT380"/>
      <c r="AU380"/>
      <c r="AV380"/>
      <c r="AW380"/>
      <c r="AX380" t="inlineStr">
        <is>
          <t>Mortality</t>
        </is>
      </c>
      <c r="AY380" t="inlineStr">
        <is>
          <t>Mortality</t>
        </is>
      </c>
      <c r="AZ380" t="inlineStr">
        <is>
          <t>LC50</t>
        </is>
      </c>
      <c r="BA380"/>
      <c r="BB380"/>
      <c r="BC380" t="n">
        <v>3.0</v>
      </c>
      <c r="BD380"/>
      <c r="BE380"/>
      <c r="BF380"/>
      <c r="BG380"/>
      <c r="BH380" t="inlineStr">
        <is>
          <t>Day(s)</t>
        </is>
      </c>
      <c r="BI380"/>
      <c r="BJ380"/>
      <c r="BK380"/>
      <c r="BL380"/>
      <c r="BM380"/>
      <c r="BN380"/>
      <c r="BO380" t="inlineStr">
        <is>
          <t>--</t>
        </is>
      </c>
      <c r="BP380"/>
      <c r="BQ380"/>
      <c r="BR380"/>
      <c r="BS380"/>
      <c r="BT380"/>
      <c r="BU380"/>
      <c r="BV380"/>
      <c r="BW380"/>
      <c r="BX380"/>
      <c r="BY380"/>
      <c r="BZ380"/>
      <c r="CA380"/>
      <c r="CB380"/>
      <c r="CC380"/>
      <c r="CD380" t="inlineStr">
        <is>
          <t>Dowden,B.F., and H.J. Bennett</t>
        </is>
      </c>
      <c r="CE380" t="n">
        <v>915.0</v>
      </c>
      <c r="CF380" t="inlineStr">
        <is>
          <t>Toxicity of Selected Chemicals to Certain Animals</t>
        </is>
      </c>
      <c r="CG380" t="inlineStr">
        <is>
          <t>J. Water Pollut. Control Fed.37(9): 1308-1316</t>
        </is>
      </c>
      <c r="CH380" t="n">
        <v>1965.0</v>
      </c>
    </row>
    <row r="381">
      <c r="A381" t="n">
        <v>7447407.0</v>
      </c>
      <c r="B381" t="inlineStr">
        <is>
          <t>Potassium chloride (KCl)</t>
        </is>
      </c>
      <c r="C381"/>
      <c r="D381" t="inlineStr">
        <is>
          <t>Unmeasured</t>
        </is>
      </c>
      <c r="E381"/>
      <c r="F381"/>
      <c r="G381"/>
      <c r="H381"/>
      <c r="I381"/>
      <c r="J381"/>
      <c r="K381" t="inlineStr">
        <is>
          <t>Daphnia magna</t>
        </is>
      </c>
      <c r="L381" t="inlineStr">
        <is>
          <t>Water Flea</t>
        </is>
      </c>
      <c r="M381" t="inlineStr">
        <is>
          <t>Crustaceans; Standard Test Species</t>
        </is>
      </c>
      <c r="N381"/>
      <c r="O381"/>
      <c r="P381"/>
      <c r="Q381"/>
      <c r="R381"/>
      <c r="S381"/>
      <c r="T381"/>
      <c r="U381"/>
      <c r="V381" t="inlineStr">
        <is>
          <t>Static</t>
        </is>
      </c>
      <c r="W381" t="inlineStr">
        <is>
          <t>Fresh water</t>
        </is>
      </c>
      <c r="X381" t="inlineStr">
        <is>
          <t>Lab</t>
        </is>
      </c>
      <c r="Y381"/>
      <c r="Z381" t="inlineStr">
        <is>
          <t>Total</t>
        </is>
      </c>
      <c r="AA381"/>
      <c r="AB381" t="n">
        <v>337.0</v>
      </c>
      <c r="AC381"/>
      <c r="AD381"/>
      <c r="AE381"/>
      <c r="AF381"/>
      <c r="AG381" t="inlineStr">
        <is>
          <t>AI mg/L</t>
        </is>
      </c>
      <c r="AH381"/>
      <c r="AI381"/>
      <c r="AJ381"/>
      <c r="AK381"/>
      <c r="AL381"/>
      <c r="AM381"/>
      <c r="AN381"/>
      <c r="AO381"/>
      <c r="AP381"/>
      <c r="AQ381"/>
      <c r="AR381"/>
      <c r="AS381"/>
      <c r="AT381"/>
      <c r="AU381"/>
      <c r="AV381"/>
      <c r="AW381"/>
      <c r="AX381" t="inlineStr">
        <is>
          <t>Mortality</t>
        </is>
      </c>
      <c r="AY381" t="inlineStr">
        <is>
          <t>Mortality</t>
        </is>
      </c>
      <c r="AZ381" t="inlineStr">
        <is>
          <t>LC50</t>
        </is>
      </c>
      <c r="BA381"/>
      <c r="BB381"/>
      <c r="BC381" t="n">
        <v>2.0</v>
      </c>
      <c r="BD381"/>
      <c r="BE381"/>
      <c r="BF381"/>
      <c r="BG381"/>
      <c r="BH381" t="inlineStr">
        <is>
          <t>Day(s)</t>
        </is>
      </c>
      <c r="BI381"/>
      <c r="BJ381"/>
      <c r="BK381"/>
      <c r="BL381"/>
      <c r="BM381"/>
      <c r="BN381"/>
      <c r="BO381" t="inlineStr">
        <is>
          <t>--</t>
        </is>
      </c>
      <c r="BP381"/>
      <c r="BQ381"/>
      <c r="BR381"/>
      <c r="BS381"/>
      <c r="BT381"/>
      <c r="BU381"/>
      <c r="BV381"/>
      <c r="BW381"/>
      <c r="BX381"/>
      <c r="BY381"/>
      <c r="BZ381"/>
      <c r="CA381"/>
      <c r="CB381"/>
      <c r="CC381"/>
      <c r="CD381" t="inlineStr">
        <is>
          <t>Dowden,B.F., and H.J. Bennett</t>
        </is>
      </c>
      <c r="CE381" t="n">
        <v>915.0</v>
      </c>
      <c r="CF381" t="inlineStr">
        <is>
          <t>Toxicity of Selected Chemicals to Certain Animals</t>
        </is>
      </c>
      <c r="CG381" t="inlineStr">
        <is>
          <t>J. Water Pollut. Control Fed.37(9): 1308-1316</t>
        </is>
      </c>
      <c r="CH381" t="n">
        <v>1965.0</v>
      </c>
    </row>
    <row r="382">
      <c r="A382" t="n">
        <v>7447407.0</v>
      </c>
      <c r="B382" t="inlineStr">
        <is>
          <t>Potassium chloride (KCl)</t>
        </is>
      </c>
      <c r="C382"/>
      <c r="D382" t="inlineStr">
        <is>
          <t>Unmeasured</t>
        </is>
      </c>
      <c r="E382"/>
      <c r="F382"/>
      <c r="G382"/>
      <c r="H382"/>
      <c r="I382"/>
      <c r="J382"/>
      <c r="K382" t="inlineStr">
        <is>
          <t>Daphnia magna</t>
        </is>
      </c>
      <c r="L382" t="inlineStr">
        <is>
          <t>Water Flea</t>
        </is>
      </c>
      <c r="M382" t="inlineStr">
        <is>
          <t>Crustaceans; Standard Test Species</t>
        </is>
      </c>
      <c r="N382"/>
      <c r="O382"/>
      <c r="P382"/>
      <c r="Q382"/>
      <c r="R382"/>
      <c r="S382"/>
      <c r="T382"/>
      <c r="U382"/>
      <c r="V382" t="inlineStr">
        <is>
          <t>Static</t>
        </is>
      </c>
      <c r="W382" t="inlineStr">
        <is>
          <t>Fresh water</t>
        </is>
      </c>
      <c r="X382" t="inlineStr">
        <is>
          <t>Lab</t>
        </is>
      </c>
      <c r="Y382"/>
      <c r="Z382" t="inlineStr">
        <is>
          <t>Total</t>
        </is>
      </c>
      <c r="AA382"/>
      <c r="AB382" t="n">
        <v>29.0</v>
      </c>
      <c r="AC382"/>
      <c r="AD382"/>
      <c r="AE382"/>
      <c r="AF382"/>
      <c r="AG382" t="inlineStr">
        <is>
          <t>AI mg/L</t>
        </is>
      </c>
      <c r="AH382"/>
      <c r="AI382"/>
      <c r="AJ382"/>
      <c r="AK382"/>
      <c r="AL382"/>
      <c r="AM382"/>
      <c r="AN382"/>
      <c r="AO382"/>
      <c r="AP382"/>
      <c r="AQ382"/>
      <c r="AR382"/>
      <c r="AS382"/>
      <c r="AT382"/>
      <c r="AU382"/>
      <c r="AV382"/>
      <c r="AW382"/>
      <c r="AX382" t="inlineStr">
        <is>
          <t>Mortality</t>
        </is>
      </c>
      <c r="AY382" t="inlineStr">
        <is>
          <t>Mortality</t>
        </is>
      </c>
      <c r="AZ382" t="inlineStr">
        <is>
          <t>LC50</t>
        </is>
      </c>
      <c r="BA382"/>
      <c r="BB382"/>
      <c r="BC382" t="n">
        <v>4.0</v>
      </c>
      <c r="BD382"/>
      <c r="BE382"/>
      <c r="BF382"/>
      <c r="BG382"/>
      <c r="BH382" t="inlineStr">
        <is>
          <t>Day(s)</t>
        </is>
      </c>
      <c r="BI382"/>
      <c r="BJ382"/>
      <c r="BK382"/>
      <c r="BL382"/>
      <c r="BM382"/>
      <c r="BN382"/>
      <c r="BO382" t="inlineStr">
        <is>
          <t>--</t>
        </is>
      </c>
      <c r="BP382"/>
      <c r="BQ382"/>
      <c r="BR382"/>
      <c r="BS382"/>
      <c r="BT382"/>
      <c r="BU382"/>
      <c r="BV382"/>
      <c r="BW382"/>
      <c r="BX382"/>
      <c r="BY382"/>
      <c r="BZ382"/>
      <c r="CA382"/>
      <c r="CB382"/>
      <c r="CC382"/>
      <c r="CD382" t="inlineStr">
        <is>
          <t>Dowden,B.F., and H.J. Bennett</t>
        </is>
      </c>
      <c r="CE382" t="n">
        <v>915.0</v>
      </c>
      <c r="CF382" t="inlineStr">
        <is>
          <t>Toxicity of Selected Chemicals to Certain Animals</t>
        </is>
      </c>
      <c r="CG382" t="inlineStr">
        <is>
          <t>J. Water Pollut. Control Fed.37(9): 1308-1316</t>
        </is>
      </c>
      <c r="CH382" t="n">
        <v>1965.0</v>
      </c>
    </row>
    <row r="383">
      <c r="A383" t="n">
        <v>7447407.0</v>
      </c>
      <c r="B383" t="inlineStr">
        <is>
          <t>Potassium chloride (KCl)</t>
        </is>
      </c>
      <c r="C383"/>
      <c r="D383" t="inlineStr">
        <is>
          <t>Unmeasured</t>
        </is>
      </c>
      <c r="E383"/>
      <c r="F383"/>
      <c r="G383"/>
      <c r="H383"/>
      <c r="I383"/>
      <c r="J383"/>
      <c r="K383" t="inlineStr">
        <is>
          <t>Daphnia magna</t>
        </is>
      </c>
      <c r="L383" t="inlineStr">
        <is>
          <t>Water Flea</t>
        </is>
      </c>
      <c r="M383" t="inlineStr">
        <is>
          <t>Crustaceans; Standard Test Species</t>
        </is>
      </c>
      <c r="N383"/>
      <c r="O383"/>
      <c r="P383"/>
      <c r="Q383"/>
      <c r="R383"/>
      <c r="S383"/>
      <c r="T383"/>
      <c r="U383"/>
      <c r="V383" t="inlineStr">
        <is>
          <t>Static</t>
        </is>
      </c>
      <c r="W383" t="inlineStr">
        <is>
          <t>Fresh water</t>
        </is>
      </c>
      <c r="X383" t="inlineStr">
        <is>
          <t>Lab</t>
        </is>
      </c>
      <c r="Y383"/>
      <c r="Z383" t="inlineStr">
        <is>
          <t>Total</t>
        </is>
      </c>
      <c r="AA383"/>
      <c r="AB383" t="n">
        <v>343.0</v>
      </c>
      <c r="AC383"/>
      <c r="AD383"/>
      <c r="AE383"/>
      <c r="AF383"/>
      <c r="AG383" t="inlineStr">
        <is>
          <t>AI mg/L</t>
        </is>
      </c>
      <c r="AH383"/>
      <c r="AI383"/>
      <c r="AJ383"/>
      <c r="AK383"/>
      <c r="AL383"/>
      <c r="AM383"/>
      <c r="AN383"/>
      <c r="AO383"/>
      <c r="AP383"/>
      <c r="AQ383"/>
      <c r="AR383"/>
      <c r="AS383"/>
      <c r="AT383"/>
      <c r="AU383"/>
      <c r="AV383"/>
      <c r="AW383"/>
      <c r="AX383" t="inlineStr">
        <is>
          <t>Mortality</t>
        </is>
      </c>
      <c r="AY383" t="inlineStr">
        <is>
          <t>Mortality</t>
        </is>
      </c>
      <c r="AZ383" t="inlineStr">
        <is>
          <t>LC50</t>
        </is>
      </c>
      <c r="BA383"/>
      <c r="BB383"/>
      <c r="BC383" t="n">
        <v>1.0</v>
      </c>
      <c r="BD383"/>
      <c r="BE383"/>
      <c r="BF383"/>
      <c r="BG383"/>
      <c r="BH383" t="inlineStr">
        <is>
          <t>Day(s)</t>
        </is>
      </c>
      <c r="BI383"/>
      <c r="BJ383"/>
      <c r="BK383"/>
      <c r="BL383"/>
      <c r="BM383"/>
      <c r="BN383"/>
      <c r="BO383" t="inlineStr">
        <is>
          <t>--</t>
        </is>
      </c>
      <c r="BP383"/>
      <c r="BQ383"/>
      <c r="BR383"/>
      <c r="BS383"/>
      <c r="BT383"/>
      <c r="BU383"/>
      <c r="BV383"/>
      <c r="BW383"/>
      <c r="BX383"/>
      <c r="BY383"/>
      <c r="BZ383"/>
      <c r="CA383"/>
      <c r="CB383"/>
      <c r="CC383"/>
      <c r="CD383" t="inlineStr">
        <is>
          <t>Dowden,B.F., and H.J. Bennett</t>
        </is>
      </c>
      <c r="CE383" t="n">
        <v>915.0</v>
      </c>
      <c r="CF383" t="inlineStr">
        <is>
          <t>Toxicity of Selected Chemicals to Certain Animals</t>
        </is>
      </c>
      <c r="CG383" t="inlineStr">
        <is>
          <t>J. Water Pollut. Control Fed.37(9): 1308-1316</t>
        </is>
      </c>
      <c r="CH383" t="n">
        <v>1965.0</v>
      </c>
    </row>
    <row r="384">
      <c r="A384" t="n">
        <v>7447407.0</v>
      </c>
      <c r="B384" t="inlineStr">
        <is>
          <t>Potassium chloride (KCl)</t>
        </is>
      </c>
      <c r="C384"/>
      <c r="D384" t="inlineStr">
        <is>
          <t>Unmeasured</t>
        </is>
      </c>
      <c r="E384"/>
      <c r="F384"/>
      <c r="G384"/>
      <c r="H384"/>
      <c r="I384"/>
      <c r="J384"/>
      <c r="K384" t="inlineStr">
        <is>
          <t>Daphnia magna</t>
        </is>
      </c>
      <c r="L384" t="inlineStr">
        <is>
          <t>Water Flea</t>
        </is>
      </c>
      <c r="M384" t="inlineStr">
        <is>
          <t>Crustaceans; Standard Test Species</t>
        </is>
      </c>
      <c r="N384" t="inlineStr">
        <is>
          <t>Multiple</t>
        </is>
      </c>
      <c r="O384"/>
      <c r="P384"/>
      <c r="Q384"/>
      <c r="R384"/>
      <c r="S384"/>
      <c r="T384"/>
      <c r="U384"/>
      <c r="V384" t="inlineStr">
        <is>
          <t>Static</t>
        </is>
      </c>
      <c r="W384" t="inlineStr">
        <is>
          <t>Fresh water</t>
        </is>
      </c>
      <c r="X384" t="inlineStr">
        <is>
          <t>Lab</t>
        </is>
      </c>
      <c r="Y384"/>
      <c r="Z384" t="inlineStr">
        <is>
          <t>Total</t>
        </is>
      </c>
      <c r="AA384"/>
      <c r="AB384" t="n">
        <v>357.0</v>
      </c>
      <c r="AC384"/>
      <c r="AD384"/>
      <c r="AE384"/>
      <c r="AF384"/>
      <c r="AG384" t="inlineStr">
        <is>
          <t>AI mg/L</t>
        </is>
      </c>
      <c r="AH384"/>
      <c r="AI384"/>
      <c r="AJ384"/>
      <c r="AK384"/>
      <c r="AL384"/>
      <c r="AM384"/>
      <c r="AN384"/>
      <c r="AO384"/>
      <c r="AP384"/>
      <c r="AQ384"/>
      <c r="AR384"/>
      <c r="AS384"/>
      <c r="AT384"/>
      <c r="AU384"/>
      <c r="AV384"/>
      <c r="AW384"/>
      <c r="AX384" t="inlineStr">
        <is>
          <t>Mortality</t>
        </is>
      </c>
      <c r="AY384" t="inlineStr">
        <is>
          <t>Mortality</t>
        </is>
      </c>
      <c r="AZ384" t="inlineStr">
        <is>
          <t>LC50</t>
        </is>
      </c>
      <c r="BA384"/>
      <c r="BB384"/>
      <c r="BC384" t="n">
        <v>2.0</v>
      </c>
      <c r="BD384"/>
      <c r="BE384"/>
      <c r="BF384"/>
      <c r="BG384"/>
      <c r="BH384" t="inlineStr">
        <is>
          <t>Day(s)</t>
        </is>
      </c>
      <c r="BI384"/>
      <c r="BJ384"/>
      <c r="BK384"/>
      <c r="BL384"/>
      <c r="BM384"/>
      <c r="BN384"/>
      <c r="BO384" t="inlineStr">
        <is>
          <t>--</t>
        </is>
      </c>
      <c r="BP384"/>
      <c r="BQ384"/>
      <c r="BR384"/>
      <c r="BS384"/>
      <c r="BT384"/>
      <c r="BU384"/>
      <c r="BV384"/>
      <c r="BW384"/>
      <c r="BX384"/>
      <c r="BY384"/>
      <c r="BZ384"/>
      <c r="CA384"/>
      <c r="CB384"/>
      <c r="CC384"/>
      <c r="CD384" t="inlineStr">
        <is>
          <t>Dowden,B.F.</t>
        </is>
      </c>
      <c r="CE384" t="n">
        <v>2465.0</v>
      </c>
      <c r="CF384" t="inlineStr">
        <is>
          <t>Cumulative Toxicities of Some Inorganic Salts to Daphnia magna as Determined by Median Tolerance Limits</t>
        </is>
      </c>
      <c r="CG384" t="inlineStr">
        <is>
          <t>Proc. La. Acad. Sci.23:77-85</t>
        </is>
      </c>
      <c r="CH384" t="n">
        <v>1961.0</v>
      </c>
    </row>
    <row r="385">
      <c r="A385" t="n">
        <v>7447407.0</v>
      </c>
      <c r="B385" t="inlineStr">
        <is>
          <t>Potassium chloride (KCl)</t>
        </is>
      </c>
      <c r="C385" t="inlineStr">
        <is>
          <t>Analar grade</t>
        </is>
      </c>
      <c r="D385" t="inlineStr">
        <is>
          <t>Unmeasured</t>
        </is>
      </c>
      <c r="E385"/>
      <c r="F385" t="n">
        <v>99.0</v>
      </c>
      <c r="G385"/>
      <c r="H385"/>
      <c r="I385"/>
      <c r="J385"/>
      <c r="K385" t="inlineStr">
        <is>
          <t>Daphnia magna</t>
        </is>
      </c>
      <c r="L385" t="inlineStr">
        <is>
          <t>Water Flea</t>
        </is>
      </c>
      <c r="M385" t="inlineStr">
        <is>
          <t>Crustaceans; Standard Test Species</t>
        </is>
      </c>
      <c r="N385" t="inlineStr">
        <is>
          <t>Neonate</t>
        </is>
      </c>
      <c r="O385"/>
      <c r="P385" t="n">
        <v>24.0</v>
      </c>
      <c r="Q385"/>
      <c r="R385"/>
      <c r="S385"/>
      <c r="T385"/>
      <c r="U385" t="inlineStr">
        <is>
          <t>Hour(s)</t>
        </is>
      </c>
      <c r="V385" t="inlineStr">
        <is>
          <t>Static</t>
        </is>
      </c>
      <c r="W385" t="inlineStr">
        <is>
          <t>Fresh water</t>
        </is>
      </c>
      <c r="X385" t="inlineStr">
        <is>
          <t>Lab</t>
        </is>
      </c>
      <c r="Y385" t="inlineStr">
        <is>
          <t>6-8</t>
        </is>
      </c>
      <c r="Z385" t="inlineStr">
        <is>
          <t>Total</t>
        </is>
      </c>
      <c r="AA385"/>
      <c r="AB385" t="n">
        <v>418.87</v>
      </c>
      <c r="AC385"/>
      <c r="AD385"/>
      <c r="AE385"/>
      <c r="AF385"/>
      <c r="AG385" t="inlineStr">
        <is>
          <t>AI mg/L</t>
        </is>
      </c>
      <c r="AH385"/>
      <c r="AI385"/>
      <c r="AJ385"/>
      <c r="AK385"/>
      <c r="AL385"/>
      <c r="AM385"/>
      <c r="AN385"/>
      <c r="AO385"/>
      <c r="AP385"/>
      <c r="AQ385"/>
      <c r="AR385"/>
      <c r="AS385"/>
      <c r="AT385"/>
      <c r="AU385"/>
      <c r="AV385"/>
      <c r="AW385"/>
      <c r="AX385" t="inlineStr">
        <is>
          <t>Mortality</t>
        </is>
      </c>
      <c r="AY385" t="inlineStr">
        <is>
          <t>Mortality</t>
        </is>
      </c>
      <c r="AZ385" t="inlineStr">
        <is>
          <t>LC50</t>
        </is>
      </c>
      <c r="BA385"/>
      <c r="BB385"/>
      <c r="BC385" t="n">
        <v>2.0</v>
      </c>
      <c r="BD385"/>
      <c r="BE385"/>
      <c r="BF385"/>
      <c r="BG385"/>
      <c r="BH385" t="inlineStr">
        <is>
          <t>Day(s)</t>
        </is>
      </c>
      <c r="BI385"/>
      <c r="BJ385"/>
      <c r="BK385"/>
      <c r="BL385"/>
      <c r="BM385"/>
      <c r="BN385"/>
      <c r="BO385" t="inlineStr">
        <is>
          <t>--</t>
        </is>
      </c>
      <c r="BP385"/>
      <c r="BQ385"/>
      <c r="BR385"/>
      <c r="BS385"/>
      <c r="BT385"/>
      <c r="BU385"/>
      <c r="BV385"/>
      <c r="BW385"/>
      <c r="BX385"/>
      <c r="BY385"/>
      <c r="BZ385"/>
      <c r="CA385"/>
      <c r="CB385"/>
      <c r="CC385"/>
      <c r="CD385" t="inlineStr">
        <is>
          <t>Mohammed,A.</t>
        </is>
      </c>
      <c r="CE385" t="n">
        <v>102662.0</v>
      </c>
      <c r="CF385" t="inlineStr">
        <is>
          <t>Comparative Sensitivities of the Tropical Cladoceran, Ceriodaphnia rigaudii and the Temperate Species Daphnia magna to Seven Toxicants</t>
        </is>
      </c>
      <c r="CG385" t="inlineStr">
        <is>
          <t>Toxicol. Environ. Chem.89(2): 347-352</t>
        </is>
      </c>
      <c r="CH385" t="n">
        <v>2007.0</v>
      </c>
    </row>
    <row r="386">
      <c r="A386" t="n">
        <v>7447407.0</v>
      </c>
      <c r="B386" t="inlineStr">
        <is>
          <t>Potassium chloride (KCl)</t>
        </is>
      </c>
      <c r="C386"/>
      <c r="D386" t="inlineStr">
        <is>
          <t>Unmeasured</t>
        </is>
      </c>
      <c r="E386"/>
      <c r="F386"/>
      <c r="G386"/>
      <c r="H386"/>
      <c r="I386"/>
      <c r="J386"/>
      <c r="K386" t="inlineStr">
        <is>
          <t>Daphnia magna</t>
        </is>
      </c>
      <c r="L386" t="inlineStr">
        <is>
          <t>Water Flea</t>
        </is>
      </c>
      <c r="M386" t="inlineStr">
        <is>
          <t>Crustaceans; Standard Test Species</t>
        </is>
      </c>
      <c r="N386" t="inlineStr">
        <is>
          <t>Multiple</t>
        </is>
      </c>
      <c r="O386"/>
      <c r="P386"/>
      <c r="Q386"/>
      <c r="R386"/>
      <c r="S386"/>
      <c r="T386"/>
      <c r="U386"/>
      <c r="V386" t="inlineStr">
        <is>
          <t>Static</t>
        </is>
      </c>
      <c r="W386" t="inlineStr">
        <is>
          <t>Fresh water</t>
        </is>
      </c>
      <c r="X386" t="inlineStr">
        <is>
          <t>Lab</t>
        </is>
      </c>
      <c r="Y386"/>
      <c r="Z386" t="inlineStr">
        <is>
          <t>Total</t>
        </is>
      </c>
      <c r="AA386"/>
      <c r="AB386" t="n">
        <v>343.0</v>
      </c>
      <c r="AC386"/>
      <c r="AD386"/>
      <c r="AE386"/>
      <c r="AF386"/>
      <c r="AG386" t="inlineStr">
        <is>
          <t>AI mg/L</t>
        </is>
      </c>
      <c r="AH386"/>
      <c r="AI386"/>
      <c r="AJ386"/>
      <c r="AK386"/>
      <c r="AL386"/>
      <c r="AM386"/>
      <c r="AN386"/>
      <c r="AO386"/>
      <c r="AP386"/>
      <c r="AQ386"/>
      <c r="AR386"/>
      <c r="AS386"/>
      <c r="AT386"/>
      <c r="AU386"/>
      <c r="AV386"/>
      <c r="AW386"/>
      <c r="AX386" t="inlineStr">
        <is>
          <t>Mortality</t>
        </is>
      </c>
      <c r="AY386" t="inlineStr">
        <is>
          <t>Mortality</t>
        </is>
      </c>
      <c r="AZ386" t="inlineStr">
        <is>
          <t>LC50</t>
        </is>
      </c>
      <c r="BA386"/>
      <c r="BB386"/>
      <c r="BC386" t="n">
        <v>1.0</v>
      </c>
      <c r="BD386"/>
      <c r="BE386"/>
      <c r="BF386"/>
      <c r="BG386"/>
      <c r="BH386" t="inlineStr">
        <is>
          <t>Day(s)</t>
        </is>
      </c>
      <c r="BI386"/>
      <c r="BJ386"/>
      <c r="BK386"/>
      <c r="BL386"/>
      <c r="BM386"/>
      <c r="BN386"/>
      <c r="BO386" t="inlineStr">
        <is>
          <t>--</t>
        </is>
      </c>
      <c r="BP386"/>
      <c r="BQ386"/>
      <c r="BR386"/>
      <c r="BS386"/>
      <c r="BT386"/>
      <c r="BU386"/>
      <c r="BV386"/>
      <c r="BW386"/>
      <c r="BX386"/>
      <c r="BY386"/>
      <c r="BZ386"/>
      <c r="CA386"/>
      <c r="CB386"/>
      <c r="CC386"/>
      <c r="CD386" t="inlineStr">
        <is>
          <t>Dowden,B.F.</t>
        </is>
      </c>
      <c r="CE386" t="n">
        <v>2465.0</v>
      </c>
      <c r="CF386" t="inlineStr">
        <is>
          <t>Cumulative Toxicities of Some Inorganic Salts to Daphnia magna as Determined by Median Tolerance Limits</t>
        </is>
      </c>
      <c r="CG386" t="inlineStr">
        <is>
          <t>Proc. La. Acad. Sci.23:77-85</t>
        </is>
      </c>
      <c r="CH386" t="n">
        <v>1961.0</v>
      </c>
    </row>
    <row r="387">
      <c r="A387" t="n">
        <v>7447407.0</v>
      </c>
      <c r="B387" t="inlineStr">
        <is>
          <t>Potassium chloride (KCl)</t>
        </is>
      </c>
      <c r="C387" t="inlineStr">
        <is>
          <t>Reagent Grade, Purissium, Purum, Puriss, Puris, Reinst</t>
        </is>
      </c>
      <c r="D387" t="inlineStr">
        <is>
          <t>Chemical analysis reported</t>
        </is>
      </c>
      <c r="E387"/>
      <c r="F387"/>
      <c r="G387"/>
      <c r="H387"/>
      <c r="I387"/>
      <c r="J387"/>
      <c r="K387" t="inlineStr">
        <is>
          <t>Daphnia magna</t>
        </is>
      </c>
      <c r="L387" t="inlineStr">
        <is>
          <t>Water Flea</t>
        </is>
      </c>
      <c r="M387" t="inlineStr">
        <is>
          <t>Crustaceans; Standard Test Species</t>
        </is>
      </c>
      <c r="N387"/>
      <c r="O387"/>
      <c r="P387" t="n">
        <v>12.0</v>
      </c>
      <c r="Q387"/>
      <c r="R387"/>
      <c r="S387"/>
      <c r="T387"/>
      <c r="U387" t="inlineStr">
        <is>
          <t>Hour(s)</t>
        </is>
      </c>
      <c r="V387" t="inlineStr">
        <is>
          <t>Static</t>
        </is>
      </c>
      <c r="W387" t="inlineStr">
        <is>
          <t>Fresh water</t>
        </is>
      </c>
      <c r="X387" t="inlineStr">
        <is>
          <t>Lab</t>
        </is>
      </c>
      <c r="Y387"/>
      <c r="Z387" t="inlineStr">
        <is>
          <t>Total</t>
        </is>
      </c>
      <c r="AA387"/>
      <c r="AB387" t="n">
        <v>93.0</v>
      </c>
      <c r="AC387"/>
      <c r="AD387"/>
      <c r="AE387"/>
      <c r="AF387"/>
      <c r="AG387" t="inlineStr">
        <is>
          <t>AI mg/L</t>
        </is>
      </c>
      <c r="AH387"/>
      <c r="AI387"/>
      <c r="AJ387"/>
      <c r="AK387"/>
      <c r="AL387"/>
      <c r="AM387"/>
      <c r="AN387"/>
      <c r="AO387"/>
      <c r="AP387"/>
      <c r="AQ387"/>
      <c r="AR387"/>
      <c r="AS387"/>
      <c r="AT387"/>
      <c r="AU387"/>
      <c r="AV387"/>
      <c r="AW387"/>
      <c r="AX387" t="inlineStr">
        <is>
          <t>Mortality</t>
        </is>
      </c>
      <c r="AY387" t="inlineStr">
        <is>
          <t>Mortality</t>
        </is>
      </c>
      <c r="AZ387" t="inlineStr">
        <is>
          <t>LC50</t>
        </is>
      </c>
      <c r="BA387"/>
      <c r="BB387"/>
      <c r="BC387" t="n">
        <v>2.0</v>
      </c>
      <c r="BD387"/>
      <c r="BE387"/>
      <c r="BF387"/>
      <c r="BG387"/>
      <c r="BH387" t="inlineStr">
        <is>
          <t>Day(s)</t>
        </is>
      </c>
      <c r="BI387"/>
      <c r="BJ387"/>
      <c r="BK387"/>
      <c r="BL387"/>
      <c r="BM387"/>
      <c r="BN387"/>
      <c r="BO387" t="inlineStr">
        <is>
          <t>--</t>
        </is>
      </c>
      <c r="BP387"/>
      <c r="BQ387"/>
      <c r="BR387"/>
      <c r="BS387"/>
      <c r="BT387"/>
      <c r="BU387"/>
      <c r="BV387"/>
      <c r="BW387"/>
      <c r="BX387"/>
      <c r="BY387"/>
      <c r="BZ387"/>
      <c r="CA387"/>
      <c r="CB387"/>
      <c r="CC387"/>
      <c r="CD387" t="inlineStr">
        <is>
          <t>Biesinger,K.E., and G.M. Christensen</t>
        </is>
      </c>
      <c r="CE387" t="n">
        <v>2022.0</v>
      </c>
      <c r="CF387" t="inlineStr">
        <is>
          <t>Effects of Various Metals on Survival, Growth, Reproduction and Metabolism of Daphnia magna</t>
        </is>
      </c>
      <c r="CG387" t="inlineStr">
        <is>
          <t>J. Fish. Res. Board Can.29(12): 1691-1700</t>
        </is>
      </c>
      <c r="CH387" t="n">
        <v>1972.0</v>
      </c>
    </row>
    <row r="388">
      <c r="A388" t="n">
        <v>7447407.0</v>
      </c>
      <c r="B388" t="inlineStr">
        <is>
          <t>Potassium chloride (KCl)</t>
        </is>
      </c>
      <c r="C388" t="inlineStr">
        <is>
          <t>Reagent Grade, Purissium, Purum, Puriss, Puris, Reinst</t>
        </is>
      </c>
      <c r="D388" t="inlineStr">
        <is>
          <t>Chemical analysis reported</t>
        </is>
      </c>
      <c r="E388"/>
      <c r="F388"/>
      <c r="G388"/>
      <c r="H388"/>
      <c r="I388"/>
      <c r="J388"/>
      <c r="K388" t="inlineStr">
        <is>
          <t>Daphnia magna</t>
        </is>
      </c>
      <c r="L388" t="inlineStr">
        <is>
          <t>Water Flea</t>
        </is>
      </c>
      <c r="M388" t="inlineStr">
        <is>
          <t>Crustaceans; Standard Test Species</t>
        </is>
      </c>
      <c r="N388"/>
      <c r="O388"/>
      <c r="P388" t="n">
        <v>12.0</v>
      </c>
      <c r="Q388"/>
      <c r="R388"/>
      <c r="S388"/>
      <c r="T388"/>
      <c r="U388" t="inlineStr">
        <is>
          <t>Hour(s)</t>
        </is>
      </c>
      <c r="V388" t="inlineStr">
        <is>
          <t>Renewal</t>
        </is>
      </c>
      <c r="W388" t="inlineStr">
        <is>
          <t>Fresh water</t>
        </is>
      </c>
      <c r="X388" t="inlineStr">
        <is>
          <t>Lab</t>
        </is>
      </c>
      <c r="Y388" t="inlineStr">
        <is>
          <t>6-13</t>
        </is>
      </c>
      <c r="Z388" t="inlineStr">
        <is>
          <t>Total</t>
        </is>
      </c>
      <c r="AA388"/>
      <c r="AB388" t="n">
        <v>97.0</v>
      </c>
      <c r="AC388"/>
      <c r="AD388" t="n">
        <v>87.0</v>
      </c>
      <c r="AE388"/>
      <c r="AF388" t="n">
        <v>108.0</v>
      </c>
      <c r="AG388" t="inlineStr">
        <is>
          <t>AI mg/L</t>
        </is>
      </c>
      <c r="AH388"/>
      <c r="AI388"/>
      <c r="AJ388"/>
      <c r="AK388"/>
      <c r="AL388"/>
      <c r="AM388"/>
      <c r="AN388"/>
      <c r="AO388"/>
      <c r="AP388"/>
      <c r="AQ388"/>
      <c r="AR388"/>
      <c r="AS388"/>
      <c r="AT388"/>
      <c r="AU388"/>
      <c r="AV388"/>
      <c r="AW388"/>
      <c r="AX388" t="inlineStr">
        <is>
          <t>Mortality</t>
        </is>
      </c>
      <c r="AY388" t="inlineStr">
        <is>
          <t>Mortality</t>
        </is>
      </c>
      <c r="AZ388" t="inlineStr">
        <is>
          <t>LC50</t>
        </is>
      </c>
      <c r="BA388"/>
      <c r="BB388"/>
      <c r="BC388" t="n">
        <v>21.0</v>
      </c>
      <c r="BD388"/>
      <c r="BE388"/>
      <c r="BF388"/>
      <c r="BG388"/>
      <c r="BH388" t="inlineStr">
        <is>
          <t>Day(s)</t>
        </is>
      </c>
      <c r="BI388"/>
      <c r="BJ388"/>
      <c r="BK388"/>
      <c r="BL388"/>
      <c r="BM388"/>
      <c r="BN388"/>
      <c r="BO388" t="inlineStr">
        <is>
          <t>--</t>
        </is>
      </c>
      <c r="BP388"/>
      <c r="BQ388"/>
      <c r="BR388"/>
      <c r="BS388"/>
      <c r="BT388"/>
      <c r="BU388"/>
      <c r="BV388"/>
      <c r="BW388"/>
      <c r="BX388"/>
      <c r="BY388"/>
      <c r="BZ388"/>
      <c r="CA388"/>
      <c r="CB388"/>
      <c r="CC388"/>
      <c r="CD388" t="inlineStr">
        <is>
          <t>Biesinger,K.E., and G.M. Christensen</t>
        </is>
      </c>
      <c r="CE388" t="n">
        <v>2022.0</v>
      </c>
      <c r="CF388" t="inlineStr">
        <is>
          <t>Effects of Various Metals on Survival, Growth, Reproduction and Metabolism of Daphnia magna</t>
        </is>
      </c>
      <c r="CG388" t="inlineStr">
        <is>
          <t>J. Fish. Res. Board Can.29(12): 1691-1700</t>
        </is>
      </c>
      <c r="CH388" t="n">
        <v>1972.0</v>
      </c>
    </row>
    <row r="389">
      <c r="A389" t="n">
        <v>7447407.0</v>
      </c>
      <c r="B389" t="inlineStr">
        <is>
          <t>Potassium chloride (KCl)</t>
        </is>
      </c>
      <c r="C389" t="inlineStr">
        <is>
          <t>Reagent Grade, Purissium, Purum, Puriss, Puris, Reinst</t>
        </is>
      </c>
      <c r="D389" t="inlineStr">
        <is>
          <t>Chemical analysis reported</t>
        </is>
      </c>
      <c r="E389"/>
      <c r="F389"/>
      <c r="G389"/>
      <c r="H389"/>
      <c r="I389"/>
      <c r="J389"/>
      <c r="K389" t="inlineStr">
        <is>
          <t>Daphnia magna</t>
        </is>
      </c>
      <c r="L389" t="inlineStr">
        <is>
          <t>Water Flea</t>
        </is>
      </c>
      <c r="M389" t="inlineStr">
        <is>
          <t>Crustaceans; Standard Test Species</t>
        </is>
      </c>
      <c r="N389"/>
      <c r="O389"/>
      <c r="P389" t="n">
        <v>12.0</v>
      </c>
      <c r="Q389"/>
      <c r="R389"/>
      <c r="S389"/>
      <c r="T389"/>
      <c r="U389" t="inlineStr">
        <is>
          <t>Hour(s)</t>
        </is>
      </c>
      <c r="V389" t="inlineStr">
        <is>
          <t>Static</t>
        </is>
      </c>
      <c r="W389" t="inlineStr">
        <is>
          <t>Fresh water</t>
        </is>
      </c>
      <c r="X389" t="inlineStr">
        <is>
          <t>Lab</t>
        </is>
      </c>
      <c r="Y389"/>
      <c r="Z389" t="inlineStr">
        <is>
          <t>Total</t>
        </is>
      </c>
      <c r="AA389"/>
      <c r="AB389" t="n">
        <v>166.0</v>
      </c>
      <c r="AC389"/>
      <c r="AD389"/>
      <c r="AE389"/>
      <c r="AF389"/>
      <c r="AG389" t="inlineStr">
        <is>
          <t>AI mg/L</t>
        </is>
      </c>
      <c r="AH389"/>
      <c r="AI389"/>
      <c r="AJ389"/>
      <c r="AK389"/>
      <c r="AL389"/>
      <c r="AM389"/>
      <c r="AN389"/>
      <c r="AO389"/>
      <c r="AP389"/>
      <c r="AQ389"/>
      <c r="AR389"/>
      <c r="AS389"/>
      <c r="AT389"/>
      <c r="AU389"/>
      <c r="AV389"/>
      <c r="AW389"/>
      <c r="AX389" t="inlineStr">
        <is>
          <t>Mortality</t>
        </is>
      </c>
      <c r="AY389" t="inlineStr">
        <is>
          <t>Mortality</t>
        </is>
      </c>
      <c r="AZ389" t="inlineStr">
        <is>
          <t>LC50</t>
        </is>
      </c>
      <c r="BA389"/>
      <c r="BB389"/>
      <c r="BC389" t="n">
        <v>2.0</v>
      </c>
      <c r="BD389"/>
      <c r="BE389"/>
      <c r="BF389"/>
      <c r="BG389"/>
      <c r="BH389" t="inlineStr">
        <is>
          <t>Day(s)</t>
        </is>
      </c>
      <c r="BI389"/>
      <c r="BJ389"/>
      <c r="BK389"/>
      <c r="BL389"/>
      <c r="BM389"/>
      <c r="BN389"/>
      <c r="BO389" t="inlineStr">
        <is>
          <t>--</t>
        </is>
      </c>
      <c r="BP389"/>
      <c r="BQ389"/>
      <c r="BR389"/>
      <c r="BS389"/>
      <c r="BT389"/>
      <c r="BU389"/>
      <c r="BV389"/>
      <c r="BW389"/>
      <c r="BX389"/>
      <c r="BY389"/>
      <c r="BZ389"/>
      <c r="CA389"/>
      <c r="CB389"/>
      <c r="CC389"/>
      <c r="CD389" t="inlineStr">
        <is>
          <t>Biesinger,K.E., and G.M. Christensen</t>
        </is>
      </c>
      <c r="CE389" t="n">
        <v>2022.0</v>
      </c>
      <c r="CF389" t="inlineStr">
        <is>
          <t>Effects of Various Metals on Survival, Growth, Reproduction and Metabolism of Daphnia magna</t>
        </is>
      </c>
      <c r="CG389" t="inlineStr">
        <is>
          <t>J. Fish. Res. Board Can.29(12): 1691-1700</t>
        </is>
      </c>
      <c r="CH389" t="n">
        <v>1972.0</v>
      </c>
    </row>
    <row r="390">
      <c r="A390" t="n">
        <v>7487889.0</v>
      </c>
      <c r="B390" t="inlineStr">
        <is>
          <t>Sulfuric acid magnesium salt (1:1)</t>
        </is>
      </c>
      <c r="C390" t="inlineStr">
        <is>
          <t>Reagent Grade, Purissium, Purum, Puriss, Puris, Reinst</t>
        </is>
      </c>
      <c r="D390" t="inlineStr">
        <is>
          <t>Unmeasured</t>
        </is>
      </c>
      <c r="E390"/>
      <c r="F390"/>
      <c r="G390"/>
      <c r="H390"/>
      <c r="I390"/>
      <c r="J390"/>
      <c r="K390" t="inlineStr">
        <is>
          <t>Daphnia magna</t>
        </is>
      </c>
      <c r="L390" t="inlineStr">
        <is>
          <t>Water Flea</t>
        </is>
      </c>
      <c r="M390" t="inlineStr">
        <is>
          <t>Crustaceans; Standard Test Species</t>
        </is>
      </c>
      <c r="N390"/>
      <c r="O390" t="inlineStr">
        <is>
          <t>&lt;</t>
        </is>
      </c>
      <c r="P390" t="n">
        <v>24.0</v>
      </c>
      <c r="Q390"/>
      <c r="R390"/>
      <c r="S390"/>
      <c r="T390"/>
      <c r="U390" t="inlineStr">
        <is>
          <t>Hour(s)</t>
        </is>
      </c>
      <c r="V390" t="inlineStr">
        <is>
          <t>Static</t>
        </is>
      </c>
      <c r="W390" t="inlineStr">
        <is>
          <t>Fresh water</t>
        </is>
      </c>
      <c r="X390" t="inlineStr">
        <is>
          <t>Lab</t>
        </is>
      </c>
      <c r="Y390"/>
      <c r="Z390" t="inlineStr">
        <is>
          <t>Total</t>
        </is>
      </c>
      <c r="AA390"/>
      <c r="AB390" t="n">
        <v>1820.0</v>
      </c>
      <c r="AC390"/>
      <c r="AD390" t="n">
        <v>1540.0</v>
      </c>
      <c r="AE390"/>
      <c r="AF390" t="n">
        <v>2330.0</v>
      </c>
      <c r="AG390" t="inlineStr">
        <is>
          <t>AI mg/L</t>
        </is>
      </c>
      <c r="AH390"/>
      <c r="AI390"/>
      <c r="AJ390"/>
      <c r="AK390"/>
      <c r="AL390"/>
      <c r="AM390"/>
      <c r="AN390"/>
      <c r="AO390"/>
      <c r="AP390"/>
      <c r="AQ390"/>
      <c r="AR390"/>
      <c r="AS390"/>
      <c r="AT390"/>
      <c r="AU390"/>
      <c r="AV390"/>
      <c r="AW390"/>
      <c r="AX390" t="inlineStr">
        <is>
          <t>Mortality</t>
        </is>
      </c>
      <c r="AY390" t="inlineStr">
        <is>
          <t>Mortality</t>
        </is>
      </c>
      <c r="AZ390" t="inlineStr">
        <is>
          <t>LC50</t>
        </is>
      </c>
      <c r="BA390"/>
      <c r="BB390"/>
      <c r="BC390" t="n">
        <v>2.0</v>
      </c>
      <c r="BD390"/>
      <c r="BE390"/>
      <c r="BF390"/>
      <c r="BG390"/>
      <c r="BH390" t="inlineStr">
        <is>
          <t>Day(s)</t>
        </is>
      </c>
      <c r="BI390"/>
      <c r="BJ390"/>
      <c r="BK390"/>
      <c r="BL390"/>
      <c r="BM390"/>
      <c r="BN390"/>
      <c r="BO390" t="inlineStr">
        <is>
          <t>--</t>
        </is>
      </c>
      <c r="BP390"/>
      <c r="BQ390"/>
      <c r="BR390"/>
      <c r="BS390"/>
      <c r="BT390"/>
      <c r="BU390"/>
      <c r="BV390"/>
      <c r="BW390"/>
      <c r="BX390"/>
      <c r="BY390"/>
      <c r="BZ390"/>
      <c r="CA390"/>
      <c r="CB390"/>
      <c r="CC390"/>
      <c r="CD390" t="inlineStr">
        <is>
          <t>Mount,D.R., D.D. Gulley, J.R. Hockett, T.D. Garrison, and J.M. Evans</t>
        </is>
      </c>
      <c r="CE390" t="n">
        <v>18272.0</v>
      </c>
      <c r="CF390" t="inlineStr">
        <is>
          <t>Statistical Models to Predict the Toxicity of Major Ions to Ceriodaphnia dubia, Daphnia magna and Pimephales promelas (Fathead Minnows)</t>
        </is>
      </c>
      <c r="CG390" t="inlineStr">
        <is>
          <t>Environ. Toxicol. Chem.16(10): 2009-2019</t>
        </is>
      </c>
      <c r="CH390" t="n">
        <v>1997.0</v>
      </c>
    </row>
    <row r="391">
      <c r="A391" t="n">
        <v>7487889.0</v>
      </c>
      <c r="B391" t="inlineStr">
        <is>
          <t>Sulfuric acid magnesium salt (1:1)</t>
        </is>
      </c>
      <c r="C391" t="inlineStr">
        <is>
          <t>Reagent Grade, Purissium, Purum, Puriss, Puris, Reinst</t>
        </is>
      </c>
      <c r="D391" t="inlineStr">
        <is>
          <t>Unmeasured</t>
        </is>
      </c>
      <c r="E391"/>
      <c r="F391"/>
      <c r="G391"/>
      <c r="H391"/>
      <c r="I391"/>
      <c r="J391"/>
      <c r="K391" t="inlineStr">
        <is>
          <t>Daphnia magna</t>
        </is>
      </c>
      <c r="L391" t="inlineStr">
        <is>
          <t>Water Flea</t>
        </is>
      </c>
      <c r="M391" t="inlineStr">
        <is>
          <t>Crustaceans; Standard Test Species</t>
        </is>
      </c>
      <c r="N391"/>
      <c r="O391" t="inlineStr">
        <is>
          <t>&lt;</t>
        </is>
      </c>
      <c r="P391" t="n">
        <v>24.0</v>
      </c>
      <c r="Q391"/>
      <c r="R391"/>
      <c r="S391"/>
      <c r="T391"/>
      <c r="U391" t="inlineStr">
        <is>
          <t>Hour(s)</t>
        </is>
      </c>
      <c r="V391" t="inlineStr">
        <is>
          <t>Static</t>
        </is>
      </c>
      <c r="W391" t="inlineStr">
        <is>
          <t>Fresh water</t>
        </is>
      </c>
      <c r="X391" t="inlineStr">
        <is>
          <t>Lab</t>
        </is>
      </c>
      <c r="Y391"/>
      <c r="Z391" t="inlineStr">
        <is>
          <t>Total</t>
        </is>
      </c>
      <c r="AA391"/>
      <c r="AB391" t="n">
        <v>2360.0</v>
      </c>
      <c r="AC391"/>
      <c r="AD391" t="n">
        <v>2180.0</v>
      </c>
      <c r="AE391"/>
      <c r="AF391" t="n">
        <v>2500.0</v>
      </c>
      <c r="AG391" t="inlineStr">
        <is>
          <t>AI mg/L</t>
        </is>
      </c>
      <c r="AH391"/>
      <c r="AI391"/>
      <c r="AJ391"/>
      <c r="AK391"/>
      <c r="AL391"/>
      <c r="AM391"/>
      <c r="AN391"/>
      <c r="AO391"/>
      <c r="AP391"/>
      <c r="AQ391"/>
      <c r="AR391"/>
      <c r="AS391"/>
      <c r="AT391"/>
      <c r="AU391"/>
      <c r="AV391"/>
      <c r="AW391"/>
      <c r="AX391" t="inlineStr">
        <is>
          <t>Mortality</t>
        </is>
      </c>
      <c r="AY391" t="inlineStr">
        <is>
          <t>Mortality</t>
        </is>
      </c>
      <c r="AZ391" t="inlineStr">
        <is>
          <t>LC50</t>
        </is>
      </c>
      <c r="BA391"/>
      <c r="BB391"/>
      <c r="BC391" t="n">
        <v>1.0</v>
      </c>
      <c r="BD391"/>
      <c r="BE391"/>
      <c r="BF391"/>
      <c r="BG391"/>
      <c r="BH391" t="inlineStr">
        <is>
          <t>Day(s)</t>
        </is>
      </c>
      <c r="BI391"/>
      <c r="BJ391"/>
      <c r="BK391"/>
      <c r="BL391"/>
      <c r="BM391"/>
      <c r="BN391"/>
      <c r="BO391" t="inlineStr">
        <is>
          <t>--</t>
        </is>
      </c>
      <c r="BP391"/>
      <c r="BQ391"/>
      <c r="BR391"/>
      <c r="BS391"/>
      <c r="BT391"/>
      <c r="BU391"/>
      <c r="BV391"/>
      <c r="BW391"/>
      <c r="BX391"/>
      <c r="BY391"/>
      <c r="BZ391"/>
      <c r="CA391"/>
      <c r="CB391"/>
      <c r="CC391"/>
      <c r="CD391" t="inlineStr">
        <is>
          <t>Mount,D.R., D.D. Gulley, J.R. Hockett, T.D. Garrison, and J.M. Evans</t>
        </is>
      </c>
      <c r="CE391" t="n">
        <v>18272.0</v>
      </c>
      <c r="CF391" t="inlineStr">
        <is>
          <t>Statistical Models to Predict the Toxicity of Major Ions to Ceriodaphnia dubia, Daphnia magna and Pimephales promelas (Fathead Minnows)</t>
        </is>
      </c>
      <c r="CG391" t="inlineStr">
        <is>
          <t>Environ. Toxicol. Chem.16(10): 2009-2019</t>
        </is>
      </c>
      <c r="CH391" t="n">
        <v>1997.0</v>
      </c>
    </row>
    <row r="392">
      <c r="A392" t="n">
        <v>7487889.0</v>
      </c>
      <c r="B392" t="inlineStr">
        <is>
          <t>Sulfuric acid magnesium salt (1:1)</t>
        </is>
      </c>
      <c r="C392"/>
      <c r="D392" t="inlineStr">
        <is>
          <t>Unmeasured</t>
        </is>
      </c>
      <c r="E392"/>
      <c r="F392"/>
      <c r="G392"/>
      <c r="H392"/>
      <c r="I392"/>
      <c r="J392"/>
      <c r="K392" t="inlineStr">
        <is>
          <t>Daphnia magna</t>
        </is>
      </c>
      <c r="L392" t="inlineStr">
        <is>
          <t>Water Flea</t>
        </is>
      </c>
      <c r="M392" t="inlineStr">
        <is>
          <t>Crustaceans; Standard Test Species</t>
        </is>
      </c>
      <c r="N392"/>
      <c r="O392"/>
      <c r="P392"/>
      <c r="Q392"/>
      <c r="R392"/>
      <c r="S392"/>
      <c r="T392"/>
      <c r="U392"/>
      <c r="V392" t="inlineStr">
        <is>
          <t>Static</t>
        </is>
      </c>
      <c r="W392" t="inlineStr">
        <is>
          <t>Fresh water</t>
        </is>
      </c>
      <c r="X392" t="inlineStr">
        <is>
          <t>Lab</t>
        </is>
      </c>
      <c r="Y392"/>
      <c r="Z392" t="inlineStr">
        <is>
          <t>Total</t>
        </is>
      </c>
      <c r="AA392"/>
      <c r="AB392" t="n">
        <v>3803.0</v>
      </c>
      <c r="AC392"/>
      <c r="AD392"/>
      <c r="AE392"/>
      <c r="AF392"/>
      <c r="AG392" t="inlineStr">
        <is>
          <t>AI mg/L</t>
        </is>
      </c>
      <c r="AH392"/>
      <c r="AI392"/>
      <c r="AJ392"/>
      <c r="AK392"/>
      <c r="AL392"/>
      <c r="AM392"/>
      <c r="AN392"/>
      <c r="AO392"/>
      <c r="AP392"/>
      <c r="AQ392"/>
      <c r="AR392"/>
      <c r="AS392"/>
      <c r="AT392"/>
      <c r="AU392"/>
      <c r="AV392"/>
      <c r="AW392"/>
      <c r="AX392" t="inlineStr">
        <is>
          <t>Mortality</t>
        </is>
      </c>
      <c r="AY392" t="inlineStr">
        <is>
          <t>Mortality</t>
        </is>
      </c>
      <c r="AZ392" t="inlineStr">
        <is>
          <t>LC50</t>
        </is>
      </c>
      <c r="BA392"/>
      <c r="BB392"/>
      <c r="BC392" t="n">
        <v>4.0</v>
      </c>
      <c r="BD392"/>
      <c r="BE392"/>
      <c r="BF392"/>
      <c r="BG392"/>
      <c r="BH392" t="inlineStr">
        <is>
          <t>Day(s)</t>
        </is>
      </c>
      <c r="BI392"/>
      <c r="BJ392"/>
      <c r="BK392"/>
      <c r="BL392"/>
      <c r="BM392"/>
      <c r="BN392"/>
      <c r="BO392" t="inlineStr">
        <is>
          <t>--</t>
        </is>
      </c>
      <c r="BP392"/>
      <c r="BQ392"/>
      <c r="BR392"/>
      <c r="BS392"/>
      <c r="BT392"/>
      <c r="BU392"/>
      <c r="BV392"/>
      <c r="BW392"/>
      <c r="BX392"/>
      <c r="BY392"/>
      <c r="BZ392"/>
      <c r="CA392"/>
      <c r="CB392"/>
      <c r="CC392"/>
      <c r="CD392" t="inlineStr">
        <is>
          <t>Dowden,B.F., and H.J. Bennett</t>
        </is>
      </c>
      <c r="CE392" t="n">
        <v>915.0</v>
      </c>
      <c r="CF392" t="inlineStr">
        <is>
          <t>Toxicity of Selected Chemicals to Certain Animals</t>
        </is>
      </c>
      <c r="CG392" t="inlineStr">
        <is>
          <t>J. Water Pollut. Control Fed.37(9): 1308-1316</t>
        </is>
      </c>
      <c r="CH392" t="n">
        <v>1965.0</v>
      </c>
    </row>
    <row r="393">
      <c r="A393" t="n">
        <v>7487889.0</v>
      </c>
      <c r="B393" t="inlineStr">
        <is>
          <t>Sulfuric acid magnesium salt (1:1)</t>
        </is>
      </c>
      <c r="C393"/>
      <c r="D393" t="inlineStr">
        <is>
          <t>Unmeasured</t>
        </is>
      </c>
      <c r="E393"/>
      <c r="F393"/>
      <c r="G393"/>
      <c r="H393"/>
      <c r="I393"/>
      <c r="J393"/>
      <c r="K393" t="inlineStr">
        <is>
          <t>Daphnia magna</t>
        </is>
      </c>
      <c r="L393" t="inlineStr">
        <is>
          <t>Water Flea</t>
        </is>
      </c>
      <c r="M393" t="inlineStr">
        <is>
          <t>Crustaceans; Standard Test Species</t>
        </is>
      </c>
      <c r="N393"/>
      <c r="O393"/>
      <c r="P393"/>
      <c r="Q393"/>
      <c r="R393"/>
      <c r="S393"/>
      <c r="T393"/>
      <c r="U393"/>
      <c r="V393" t="inlineStr">
        <is>
          <t>Static</t>
        </is>
      </c>
      <c r="W393" t="inlineStr">
        <is>
          <t>Fresh water</t>
        </is>
      </c>
      <c r="X393" t="inlineStr">
        <is>
          <t>Lab</t>
        </is>
      </c>
      <c r="Y393"/>
      <c r="Z393" t="inlineStr">
        <is>
          <t>Total</t>
        </is>
      </c>
      <c r="AA393"/>
      <c r="AB393" t="n">
        <v>963.0</v>
      </c>
      <c r="AC393"/>
      <c r="AD393"/>
      <c r="AE393"/>
      <c r="AF393"/>
      <c r="AG393" t="inlineStr">
        <is>
          <t>AI mg/L</t>
        </is>
      </c>
      <c r="AH393"/>
      <c r="AI393"/>
      <c r="AJ393"/>
      <c r="AK393"/>
      <c r="AL393"/>
      <c r="AM393"/>
      <c r="AN393"/>
      <c r="AO393"/>
      <c r="AP393"/>
      <c r="AQ393"/>
      <c r="AR393"/>
      <c r="AS393"/>
      <c r="AT393"/>
      <c r="AU393"/>
      <c r="AV393"/>
      <c r="AW393"/>
      <c r="AX393" t="inlineStr">
        <is>
          <t>Mortality</t>
        </is>
      </c>
      <c r="AY393" t="inlineStr">
        <is>
          <t>Mortality</t>
        </is>
      </c>
      <c r="AZ393" t="inlineStr">
        <is>
          <t>LC50</t>
        </is>
      </c>
      <c r="BA393"/>
      <c r="BB393"/>
      <c r="BC393" t="n">
        <v>1.0</v>
      </c>
      <c r="BD393"/>
      <c r="BE393"/>
      <c r="BF393"/>
      <c r="BG393"/>
      <c r="BH393" t="inlineStr">
        <is>
          <t>Day(s)</t>
        </is>
      </c>
      <c r="BI393"/>
      <c r="BJ393"/>
      <c r="BK393"/>
      <c r="BL393"/>
      <c r="BM393"/>
      <c r="BN393"/>
      <c r="BO393" t="inlineStr">
        <is>
          <t>--</t>
        </is>
      </c>
      <c r="BP393"/>
      <c r="BQ393"/>
      <c r="BR393"/>
      <c r="BS393"/>
      <c r="BT393"/>
      <c r="BU393"/>
      <c r="BV393"/>
      <c r="BW393"/>
      <c r="BX393"/>
      <c r="BY393"/>
      <c r="BZ393"/>
      <c r="CA393"/>
      <c r="CB393"/>
      <c r="CC393"/>
      <c r="CD393" t="inlineStr">
        <is>
          <t>Dowden,B.F., and H.J. Bennett</t>
        </is>
      </c>
      <c r="CE393" t="n">
        <v>915.0</v>
      </c>
      <c r="CF393" t="inlineStr">
        <is>
          <t>Toxicity of Selected Chemicals to Certain Animals</t>
        </is>
      </c>
      <c r="CG393" t="inlineStr">
        <is>
          <t>J. Water Pollut. Control Fed.37(9): 1308-1316</t>
        </is>
      </c>
      <c r="CH393" t="n">
        <v>1965.0</v>
      </c>
    </row>
    <row r="394">
      <c r="A394" t="n">
        <v>7487889.0</v>
      </c>
      <c r="B394" t="inlineStr">
        <is>
          <t>Sulfuric acid magnesium salt (1:1)</t>
        </is>
      </c>
      <c r="C394"/>
      <c r="D394" t="inlineStr">
        <is>
          <t>Unmeasured</t>
        </is>
      </c>
      <c r="E394"/>
      <c r="F394"/>
      <c r="G394"/>
      <c r="H394"/>
      <c r="I394"/>
      <c r="J394"/>
      <c r="K394" t="inlineStr">
        <is>
          <t>Daphnia magna</t>
        </is>
      </c>
      <c r="L394" t="inlineStr">
        <is>
          <t>Water Flea</t>
        </is>
      </c>
      <c r="M394" t="inlineStr">
        <is>
          <t>Crustaceans; Standard Test Species</t>
        </is>
      </c>
      <c r="N394"/>
      <c r="O394"/>
      <c r="P394"/>
      <c r="Q394"/>
      <c r="R394"/>
      <c r="S394"/>
      <c r="T394"/>
      <c r="U394"/>
      <c r="V394" t="inlineStr">
        <is>
          <t>Static</t>
        </is>
      </c>
      <c r="W394" t="inlineStr">
        <is>
          <t>Fresh water</t>
        </is>
      </c>
      <c r="X394" t="inlineStr">
        <is>
          <t>Lab</t>
        </is>
      </c>
      <c r="Y394"/>
      <c r="Z394" t="inlineStr">
        <is>
          <t>Total</t>
        </is>
      </c>
      <c r="AA394"/>
      <c r="AB394" t="n">
        <v>861.0</v>
      </c>
      <c r="AC394"/>
      <c r="AD394"/>
      <c r="AE394"/>
      <c r="AF394"/>
      <c r="AG394" t="inlineStr">
        <is>
          <t>AI mg/L</t>
        </is>
      </c>
      <c r="AH394"/>
      <c r="AI394"/>
      <c r="AJ394"/>
      <c r="AK394"/>
      <c r="AL394"/>
      <c r="AM394"/>
      <c r="AN394"/>
      <c r="AO394"/>
      <c r="AP394"/>
      <c r="AQ394"/>
      <c r="AR394"/>
      <c r="AS394"/>
      <c r="AT394"/>
      <c r="AU394"/>
      <c r="AV394"/>
      <c r="AW394"/>
      <c r="AX394" t="inlineStr">
        <is>
          <t>Mortality</t>
        </is>
      </c>
      <c r="AY394" t="inlineStr">
        <is>
          <t>Mortality</t>
        </is>
      </c>
      <c r="AZ394" t="inlineStr">
        <is>
          <t>LC50</t>
        </is>
      </c>
      <c r="BA394"/>
      <c r="BB394"/>
      <c r="BC394" t="n">
        <v>3.0</v>
      </c>
      <c r="BD394"/>
      <c r="BE394"/>
      <c r="BF394"/>
      <c r="BG394"/>
      <c r="BH394" t="inlineStr">
        <is>
          <t>Day(s)</t>
        </is>
      </c>
      <c r="BI394"/>
      <c r="BJ394"/>
      <c r="BK394"/>
      <c r="BL394"/>
      <c r="BM394"/>
      <c r="BN394"/>
      <c r="BO394" t="inlineStr">
        <is>
          <t>--</t>
        </is>
      </c>
      <c r="BP394"/>
      <c r="BQ394"/>
      <c r="BR394"/>
      <c r="BS394"/>
      <c r="BT394"/>
      <c r="BU394"/>
      <c r="BV394"/>
      <c r="BW394"/>
      <c r="BX394"/>
      <c r="BY394"/>
      <c r="BZ394"/>
      <c r="CA394"/>
      <c r="CB394"/>
      <c r="CC394"/>
      <c r="CD394" t="inlineStr">
        <is>
          <t>Dowden,B.F., and H.J. Bennett</t>
        </is>
      </c>
      <c r="CE394" t="n">
        <v>915.0</v>
      </c>
      <c r="CF394" t="inlineStr">
        <is>
          <t>Toxicity of Selected Chemicals to Certain Animals</t>
        </is>
      </c>
      <c r="CG394" t="inlineStr">
        <is>
          <t>J. Water Pollut. Control Fed.37(9): 1308-1316</t>
        </is>
      </c>
      <c r="CH394" t="n">
        <v>1965.0</v>
      </c>
    </row>
    <row r="395">
      <c r="A395" t="n">
        <v>7487889.0</v>
      </c>
      <c r="B395" t="inlineStr">
        <is>
          <t>Sulfuric acid magnesium salt (1:1)</t>
        </is>
      </c>
      <c r="C395"/>
      <c r="D395" t="inlineStr">
        <is>
          <t>Unmeasured</t>
        </is>
      </c>
      <c r="E395"/>
      <c r="F395"/>
      <c r="G395"/>
      <c r="H395"/>
      <c r="I395"/>
      <c r="J395"/>
      <c r="K395" t="inlineStr">
        <is>
          <t>Daphnia magna</t>
        </is>
      </c>
      <c r="L395" t="inlineStr">
        <is>
          <t>Water Flea</t>
        </is>
      </c>
      <c r="M395" t="inlineStr">
        <is>
          <t>Crustaceans; Standard Test Species</t>
        </is>
      </c>
      <c r="N395"/>
      <c r="O395"/>
      <c r="P395"/>
      <c r="Q395"/>
      <c r="R395"/>
      <c r="S395"/>
      <c r="T395"/>
      <c r="U395"/>
      <c r="V395" t="inlineStr">
        <is>
          <t>Static</t>
        </is>
      </c>
      <c r="W395" t="inlineStr">
        <is>
          <t>Fresh water</t>
        </is>
      </c>
      <c r="X395" t="inlineStr">
        <is>
          <t>Lab</t>
        </is>
      </c>
      <c r="Y395"/>
      <c r="Z395" t="inlineStr">
        <is>
          <t>Total</t>
        </is>
      </c>
      <c r="AA395"/>
      <c r="AB395" t="n">
        <v>929.0</v>
      </c>
      <c r="AC395"/>
      <c r="AD395"/>
      <c r="AE395"/>
      <c r="AF395"/>
      <c r="AG395" t="inlineStr">
        <is>
          <t>AI mg/L</t>
        </is>
      </c>
      <c r="AH395"/>
      <c r="AI395"/>
      <c r="AJ395"/>
      <c r="AK395"/>
      <c r="AL395"/>
      <c r="AM395"/>
      <c r="AN395"/>
      <c r="AO395"/>
      <c r="AP395"/>
      <c r="AQ395"/>
      <c r="AR395"/>
      <c r="AS395"/>
      <c r="AT395"/>
      <c r="AU395"/>
      <c r="AV395"/>
      <c r="AW395"/>
      <c r="AX395" t="inlineStr">
        <is>
          <t>Mortality</t>
        </is>
      </c>
      <c r="AY395" t="inlineStr">
        <is>
          <t>Mortality</t>
        </is>
      </c>
      <c r="AZ395" t="inlineStr">
        <is>
          <t>LC50</t>
        </is>
      </c>
      <c r="BA395"/>
      <c r="BB395"/>
      <c r="BC395" t="n">
        <v>2.0</v>
      </c>
      <c r="BD395"/>
      <c r="BE395"/>
      <c r="BF395"/>
      <c r="BG395"/>
      <c r="BH395" t="inlineStr">
        <is>
          <t>Day(s)</t>
        </is>
      </c>
      <c r="BI395"/>
      <c r="BJ395"/>
      <c r="BK395"/>
      <c r="BL395"/>
      <c r="BM395"/>
      <c r="BN395"/>
      <c r="BO395" t="inlineStr">
        <is>
          <t>--</t>
        </is>
      </c>
      <c r="BP395"/>
      <c r="BQ395"/>
      <c r="BR395"/>
      <c r="BS395"/>
      <c r="BT395"/>
      <c r="BU395"/>
      <c r="BV395"/>
      <c r="BW395"/>
      <c r="BX395"/>
      <c r="BY395"/>
      <c r="BZ395"/>
      <c r="CA395"/>
      <c r="CB395"/>
      <c r="CC395"/>
      <c r="CD395" t="inlineStr">
        <is>
          <t>Dowden,B.F., and H.J. Bennett</t>
        </is>
      </c>
      <c r="CE395" t="n">
        <v>915.0</v>
      </c>
      <c r="CF395" t="inlineStr">
        <is>
          <t>Toxicity of Selected Chemicals to Certain Animals</t>
        </is>
      </c>
      <c r="CG395" t="inlineStr">
        <is>
          <t>J. Water Pollut. Control Fed.37(9): 1308-1316</t>
        </is>
      </c>
      <c r="CH395" t="n">
        <v>1965.0</v>
      </c>
    </row>
    <row r="396">
      <c r="A396" t="n">
        <v>7487889.0</v>
      </c>
      <c r="B396" t="inlineStr">
        <is>
          <t>Sulfuric acid magnesium salt (1:1)</t>
        </is>
      </c>
      <c r="C396"/>
      <c r="D396" t="inlineStr">
        <is>
          <t>Unmeasured</t>
        </is>
      </c>
      <c r="E396"/>
      <c r="F396"/>
      <c r="G396"/>
      <c r="H396"/>
      <c r="I396"/>
      <c r="J396"/>
      <c r="K396" t="inlineStr">
        <is>
          <t>Daphnia magna</t>
        </is>
      </c>
      <c r="L396" t="inlineStr">
        <is>
          <t>Water Flea</t>
        </is>
      </c>
      <c r="M396" t="inlineStr">
        <is>
          <t>Crustaceans; Standard Test Species</t>
        </is>
      </c>
      <c r="N396"/>
      <c r="O396"/>
      <c r="P396"/>
      <c r="Q396"/>
      <c r="R396"/>
      <c r="S396"/>
      <c r="T396"/>
      <c r="U396"/>
      <c r="V396" t="inlineStr">
        <is>
          <t>Static</t>
        </is>
      </c>
      <c r="W396" t="inlineStr">
        <is>
          <t>Fresh water</t>
        </is>
      </c>
      <c r="X396" t="inlineStr">
        <is>
          <t>Lab</t>
        </is>
      </c>
      <c r="Y396"/>
      <c r="Z396" t="inlineStr">
        <is>
          <t>Total</t>
        </is>
      </c>
      <c r="AA396"/>
      <c r="AB396" t="n">
        <v>788.0</v>
      </c>
      <c r="AC396"/>
      <c r="AD396"/>
      <c r="AE396"/>
      <c r="AF396"/>
      <c r="AG396" t="inlineStr">
        <is>
          <t>AI mg/L</t>
        </is>
      </c>
      <c r="AH396"/>
      <c r="AI396"/>
      <c r="AJ396"/>
      <c r="AK396"/>
      <c r="AL396"/>
      <c r="AM396"/>
      <c r="AN396"/>
      <c r="AO396"/>
      <c r="AP396"/>
      <c r="AQ396"/>
      <c r="AR396"/>
      <c r="AS396"/>
      <c r="AT396"/>
      <c r="AU396"/>
      <c r="AV396"/>
      <c r="AW396"/>
      <c r="AX396" t="inlineStr">
        <is>
          <t>Mortality</t>
        </is>
      </c>
      <c r="AY396" t="inlineStr">
        <is>
          <t>Mortality</t>
        </is>
      </c>
      <c r="AZ396" t="inlineStr">
        <is>
          <t>LC50</t>
        </is>
      </c>
      <c r="BA396"/>
      <c r="BB396"/>
      <c r="BC396" t="n">
        <v>4.0</v>
      </c>
      <c r="BD396"/>
      <c r="BE396"/>
      <c r="BF396"/>
      <c r="BG396"/>
      <c r="BH396" t="inlineStr">
        <is>
          <t>Day(s)</t>
        </is>
      </c>
      <c r="BI396"/>
      <c r="BJ396"/>
      <c r="BK396"/>
      <c r="BL396"/>
      <c r="BM396"/>
      <c r="BN396"/>
      <c r="BO396" t="inlineStr">
        <is>
          <t>--</t>
        </is>
      </c>
      <c r="BP396"/>
      <c r="BQ396"/>
      <c r="BR396"/>
      <c r="BS396"/>
      <c r="BT396"/>
      <c r="BU396"/>
      <c r="BV396"/>
      <c r="BW396"/>
      <c r="BX396"/>
      <c r="BY396"/>
      <c r="BZ396"/>
      <c r="CA396"/>
      <c r="CB396"/>
      <c r="CC396"/>
      <c r="CD396" t="inlineStr">
        <is>
          <t>Dowden,B.F., and H.J. Bennett</t>
        </is>
      </c>
      <c r="CE396" t="n">
        <v>915.0</v>
      </c>
      <c r="CF396" t="inlineStr">
        <is>
          <t>Toxicity of Selected Chemicals to Certain Animals</t>
        </is>
      </c>
      <c r="CG396" t="inlineStr">
        <is>
          <t>J. Water Pollut. Control Fed.37(9): 1308-1316</t>
        </is>
      </c>
      <c r="CH396" t="n">
        <v>1965.0</v>
      </c>
    </row>
    <row r="397">
      <c r="A397" t="n">
        <v>7487889.0</v>
      </c>
      <c r="B397" t="inlineStr">
        <is>
          <t>Sulfuric acid magnesium salt (1:1)</t>
        </is>
      </c>
      <c r="C397"/>
      <c r="D397" t="inlineStr">
        <is>
          <t>Unmeasured</t>
        </is>
      </c>
      <c r="E397"/>
      <c r="F397"/>
      <c r="G397"/>
      <c r="H397"/>
      <c r="I397"/>
      <c r="J397"/>
      <c r="K397" t="inlineStr">
        <is>
          <t>Daphnia magna</t>
        </is>
      </c>
      <c r="L397" t="inlineStr">
        <is>
          <t>Water Flea</t>
        </is>
      </c>
      <c r="M397" t="inlineStr">
        <is>
          <t>Crustaceans; Standard Test Species</t>
        </is>
      </c>
      <c r="N397" t="inlineStr">
        <is>
          <t>Neonate</t>
        </is>
      </c>
      <c r="O397" t="inlineStr">
        <is>
          <t>&lt;</t>
        </is>
      </c>
      <c r="P397" t="n">
        <v>24.0</v>
      </c>
      <c r="Q397"/>
      <c r="R397"/>
      <c r="S397"/>
      <c r="T397"/>
      <c r="U397" t="inlineStr">
        <is>
          <t>Hour(s)</t>
        </is>
      </c>
      <c r="V397" t="inlineStr">
        <is>
          <t>Renewal</t>
        </is>
      </c>
      <c r="W397" t="inlineStr">
        <is>
          <t>Fresh water</t>
        </is>
      </c>
      <c r="X397" t="inlineStr">
        <is>
          <t>Lab</t>
        </is>
      </c>
      <c r="Y397"/>
      <c r="Z397" t="inlineStr">
        <is>
          <t>Total</t>
        </is>
      </c>
      <c r="AA397"/>
      <c r="AB397" t="n">
        <v>4300.0</v>
      </c>
      <c r="AC397"/>
      <c r="AD397" t="n">
        <v>4100.0</v>
      </c>
      <c r="AE397"/>
      <c r="AF397" t="n">
        <v>4570.0</v>
      </c>
      <c r="AG397" t="inlineStr">
        <is>
          <t>AI mg/L</t>
        </is>
      </c>
      <c r="AH397"/>
      <c r="AI397"/>
      <c r="AJ397"/>
      <c r="AK397"/>
      <c r="AL397"/>
      <c r="AM397"/>
      <c r="AN397"/>
      <c r="AO397"/>
      <c r="AP397"/>
      <c r="AQ397"/>
      <c r="AR397"/>
      <c r="AS397"/>
      <c r="AT397"/>
      <c r="AU397"/>
      <c r="AV397"/>
      <c r="AW397"/>
      <c r="AX397" t="inlineStr">
        <is>
          <t>Mortality</t>
        </is>
      </c>
      <c r="AY397" t="inlineStr">
        <is>
          <t>Mortality</t>
        </is>
      </c>
      <c r="AZ397" t="inlineStr">
        <is>
          <t>LC50</t>
        </is>
      </c>
      <c r="BA397"/>
      <c r="BB397"/>
      <c r="BC397" t="n">
        <v>2.0</v>
      </c>
      <c r="BD397"/>
      <c r="BE397"/>
      <c r="BF397"/>
      <c r="BG397"/>
      <c r="BH397" t="inlineStr">
        <is>
          <t>Day(s)</t>
        </is>
      </c>
      <c r="BI397"/>
      <c r="BJ397"/>
      <c r="BK397"/>
      <c r="BL397"/>
      <c r="BM397"/>
      <c r="BN397"/>
      <c r="BO397" t="inlineStr">
        <is>
          <t>--</t>
        </is>
      </c>
      <c r="BP397"/>
      <c r="BQ397"/>
      <c r="BR397"/>
      <c r="BS397"/>
      <c r="BT397"/>
      <c r="BU397"/>
      <c r="BV397"/>
      <c r="BW397"/>
      <c r="BX397"/>
      <c r="BY397"/>
      <c r="BZ397"/>
      <c r="CA397"/>
      <c r="CB397"/>
      <c r="CC397"/>
      <c r="CD397" t="inlineStr">
        <is>
          <t>Meyer,J.S., D.A. Sanchez, J.A. Brookman, D.B. McWhorter, and H.L. Bergman</t>
        </is>
      </c>
      <c r="CE397" t="n">
        <v>116913.0</v>
      </c>
      <c r="CF397" t="inlineStr">
        <is>
          <t>Chemistry and Aquatic Toxicity of Raw Oil Shale Leachates from Piceance Basin, Colorado</t>
        </is>
      </c>
      <c r="CG397" t="inlineStr">
        <is>
          <t>Environ. Toxicol. Chem.4:559-572</t>
        </is>
      </c>
      <c r="CH397" t="n">
        <v>1985.0</v>
      </c>
    </row>
    <row r="398">
      <c r="A398" t="n">
        <v>7601890.0</v>
      </c>
      <c r="B398" t="inlineStr">
        <is>
          <t>Sodium perchlorate</t>
        </is>
      </c>
      <c r="C398"/>
      <c r="D398" t="inlineStr">
        <is>
          <t>Unmeasured</t>
        </is>
      </c>
      <c r="E398"/>
      <c r="F398" t="n">
        <v>98.0</v>
      </c>
      <c r="G398"/>
      <c r="H398"/>
      <c r="I398"/>
      <c r="J398"/>
      <c r="K398" t="inlineStr">
        <is>
          <t>Daphnia magna</t>
        </is>
      </c>
      <c r="L398" t="inlineStr">
        <is>
          <t>Water Flea</t>
        </is>
      </c>
      <c r="M398" t="inlineStr">
        <is>
          <t>Crustaceans; Standard Test Species</t>
        </is>
      </c>
      <c r="N398" t="inlineStr">
        <is>
          <t>Neonate</t>
        </is>
      </c>
      <c r="O398" t="inlineStr">
        <is>
          <t>&lt;</t>
        </is>
      </c>
      <c r="P398" t="n">
        <v>24.0</v>
      </c>
      <c r="Q398"/>
      <c r="R398"/>
      <c r="S398"/>
      <c r="T398"/>
      <c r="U398" t="inlineStr">
        <is>
          <t>Hour(s)</t>
        </is>
      </c>
      <c r="V398" t="inlineStr">
        <is>
          <t>Static</t>
        </is>
      </c>
      <c r="W398" t="inlineStr">
        <is>
          <t>Fresh water</t>
        </is>
      </c>
      <c r="X398" t="inlineStr">
        <is>
          <t>Lab</t>
        </is>
      </c>
      <c r="Y398" t="n">
        <v>2.0</v>
      </c>
      <c r="Z398" t="inlineStr">
        <is>
          <t>Total</t>
        </is>
      </c>
      <c r="AA398"/>
      <c r="AB398" t="n">
        <v>3925.0</v>
      </c>
      <c r="AC398"/>
      <c r="AD398"/>
      <c r="AE398"/>
      <c r="AF398"/>
      <c r="AG398" t="inlineStr">
        <is>
          <t>AI mg/L</t>
        </is>
      </c>
      <c r="AH398"/>
      <c r="AI398"/>
      <c r="AJ398"/>
      <c r="AK398"/>
      <c r="AL398"/>
      <c r="AM398"/>
      <c r="AN398"/>
      <c r="AO398"/>
      <c r="AP398"/>
      <c r="AQ398"/>
      <c r="AR398"/>
      <c r="AS398"/>
      <c r="AT398"/>
      <c r="AU398"/>
      <c r="AV398"/>
      <c r="AW398"/>
      <c r="AX398" t="inlineStr">
        <is>
          <t>Intoxication</t>
        </is>
      </c>
      <c r="AY398" t="inlineStr">
        <is>
          <t>Immobile</t>
        </is>
      </c>
      <c r="AZ398" t="inlineStr">
        <is>
          <t>LC50</t>
        </is>
      </c>
      <c r="BA398"/>
      <c r="BB398"/>
      <c r="BC398" t="n">
        <v>2.0</v>
      </c>
      <c r="BD398"/>
      <c r="BE398"/>
      <c r="BF398"/>
      <c r="BG398"/>
      <c r="BH398" t="inlineStr">
        <is>
          <t>Day(s)</t>
        </is>
      </c>
      <c r="BI398"/>
      <c r="BJ398"/>
      <c r="BK398"/>
      <c r="BL398"/>
      <c r="BM398"/>
      <c r="BN398"/>
      <c r="BO398" t="inlineStr">
        <is>
          <t>--</t>
        </is>
      </c>
      <c r="BP398"/>
      <c r="BQ398"/>
      <c r="BR398"/>
      <c r="BS398"/>
      <c r="BT398"/>
      <c r="BU398"/>
      <c r="BV398"/>
      <c r="BW398"/>
      <c r="BX398"/>
      <c r="BY398"/>
      <c r="BZ398"/>
      <c r="CA398"/>
      <c r="CB398"/>
      <c r="CC398"/>
      <c r="CD398" t="inlineStr">
        <is>
          <t>Loureiro,S., T.L. Meyer, A.L.G. Ferreira, M.J.B. Amorim, and A.M.V.M. Soares</t>
        </is>
      </c>
      <c r="CE398" t="n">
        <v>159401.0</v>
      </c>
      <c r="CF398" t="inlineStr">
        <is>
          <t>Single and Joint Effects of Perchlorates to Daphnia magna: Additivity and Interaction Patterns</t>
        </is>
      </c>
      <c r="CG398" t="inlineStr">
        <is>
          <t>Fresenius Environ. Bull.21(4): 844-852</t>
        </is>
      </c>
      <c r="CH398" t="n">
        <v>2012.0</v>
      </c>
    </row>
    <row r="399">
      <c r="A399" t="n">
        <v>7601890.0</v>
      </c>
      <c r="B399" t="inlineStr">
        <is>
          <t>Sodium perchlorate</t>
        </is>
      </c>
      <c r="C399"/>
      <c r="D399" t="inlineStr">
        <is>
          <t>Unmeasured</t>
        </is>
      </c>
      <c r="E399"/>
      <c r="F399" t="n">
        <v>98.0</v>
      </c>
      <c r="G399"/>
      <c r="H399"/>
      <c r="I399"/>
      <c r="J399"/>
      <c r="K399" t="inlineStr">
        <is>
          <t>Daphnia magna</t>
        </is>
      </c>
      <c r="L399" t="inlineStr">
        <is>
          <t>Water Flea</t>
        </is>
      </c>
      <c r="M399" t="inlineStr">
        <is>
          <t>Crustaceans; Standard Test Species</t>
        </is>
      </c>
      <c r="N399" t="inlineStr">
        <is>
          <t>Neonate</t>
        </is>
      </c>
      <c r="O399" t="inlineStr">
        <is>
          <t>&lt;</t>
        </is>
      </c>
      <c r="P399" t="n">
        <v>24.0</v>
      </c>
      <c r="Q399"/>
      <c r="R399"/>
      <c r="S399"/>
      <c r="T399"/>
      <c r="U399" t="inlineStr">
        <is>
          <t>Hour(s)</t>
        </is>
      </c>
      <c r="V399" t="inlineStr">
        <is>
          <t>Static</t>
        </is>
      </c>
      <c r="W399" t="inlineStr">
        <is>
          <t>Fresh water</t>
        </is>
      </c>
      <c r="X399" t="inlineStr">
        <is>
          <t>Lab</t>
        </is>
      </c>
      <c r="Y399" t="n">
        <v>2.0</v>
      </c>
      <c r="Z399" t="inlineStr">
        <is>
          <t>Total</t>
        </is>
      </c>
      <c r="AA399"/>
      <c r="AB399" t="n">
        <v>4914.0</v>
      </c>
      <c r="AC399"/>
      <c r="AD399"/>
      <c r="AE399"/>
      <c r="AF399"/>
      <c r="AG399" t="inlineStr">
        <is>
          <t>AI mg/L</t>
        </is>
      </c>
      <c r="AH399"/>
      <c r="AI399"/>
      <c r="AJ399"/>
      <c r="AK399"/>
      <c r="AL399"/>
      <c r="AM399"/>
      <c r="AN399"/>
      <c r="AO399"/>
      <c r="AP399"/>
      <c r="AQ399"/>
      <c r="AR399"/>
      <c r="AS399"/>
      <c r="AT399"/>
      <c r="AU399"/>
      <c r="AV399"/>
      <c r="AW399"/>
      <c r="AX399" t="inlineStr">
        <is>
          <t>Intoxication</t>
        </is>
      </c>
      <c r="AY399" t="inlineStr">
        <is>
          <t>Immobile</t>
        </is>
      </c>
      <c r="AZ399" t="inlineStr">
        <is>
          <t>LC50</t>
        </is>
      </c>
      <c r="BA399"/>
      <c r="BB399"/>
      <c r="BC399" t="n">
        <v>1.0</v>
      </c>
      <c r="BD399"/>
      <c r="BE399"/>
      <c r="BF399"/>
      <c r="BG399"/>
      <c r="BH399" t="inlineStr">
        <is>
          <t>Day(s)</t>
        </is>
      </c>
      <c r="BI399"/>
      <c r="BJ399"/>
      <c r="BK399"/>
      <c r="BL399"/>
      <c r="BM399"/>
      <c r="BN399"/>
      <c r="BO399" t="inlineStr">
        <is>
          <t>--</t>
        </is>
      </c>
      <c r="BP399"/>
      <c r="BQ399"/>
      <c r="BR399"/>
      <c r="BS399"/>
      <c r="BT399"/>
      <c r="BU399"/>
      <c r="BV399"/>
      <c r="BW399"/>
      <c r="BX399"/>
      <c r="BY399"/>
      <c r="BZ399"/>
      <c r="CA399"/>
      <c r="CB399"/>
      <c r="CC399"/>
      <c r="CD399" t="inlineStr">
        <is>
          <t>Loureiro,S., T.L. Meyer, A.L.G. Ferreira, M.J.B. Amorim, and A.M.V.M. Soares</t>
        </is>
      </c>
      <c r="CE399" t="n">
        <v>159401.0</v>
      </c>
      <c r="CF399" t="inlineStr">
        <is>
          <t>Single and Joint Effects of Perchlorates to Daphnia magna: Additivity and Interaction Patterns</t>
        </is>
      </c>
      <c r="CG399" t="inlineStr">
        <is>
          <t>Fresenius Environ. Bull.21(4): 844-852</t>
        </is>
      </c>
      <c r="CH399" t="n">
        <v>2012.0</v>
      </c>
    </row>
    <row r="400">
      <c r="A400" t="n">
        <v>7601890.0</v>
      </c>
      <c r="B400" t="inlineStr">
        <is>
          <t>Sodium perchlorate</t>
        </is>
      </c>
      <c r="C400" t="inlineStr">
        <is>
          <t>Reagent Grade, Purissium, Purum, Puriss, Puris, Reinst</t>
        </is>
      </c>
      <c r="D400" t="inlineStr">
        <is>
          <t>Unmeasured</t>
        </is>
      </c>
      <c r="E400" t="inlineStr">
        <is>
          <t>&gt;</t>
        </is>
      </c>
      <c r="F400" t="n">
        <v>99.0</v>
      </c>
      <c r="G400"/>
      <c r="H400"/>
      <c r="I400"/>
      <c r="J400"/>
      <c r="K400" t="inlineStr">
        <is>
          <t>Daphnia magna</t>
        </is>
      </c>
      <c r="L400" t="inlineStr">
        <is>
          <t>Water Flea</t>
        </is>
      </c>
      <c r="M400" t="inlineStr">
        <is>
          <t>Crustaceans; Standard Test Species</t>
        </is>
      </c>
      <c r="N400" t="inlineStr">
        <is>
          <t>Neonate</t>
        </is>
      </c>
      <c r="O400" t="inlineStr">
        <is>
          <t>&lt;</t>
        </is>
      </c>
      <c r="P400" t="n">
        <v>24.0</v>
      </c>
      <c r="Q400"/>
      <c r="R400"/>
      <c r="S400"/>
      <c r="T400"/>
      <c r="U400" t="inlineStr">
        <is>
          <t>Hour(s)</t>
        </is>
      </c>
      <c r="V400" t="inlineStr">
        <is>
          <t>Static</t>
        </is>
      </c>
      <c r="W400" t="inlineStr">
        <is>
          <t>Fresh water</t>
        </is>
      </c>
      <c r="X400" t="inlineStr">
        <is>
          <t>Lab</t>
        </is>
      </c>
      <c r="Y400" t="n">
        <v>7.0</v>
      </c>
      <c r="Z400" t="inlineStr">
        <is>
          <t>Total</t>
        </is>
      </c>
      <c r="AA400"/>
      <c r="AB400" t="n">
        <v>523.5796</v>
      </c>
      <c r="AC400"/>
      <c r="AD400" t="n">
        <v>490.0</v>
      </c>
      <c r="AE400"/>
      <c r="AF400" t="n">
        <v>870.0</v>
      </c>
      <c r="AG400" t="inlineStr">
        <is>
          <t>AI mg/L</t>
        </is>
      </c>
      <c r="AH400"/>
      <c r="AI400"/>
      <c r="AJ400"/>
      <c r="AK400"/>
      <c r="AL400"/>
      <c r="AM400"/>
      <c r="AN400"/>
      <c r="AO400"/>
      <c r="AP400"/>
      <c r="AQ400"/>
      <c r="AR400"/>
      <c r="AS400"/>
      <c r="AT400"/>
      <c r="AU400"/>
      <c r="AV400"/>
      <c r="AW400"/>
      <c r="AX400" t="inlineStr">
        <is>
          <t>Mortality</t>
        </is>
      </c>
      <c r="AY400" t="inlineStr">
        <is>
          <t>Mortality</t>
        </is>
      </c>
      <c r="AZ400" t="inlineStr">
        <is>
          <t>LC50</t>
        </is>
      </c>
      <c r="BA400"/>
      <c r="BB400"/>
      <c r="BC400" t="n">
        <v>2.0</v>
      </c>
      <c r="BD400"/>
      <c r="BE400"/>
      <c r="BF400"/>
      <c r="BG400"/>
      <c r="BH400" t="inlineStr">
        <is>
          <t>Day(s)</t>
        </is>
      </c>
      <c r="BI400"/>
      <c r="BJ400"/>
      <c r="BK400"/>
      <c r="BL400"/>
      <c r="BM400"/>
      <c r="BN400"/>
      <c r="BO400" t="inlineStr">
        <is>
          <t>--</t>
        </is>
      </c>
      <c r="BP400"/>
      <c r="BQ400"/>
      <c r="BR400"/>
      <c r="BS400"/>
      <c r="BT400"/>
      <c r="BU400"/>
      <c r="BV400"/>
      <c r="BW400"/>
      <c r="BX400"/>
      <c r="BY400"/>
      <c r="BZ400"/>
      <c r="CA400"/>
      <c r="CB400"/>
      <c r="CC400"/>
      <c r="CD400" t="inlineStr">
        <is>
          <t>EA Engineering Science and Technology</t>
        </is>
      </c>
      <c r="CE400" t="n">
        <v>165478.0</v>
      </c>
      <c r="CF400" t="inlineStr">
        <is>
          <t>Results of Acute and Chronic Toxicity Testing with Sodium Perchlorate</t>
        </is>
      </c>
      <c r="CG400" t="inlineStr">
        <is>
          <t>Report 2900, EA Engineering, Science, and Technology, Sparks, MD:156 p.</t>
        </is>
      </c>
      <c r="CH400" t="n">
        <v>1998.0</v>
      </c>
    </row>
    <row r="401">
      <c r="A401" t="n">
        <v>7601890.0</v>
      </c>
      <c r="B401" t="inlineStr">
        <is>
          <t>Sodium perchlorate</t>
        </is>
      </c>
      <c r="C401" t="inlineStr">
        <is>
          <t>Reagent Grade, Purissium, Purum, Puriss, Puris, Reinst</t>
        </is>
      </c>
      <c r="D401" t="inlineStr">
        <is>
          <t>Unmeasured</t>
        </is>
      </c>
      <c r="E401" t="inlineStr">
        <is>
          <t>&gt;</t>
        </is>
      </c>
      <c r="F401" t="n">
        <v>99.0</v>
      </c>
      <c r="G401"/>
      <c r="H401"/>
      <c r="I401"/>
      <c r="J401"/>
      <c r="K401" t="inlineStr">
        <is>
          <t>Daphnia magna</t>
        </is>
      </c>
      <c r="L401" t="inlineStr">
        <is>
          <t>Water Flea</t>
        </is>
      </c>
      <c r="M401" t="inlineStr">
        <is>
          <t>Crustaceans; Standard Test Species</t>
        </is>
      </c>
      <c r="N401" t="inlineStr">
        <is>
          <t>Neonate</t>
        </is>
      </c>
      <c r="O401" t="inlineStr">
        <is>
          <t>&lt;</t>
        </is>
      </c>
      <c r="P401" t="n">
        <v>24.0</v>
      </c>
      <c r="Q401"/>
      <c r="R401"/>
      <c r="S401"/>
      <c r="T401"/>
      <c r="U401" t="inlineStr">
        <is>
          <t>Hour(s)</t>
        </is>
      </c>
      <c r="V401" t="inlineStr">
        <is>
          <t>Static</t>
        </is>
      </c>
      <c r="W401" t="inlineStr">
        <is>
          <t>Fresh water</t>
        </is>
      </c>
      <c r="X401" t="inlineStr">
        <is>
          <t>Lab</t>
        </is>
      </c>
      <c r="Y401" t="n">
        <v>7.0</v>
      </c>
      <c r="Z401" t="inlineStr">
        <is>
          <t>Total</t>
        </is>
      </c>
      <c r="AA401"/>
      <c r="AB401" t="n">
        <v>488.7158</v>
      </c>
      <c r="AC401"/>
      <c r="AD401" t="n">
        <v>403.6999</v>
      </c>
      <c r="AE401"/>
      <c r="AF401" t="n">
        <v>623.8274</v>
      </c>
      <c r="AG401" t="inlineStr">
        <is>
          <t>AI mg/L</t>
        </is>
      </c>
      <c r="AH401"/>
      <c r="AI401"/>
      <c r="AJ401"/>
      <c r="AK401"/>
      <c r="AL401"/>
      <c r="AM401"/>
      <c r="AN401"/>
      <c r="AO401"/>
      <c r="AP401"/>
      <c r="AQ401"/>
      <c r="AR401"/>
      <c r="AS401"/>
      <c r="AT401"/>
      <c r="AU401"/>
      <c r="AV401"/>
      <c r="AW401"/>
      <c r="AX401" t="inlineStr">
        <is>
          <t>Mortality</t>
        </is>
      </c>
      <c r="AY401" t="inlineStr">
        <is>
          <t>Mortality</t>
        </is>
      </c>
      <c r="AZ401" t="inlineStr">
        <is>
          <t>LC50</t>
        </is>
      </c>
      <c r="BA401"/>
      <c r="BB401"/>
      <c r="BC401" t="n">
        <v>2.0</v>
      </c>
      <c r="BD401"/>
      <c r="BE401"/>
      <c r="BF401"/>
      <c r="BG401"/>
      <c r="BH401" t="inlineStr">
        <is>
          <t>Day(s)</t>
        </is>
      </c>
      <c r="BI401"/>
      <c r="BJ401"/>
      <c r="BK401"/>
      <c r="BL401"/>
      <c r="BM401"/>
      <c r="BN401"/>
      <c r="BO401" t="inlineStr">
        <is>
          <t>--</t>
        </is>
      </c>
      <c r="BP401"/>
      <c r="BQ401"/>
      <c r="BR401"/>
      <c r="BS401"/>
      <c r="BT401"/>
      <c r="BU401"/>
      <c r="BV401"/>
      <c r="BW401"/>
      <c r="BX401"/>
      <c r="BY401"/>
      <c r="BZ401"/>
      <c r="CA401"/>
      <c r="CB401"/>
      <c r="CC401"/>
      <c r="CD401" t="inlineStr">
        <is>
          <t>EA Engineering Science and Technology</t>
        </is>
      </c>
      <c r="CE401" t="n">
        <v>165478.0</v>
      </c>
      <c r="CF401" t="inlineStr">
        <is>
          <t>Results of Acute and Chronic Toxicity Testing with Sodium Perchlorate</t>
        </is>
      </c>
      <c r="CG401" t="inlineStr">
        <is>
          <t>Report 2900, EA Engineering, Science, and Technology, Sparks, MD:156 p.</t>
        </is>
      </c>
      <c r="CH401" t="n">
        <v>1998.0</v>
      </c>
    </row>
    <row r="402">
      <c r="A402" t="n">
        <v>7601890.0</v>
      </c>
      <c r="B402" t="inlineStr">
        <is>
          <t>Sodium perchlorate</t>
        </is>
      </c>
      <c r="C402" t="inlineStr">
        <is>
          <t>Reagent Grade, Purissium, Purum, Puriss, Puris, Reinst</t>
        </is>
      </c>
      <c r="D402" t="inlineStr">
        <is>
          <t>Unmeasured</t>
        </is>
      </c>
      <c r="E402" t="inlineStr">
        <is>
          <t>&gt;</t>
        </is>
      </c>
      <c r="F402" t="n">
        <v>99.0</v>
      </c>
      <c r="G402"/>
      <c r="H402"/>
      <c r="I402"/>
      <c r="J402"/>
      <c r="K402" t="inlineStr">
        <is>
          <t>Daphnia magna</t>
        </is>
      </c>
      <c r="L402" t="inlineStr">
        <is>
          <t>Water Flea</t>
        </is>
      </c>
      <c r="M402" t="inlineStr">
        <is>
          <t>Crustaceans; Standard Test Species</t>
        </is>
      </c>
      <c r="N402" t="inlineStr">
        <is>
          <t>Neonate</t>
        </is>
      </c>
      <c r="O402" t="inlineStr">
        <is>
          <t>&lt;</t>
        </is>
      </c>
      <c r="P402" t="n">
        <v>24.0</v>
      </c>
      <c r="Q402"/>
      <c r="R402"/>
      <c r="S402"/>
      <c r="T402"/>
      <c r="U402" t="inlineStr">
        <is>
          <t>Hour(s)</t>
        </is>
      </c>
      <c r="V402" t="inlineStr">
        <is>
          <t>Static</t>
        </is>
      </c>
      <c r="W402" t="inlineStr">
        <is>
          <t>Fresh water</t>
        </is>
      </c>
      <c r="X402" t="inlineStr">
        <is>
          <t>Lab</t>
        </is>
      </c>
      <c r="Y402" t="n">
        <v>7.0</v>
      </c>
      <c r="Z402" t="inlineStr">
        <is>
          <t>Total</t>
        </is>
      </c>
      <c r="AA402"/>
      <c r="AB402" t="n">
        <v>523.5793</v>
      </c>
      <c r="AC402"/>
      <c r="AD402" t="n">
        <v>247.8932</v>
      </c>
      <c r="AE402"/>
      <c r="AF402" t="n">
        <v>647.5853</v>
      </c>
      <c r="AG402" t="inlineStr">
        <is>
          <t>AI mg/L</t>
        </is>
      </c>
      <c r="AH402"/>
      <c r="AI402"/>
      <c r="AJ402"/>
      <c r="AK402"/>
      <c r="AL402"/>
      <c r="AM402"/>
      <c r="AN402"/>
      <c r="AO402"/>
      <c r="AP402"/>
      <c r="AQ402"/>
      <c r="AR402"/>
      <c r="AS402"/>
      <c r="AT402"/>
      <c r="AU402"/>
      <c r="AV402"/>
      <c r="AW402"/>
      <c r="AX402" t="inlineStr">
        <is>
          <t>Mortality</t>
        </is>
      </c>
      <c r="AY402" t="inlineStr">
        <is>
          <t>Mortality</t>
        </is>
      </c>
      <c r="AZ402" t="inlineStr">
        <is>
          <t>LC50</t>
        </is>
      </c>
      <c r="BA402"/>
      <c r="BB402"/>
      <c r="BC402" t="n">
        <v>2.0</v>
      </c>
      <c r="BD402"/>
      <c r="BE402"/>
      <c r="BF402"/>
      <c r="BG402"/>
      <c r="BH402" t="inlineStr">
        <is>
          <t>Day(s)</t>
        </is>
      </c>
      <c r="BI402"/>
      <c r="BJ402"/>
      <c r="BK402"/>
      <c r="BL402"/>
      <c r="BM402"/>
      <c r="BN402"/>
      <c r="BO402" t="inlineStr">
        <is>
          <t>--</t>
        </is>
      </c>
      <c r="BP402"/>
      <c r="BQ402"/>
      <c r="BR402"/>
      <c r="BS402"/>
      <c r="BT402"/>
      <c r="BU402"/>
      <c r="BV402"/>
      <c r="BW402"/>
      <c r="BX402"/>
      <c r="BY402"/>
      <c r="BZ402"/>
      <c r="CA402"/>
      <c r="CB402"/>
      <c r="CC402"/>
      <c r="CD402" t="inlineStr">
        <is>
          <t>EA Engineering Science and Technology</t>
        </is>
      </c>
      <c r="CE402" t="n">
        <v>165478.0</v>
      </c>
      <c r="CF402" t="inlineStr">
        <is>
          <t>Results of Acute and Chronic Toxicity Testing with Sodium Perchlorate</t>
        </is>
      </c>
      <c r="CG402" t="inlineStr">
        <is>
          <t>Report 2900, EA Engineering, Science, and Technology, Sparks, MD:156 p.</t>
        </is>
      </c>
      <c r="CH402" t="n">
        <v>1998.0</v>
      </c>
    </row>
    <row r="403">
      <c r="A403" t="n">
        <v>7601890.0</v>
      </c>
      <c r="B403" t="inlineStr">
        <is>
          <t>Sodium perchlorate</t>
        </is>
      </c>
      <c r="C403" t="inlineStr">
        <is>
          <t>Reagent Grade, Purissium, Purum, Puriss, Puris, Reinst</t>
        </is>
      </c>
      <c r="D403" t="inlineStr">
        <is>
          <t>Unmeasured</t>
        </is>
      </c>
      <c r="E403" t="inlineStr">
        <is>
          <t>&gt;</t>
        </is>
      </c>
      <c r="F403" t="n">
        <v>99.0</v>
      </c>
      <c r="G403"/>
      <c r="H403"/>
      <c r="I403"/>
      <c r="J403"/>
      <c r="K403" t="inlineStr">
        <is>
          <t>Daphnia magna</t>
        </is>
      </c>
      <c r="L403" t="inlineStr">
        <is>
          <t>Water Flea</t>
        </is>
      </c>
      <c r="M403" t="inlineStr">
        <is>
          <t>Crustaceans; Standard Test Species</t>
        </is>
      </c>
      <c r="N403" t="inlineStr">
        <is>
          <t>Neonate</t>
        </is>
      </c>
      <c r="O403" t="inlineStr">
        <is>
          <t>&lt;</t>
        </is>
      </c>
      <c r="P403" t="n">
        <v>24.0</v>
      </c>
      <c r="Q403"/>
      <c r="R403"/>
      <c r="S403"/>
      <c r="T403"/>
      <c r="U403" t="inlineStr">
        <is>
          <t>Hour(s)</t>
        </is>
      </c>
      <c r="V403" t="inlineStr">
        <is>
          <t>Static</t>
        </is>
      </c>
      <c r="W403" t="inlineStr">
        <is>
          <t>Fresh water</t>
        </is>
      </c>
      <c r="X403" t="inlineStr">
        <is>
          <t>Lab</t>
        </is>
      </c>
      <c r="Y403" t="n">
        <v>7.0</v>
      </c>
      <c r="Z403" t="inlineStr">
        <is>
          <t>Total</t>
        </is>
      </c>
      <c r="AA403"/>
      <c r="AB403" t="n">
        <v>490.0</v>
      </c>
      <c r="AC403"/>
      <c r="AD403" t="n">
        <v>406.0</v>
      </c>
      <c r="AE403"/>
      <c r="AF403" t="n">
        <v>591.0</v>
      </c>
      <c r="AG403" t="inlineStr">
        <is>
          <t>AI mg/L</t>
        </is>
      </c>
      <c r="AH403"/>
      <c r="AI403"/>
      <c r="AJ403"/>
      <c r="AK403"/>
      <c r="AL403"/>
      <c r="AM403"/>
      <c r="AN403"/>
      <c r="AO403"/>
      <c r="AP403"/>
      <c r="AQ403"/>
      <c r="AR403"/>
      <c r="AS403"/>
      <c r="AT403"/>
      <c r="AU403"/>
      <c r="AV403"/>
      <c r="AW403"/>
      <c r="AX403" t="inlineStr">
        <is>
          <t>Mortality</t>
        </is>
      </c>
      <c r="AY403" t="inlineStr">
        <is>
          <t>Mortality</t>
        </is>
      </c>
      <c r="AZ403" t="inlineStr">
        <is>
          <t>LC50</t>
        </is>
      </c>
      <c r="BA403"/>
      <c r="BB403"/>
      <c r="BC403" t="n">
        <v>2.0</v>
      </c>
      <c r="BD403"/>
      <c r="BE403"/>
      <c r="BF403"/>
      <c r="BG403"/>
      <c r="BH403" t="inlineStr">
        <is>
          <t>Day(s)</t>
        </is>
      </c>
      <c r="BI403"/>
      <c r="BJ403"/>
      <c r="BK403"/>
      <c r="BL403"/>
      <c r="BM403"/>
      <c r="BN403"/>
      <c r="BO403" t="inlineStr">
        <is>
          <t>--</t>
        </is>
      </c>
      <c r="BP403"/>
      <c r="BQ403"/>
      <c r="BR403"/>
      <c r="BS403"/>
      <c r="BT403"/>
      <c r="BU403"/>
      <c r="BV403"/>
      <c r="BW403"/>
      <c r="BX403"/>
      <c r="BY403"/>
      <c r="BZ403"/>
      <c r="CA403"/>
      <c r="CB403"/>
      <c r="CC403"/>
      <c r="CD403" t="inlineStr">
        <is>
          <t>EA Engineering Science and Technology</t>
        </is>
      </c>
      <c r="CE403" t="n">
        <v>165478.0</v>
      </c>
      <c r="CF403" t="inlineStr">
        <is>
          <t>Results of Acute and Chronic Toxicity Testing with Sodium Perchlorate</t>
        </is>
      </c>
      <c r="CG403" t="inlineStr">
        <is>
          <t>Report 2900, EA Engineering, Science, and Technology, Sparks, MD:156 p.</t>
        </is>
      </c>
      <c r="CH403" t="n">
        <v>1998.0</v>
      </c>
    </row>
    <row r="404">
      <c r="A404" t="n">
        <v>7601890.0</v>
      </c>
      <c r="B404" t="inlineStr">
        <is>
          <t>Sodium perchlorate</t>
        </is>
      </c>
      <c r="C404" t="inlineStr">
        <is>
          <t>Reagent Grade, Purissium, Purum, Puriss, Puris, Reinst</t>
        </is>
      </c>
      <c r="D404" t="inlineStr">
        <is>
          <t>Unmeasured</t>
        </is>
      </c>
      <c r="E404" t="inlineStr">
        <is>
          <t>&gt;</t>
        </is>
      </c>
      <c r="F404" t="n">
        <v>99.0</v>
      </c>
      <c r="G404"/>
      <c r="H404"/>
      <c r="I404"/>
      <c r="J404"/>
      <c r="K404" t="inlineStr">
        <is>
          <t>Daphnia magna</t>
        </is>
      </c>
      <c r="L404" t="inlineStr">
        <is>
          <t>Water Flea</t>
        </is>
      </c>
      <c r="M404" t="inlineStr">
        <is>
          <t>Crustaceans; Standard Test Species</t>
        </is>
      </c>
      <c r="N404" t="inlineStr">
        <is>
          <t>Neonate</t>
        </is>
      </c>
      <c r="O404" t="inlineStr">
        <is>
          <t>&lt;</t>
        </is>
      </c>
      <c r="P404" t="n">
        <v>24.0</v>
      </c>
      <c r="Q404"/>
      <c r="R404"/>
      <c r="S404"/>
      <c r="T404"/>
      <c r="U404" t="inlineStr">
        <is>
          <t>Hour(s)</t>
        </is>
      </c>
      <c r="V404" t="inlineStr">
        <is>
          <t>Static</t>
        </is>
      </c>
      <c r="W404" t="inlineStr">
        <is>
          <t>Fresh water</t>
        </is>
      </c>
      <c r="X404" t="inlineStr">
        <is>
          <t>Lab</t>
        </is>
      </c>
      <c r="Y404" t="n">
        <v>7.0</v>
      </c>
      <c r="Z404" t="inlineStr">
        <is>
          <t>Total</t>
        </is>
      </c>
      <c r="AA404"/>
      <c r="AB404" t="n">
        <v>498.983</v>
      </c>
      <c r="AC404"/>
      <c r="AD404" t="n">
        <v>389.3062</v>
      </c>
      <c r="AE404"/>
      <c r="AF404" t="n">
        <v>644.4774</v>
      </c>
      <c r="AG404" t="inlineStr">
        <is>
          <t>AI mg/L</t>
        </is>
      </c>
      <c r="AH404"/>
      <c r="AI404"/>
      <c r="AJ404"/>
      <c r="AK404"/>
      <c r="AL404"/>
      <c r="AM404"/>
      <c r="AN404"/>
      <c r="AO404"/>
      <c r="AP404"/>
      <c r="AQ404"/>
      <c r="AR404"/>
      <c r="AS404"/>
      <c r="AT404"/>
      <c r="AU404"/>
      <c r="AV404"/>
      <c r="AW404"/>
      <c r="AX404" t="inlineStr">
        <is>
          <t>Mortality</t>
        </is>
      </c>
      <c r="AY404" t="inlineStr">
        <is>
          <t>Mortality</t>
        </is>
      </c>
      <c r="AZ404" t="inlineStr">
        <is>
          <t>LC50</t>
        </is>
      </c>
      <c r="BA404"/>
      <c r="BB404"/>
      <c r="BC404" t="n">
        <v>2.0</v>
      </c>
      <c r="BD404"/>
      <c r="BE404"/>
      <c r="BF404"/>
      <c r="BG404"/>
      <c r="BH404" t="inlineStr">
        <is>
          <t>Day(s)</t>
        </is>
      </c>
      <c r="BI404"/>
      <c r="BJ404"/>
      <c r="BK404"/>
      <c r="BL404"/>
      <c r="BM404"/>
      <c r="BN404"/>
      <c r="BO404" t="inlineStr">
        <is>
          <t>--</t>
        </is>
      </c>
      <c r="BP404"/>
      <c r="BQ404"/>
      <c r="BR404"/>
      <c r="BS404"/>
      <c r="BT404"/>
      <c r="BU404"/>
      <c r="BV404"/>
      <c r="BW404"/>
      <c r="BX404"/>
      <c r="BY404"/>
      <c r="BZ404"/>
      <c r="CA404"/>
      <c r="CB404"/>
      <c r="CC404"/>
      <c r="CD404" t="inlineStr">
        <is>
          <t>EA Engineering Science and Technology</t>
        </is>
      </c>
      <c r="CE404" t="n">
        <v>165478.0</v>
      </c>
      <c r="CF404" t="inlineStr">
        <is>
          <t>Results of Acute and Chronic Toxicity Testing with Sodium Perchlorate</t>
        </is>
      </c>
      <c r="CG404" t="inlineStr">
        <is>
          <t>Report 2900, EA Engineering, Science, and Technology, Sparks, MD:156 p.</t>
        </is>
      </c>
      <c r="CH404" t="n">
        <v>1998.0</v>
      </c>
    </row>
    <row r="405">
      <c r="A405" t="n">
        <v>7601890.0</v>
      </c>
      <c r="B405" t="inlineStr">
        <is>
          <t>Sodium perchlorate</t>
        </is>
      </c>
      <c r="C405" t="inlineStr">
        <is>
          <t>Reagent Grade, Purissium, Purum, Puriss, Puris, Reinst</t>
        </is>
      </c>
      <c r="D405" t="inlineStr">
        <is>
          <t>Unmeasured</t>
        </is>
      </c>
      <c r="E405" t="inlineStr">
        <is>
          <t>&gt;</t>
        </is>
      </c>
      <c r="F405" t="n">
        <v>99.0</v>
      </c>
      <c r="G405"/>
      <c r="H405"/>
      <c r="I405"/>
      <c r="J405"/>
      <c r="K405" t="inlineStr">
        <is>
          <t>Daphnia magna</t>
        </is>
      </c>
      <c r="L405" t="inlineStr">
        <is>
          <t>Water Flea</t>
        </is>
      </c>
      <c r="M405" t="inlineStr">
        <is>
          <t>Crustaceans; Standard Test Species</t>
        </is>
      </c>
      <c r="N405" t="inlineStr">
        <is>
          <t>Neonate</t>
        </is>
      </c>
      <c r="O405" t="inlineStr">
        <is>
          <t>&lt;</t>
        </is>
      </c>
      <c r="P405" t="n">
        <v>24.0</v>
      </c>
      <c r="Q405"/>
      <c r="R405"/>
      <c r="S405"/>
      <c r="T405"/>
      <c r="U405" t="inlineStr">
        <is>
          <t>Hour(s)</t>
        </is>
      </c>
      <c r="V405" t="inlineStr">
        <is>
          <t>Static</t>
        </is>
      </c>
      <c r="W405" t="inlineStr">
        <is>
          <t>Fresh water</t>
        </is>
      </c>
      <c r="X405" t="inlineStr">
        <is>
          <t>Lab</t>
        </is>
      </c>
      <c r="Y405" t="n">
        <v>7.0</v>
      </c>
      <c r="Z405" t="inlineStr">
        <is>
          <t>Total</t>
        </is>
      </c>
      <c r="AA405"/>
      <c r="AB405" t="n">
        <v>489.0357</v>
      </c>
      <c r="AC405"/>
      <c r="AD405" t="n">
        <v>409.5643</v>
      </c>
      <c r="AE405"/>
      <c r="AF405" t="n">
        <v>583.8597</v>
      </c>
      <c r="AG405" t="inlineStr">
        <is>
          <t>AI mg/L</t>
        </is>
      </c>
      <c r="AH405"/>
      <c r="AI405"/>
      <c r="AJ405"/>
      <c r="AK405"/>
      <c r="AL405"/>
      <c r="AM405"/>
      <c r="AN405"/>
      <c r="AO405"/>
      <c r="AP405"/>
      <c r="AQ405"/>
      <c r="AR405"/>
      <c r="AS405"/>
      <c r="AT405"/>
      <c r="AU405"/>
      <c r="AV405"/>
      <c r="AW405"/>
      <c r="AX405" t="inlineStr">
        <is>
          <t>Mortality</t>
        </is>
      </c>
      <c r="AY405" t="inlineStr">
        <is>
          <t>Mortality</t>
        </is>
      </c>
      <c r="AZ405" t="inlineStr">
        <is>
          <t>LC50</t>
        </is>
      </c>
      <c r="BA405"/>
      <c r="BB405"/>
      <c r="BC405" t="n">
        <v>2.0</v>
      </c>
      <c r="BD405"/>
      <c r="BE405"/>
      <c r="BF405"/>
      <c r="BG405"/>
      <c r="BH405" t="inlineStr">
        <is>
          <t>Day(s)</t>
        </is>
      </c>
      <c r="BI405"/>
      <c r="BJ405"/>
      <c r="BK405"/>
      <c r="BL405"/>
      <c r="BM405"/>
      <c r="BN405"/>
      <c r="BO405" t="inlineStr">
        <is>
          <t>--</t>
        </is>
      </c>
      <c r="BP405"/>
      <c r="BQ405"/>
      <c r="BR405"/>
      <c r="BS405"/>
      <c r="BT405"/>
      <c r="BU405"/>
      <c r="BV405"/>
      <c r="BW405"/>
      <c r="BX405"/>
      <c r="BY405"/>
      <c r="BZ405"/>
      <c r="CA405"/>
      <c r="CB405"/>
      <c r="CC405"/>
      <c r="CD405" t="inlineStr">
        <is>
          <t>EA Engineering Science and Technology</t>
        </is>
      </c>
      <c r="CE405" t="n">
        <v>165478.0</v>
      </c>
      <c r="CF405" t="inlineStr">
        <is>
          <t>Results of Acute and Chronic Toxicity Testing with Sodium Perchlorate</t>
        </is>
      </c>
      <c r="CG405" t="inlineStr">
        <is>
          <t>Report 2900, EA Engineering, Science, and Technology, Sparks, MD:156 p.</t>
        </is>
      </c>
      <c r="CH405" t="n">
        <v>1998.0</v>
      </c>
    </row>
    <row r="406">
      <c r="A406" t="n">
        <v>7601890.0</v>
      </c>
      <c r="B406" t="inlineStr">
        <is>
          <t>Sodium perchlorate</t>
        </is>
      </c>
      <c r="C406" t="inlineStr">
        <is>
          <t>Reagent Grade, Purissium, Purum, Puriss, Puris, Reinst</t>
        </is>
      </c>
      <c r="D406" t="inlineStr">
        <is>
          <t>Unmeasured</t>
        </is>
      </c>
      <c r="E406" t="inlineStr">
        <is>
          <t>&gt;</t>
        </is>
      </c>
      <c r="F406" t="n">
        <v>99.0</v>
      </c>
      <c r="G406"/>
      <c r="H406"/>
      <c r="I406"/>
      <c r="J406"/>
      <c r="K406" t="inlineStr">
        <is>
          <t>Daphnia magna</t>
        </is>
      </c>
      <c r="L406" t="inlineStr">
        <is>
          <t>Water Flea</t>
        </is>
      </c>
      <c r="M406" t="inlineStr">
        <is>
          <t>Crustaceans; Standard Test Species</t>
        </is>
      </c>
      <c r="N406" t="inlineStr">
        <is>
          <t>Neonate</t>
        </is>
      </c>
      <c r="O406" t="inlineStr">
        <is>
          <t>&lt;</t>
        </is>
      </c>
      <c r="P406" t="n">
        <v>24.0</v>
      </c>
      <c r="Q406"/>
      <c r="R406"/>
      <c r="S406"/>
      <c r="T406"/>
      <c r="U406" t="inlineStr">
        <is>
          <t>Hour(s)</t>
        </is>
      </c>
      <c r="V406" t="inlineStr">
        <is>
          <t>Static</t>
        </is>
      </c>
      <c r="W406" t="inlineStr">
        <is>
          <t>Fresh water</t>
        </is>
      </c>
      <c r="X406" t="inlineStr">
        <is>
          <t>Lab</t>
        </is>
      </c>
      <c r="Y406" t="n">
        <v>7.0</v>
      </c>
      <c r="Z406" t="inlineStr">
        <is>
          <t>Total</t>
        </is>
      </c>
      <c r="AA406"/>
      <c r="AB406" t="n">
        <v>604.5117</v>
      </c>
      <c r="AC406"/>
      <c r="AD406" t="n">
        <v>100.0</v>
      </c>
      <c r="AE406"/>
      <c r="AF406" t="n">
        <v>1000.0</v>
      </c>
      <c r="AG406" t="inlineStr">
        <is>
          <t>AI mg/L</t>
        </is>
      </c>
      <c r="AH406"/>
      <c r="AI406"/>
      <c r="AJ406"/>
      <c r="AK406"/>
      <c r="AL406"/>
      <c r="AM406"/>
      <c r="AN406"/>
      <c r="AO406"/>
      <c r="AP406"/>
      <c r="AQ406"/>
      <c r="AR406"/>
      <c r="AS406"/>
      <c r="AT406"/>
      <c r="AU406"/>
      <c r="AV406"/>
      <c r="AW406"/>
      <c r="AX406" t="inlineStr">
        <is>
          <t>Mortality</t>
        </is>
      </c>
      <c r="AY406" t="inlineStr">
        <is>
          <t>Mortality</t>
        </is>
      </c>
      <c r="AZ406" t="inlineStr">
        <is>
          <t>LC50</t>
        </is>
      </c>
      <c r="BA406"/>
      <c r="BB406"/>
      <c r="BC406" t="n">
        <v>2.0</v>
      </c>
      <c r="BD406"/>
      <c r="BE406"/>
      <c r="BF406"/>
      <c r="BG406"/>
      <c r="BH406" t="inlineStr">
        <is>
          <t>Day(s)</t>
        </is>
      </c>
      <c r="BI406"/>
      <c r="BJ406"/>
      <c r="BK406"/>
      <c r="BL406"/>
      <c r="BM406"/>
      <c r="BN406"/>
      <c r="BO406" t="inlineStr">
        <is>
          <t>--</t>
        </is>
      </c>
      <c r="BP406"/>
      <c r="BQ406"/>
      <c r="BR406"/>
      <c r="BS406"/>
      <c r="BT406"/>
      <c r="BU406"/>
      <c r="BV406"/>
      <c r="BW406"/>
      <c r="BX406"/>
      <c r="BY406"/>
      <c r="BZ406"/>
      <c r="CA406"/>
      <c r="CB406"/>
      <c r="CC406"/>
      <c r="CD406" t="inlineStr">
        <is>
          <t>EA Engineering Science and Technology</t>
        </is>
      </c>
      <c r="CE406" t="n">
        <v>165478.0</v>
      </c>
      <c r="CF406" t="inlineStr">
        <is>
          <t>Results of Acute and Chronic Toxicity Testing with Sodium Perchlorate</t>
        </is>
      </c>
      <c r="CG406" t="inlineStr">
        <is>
          <t>Report 2900, EA Engineering, Science, and Technology, Sparks, MD:156 p.</t>
        </is>
      </c>
      <c r="CH406" t="n">
        <v>1998.0</v>
      </c>
    </row>
    <row r="407">
      <c r="A407" t="n">
        <v>7601890.0</v>
      </c>
      <c r="B407" t="inlineStr">
        <is>
          <t>Sodium perchlorate</t>
        </is>
      </c>
      <c r="C407" t="inlineStr">
        <is>
          <t>Reagent Grade, Purissium, Purum, Puriss, Puris, Reinst</t>
        </is>
      </c>
      <c r="D407" t="inlineStr">
        <is>
          <t>Unmeasured</t>
        </is>
      </c>
      <c r="E407" t="inlineStr">
        <is>
          <t>&gt;</t>
        </is>
      </c>
      <c r="F407" t="n">
        <v>99.0</v>
      </c>
      <c r="G407"/>
      <c r="H407"/>
      <c r="I407"/>
      <c r="J407"/>
      <c r="K407" t="inlineStr">
        <is>
          <t>Daphnia magna</t>
        </is>
      </c>
      <c r="L407" t="inlineStr">
        <is>
          <t>Water Flea</t>
        </is>
      </c>
      <c r="M407" t="inlineStr">
        <is>
          <t>Crustaceans; Standard Test Species</t>
        </is>
      </c>
      <c r="N407" t="inlineStr">
        <is>
          <t>Neonate</t>
        </is>
      </c>
      <c r="O407" t="inlineStr">
        <is>
          <t>&lt;</t>
        </is>
      </c>
      <c r="P407" t="n">
        <v>24.0</v>
      </c>
      <c r="Q407"/>
      <c r="R407"/>
      <c r="S407"/>
      <c r="T407"/>
      <c r="U407" t="inlineStr">
        <is>
          <t>Hour(s)</t>
        </is>
      </c>
      <c r="V407" t="inlineStr">
        <is>
          <t>Static</t>
        </is>
      </c>
      <c r="W407" t="inlineStr">
        <is>
          <t>Fresh water</t>
        </is>
      </c>
      <c r="X407" t="inlineStr">
        <is>
          <t>Lab</t>
        </is>
      </c>
      <c r="Y407" t="n">
        <v>7.0</v>
      </c>
      <c r="Z407" t="inlineStr">
        <is>
          <t>Total</t>
        </is>
      </c>
      <c r="AA407"/>
      <c r="AB407" t="n">
        <v>604.5124</v>
      </c>
      <c r="AC407"/>
      <c r="AD407" t="n">
        <v>354.5157</v>
      </c>
      <c r="AE407"/>
      <c r="AF407" t="n">
        <v>1463.161</v>
      </c>
      <c r="AG407" t="inlineStr">
        <is>
          <t>AI mg/L</t>
        </is>
      </c>
      <c r="AH407"/>
      <c r="AI407"/>
      <c r="AJ407"/>
      <c r="AK407"/>
      <c r="AL407"/>
      <c r="AM407"/>
      <c r="AN407"/>
      <c r="AO407"/>
      <c r="AP407"/>
      <c r="AQ407"/>
      <c r="AR407"/>
      <c r="AS407"/>
      <c r="AT407"/>
      <c r="AU407"/>
      <c r="AV407"/>
      <c r="AW407"/>
      <c r="AX407" t="inlineStr">
        <is>
          <t>Mortality</t>
        </is>
      </c>
      <c r="AY407" t="inlineStr">
        <is>
          <t>Mortality</t>
        </is>
      </c>
      <c r="AZ407" t="inlineStr">
        <is>
          <t>LC50</t>
        </is>
      </c>
      <c r="BA407"/>
      <c r="BB407"/>
      <c r="BC407" t="n">
        <v>2.0</v>
      </c>
      <c r="BD407"/>
      <c r="BE407"/>
      <c r="BF407"/>
      <c r="BG407"/>
      <c r="BH407" t="inlineStr">
        <is>
          <t>Day(s)</t>
        </is>
      </c>
      <c r="BI407"/>
      <c r="BJ407"/>
      <c r="BK407"/>
      <c r="BL407"/>
      <c r="BM407"/>
      <c r="BN407"/>
      <c r="BO407" t="inlineStr">
        <is>
          <t>--</t>
        </is>
      </c>
      <c r="BP407"/>
      <c r="BQ407"/>
      <c r="BR407"/>
      <c r="BS407"/>
      <c r="BT407"/>
      <c r="BU407"/>
      <c r="BV407"/>
      <c r="BW407"/>
      <c r="BX407"/>
      <c r="BY407"/>
      <c r="BZ407"/>
      <c r="CA407"/>
      <c r="CB407"/>
      <c r="CC407"/>
      <c r="CD407" t="inlineStr">
        <is>
          <t>EA Engineering Science and Technology</t>
        </is>
      </c>
      <c r="CE407" t="n">
        <v>165478.0</v>
      </c>
      <c r="CF407" t="inlineStr">
        <is>
          <t>Results of Acute and Chronic Toxicity Testing with Sodium Perchlorate</t>
        </is>
      </c>
      <c r="CG407" t="inlineStr">
        <is>
          <t>Report 2900, EA Engineering, Science, and Technology, Sparks, MD:156 p.</t>
        </is>
      </c>
      <c r="CH407" t="n">
        <v>1998.0</v>
      </c>
    </row>
    <row r="408">
      <c r="A408" t="n">
        <v>7601890.0</v>
      </c>
      <c r="B408" t="inlineStr">
        <is>
          <t>Sodium perchlorate</t>
        </is>
      </c>
      <c r="C408" t="inlineStr">
        <is>
          <t>Reagent Grade, Purissium, Purum, Puriss, Puris, Reinst</t>
        </is>
      </c>
      <c r="D408" t="inlineStr">
        <is>
          <t>Unmeasured</t>
        </is>
      </c>
      <c r="E408" t="inlineStr">
        <is>
          <t>&gt;</t>
        </is>
      </c>
      <c r="F408" t="n">
        <v>99.0</v>
      </c>
      <c r="G408"/>
      <c r="H408"/>
      <c r="I408"/>
      <c r="J408"/>
      <c r="K408" t="inlineStr">
        <is>
          <t>Daphnia magna</t>
        </is>
      </c>
      <c r="L408" t="inlineStr">
        <is>
          <t>Water Flea</t>
        </is>
      </c>
      <c r="M408" t="inlineStr">
        <is>
          <t>Crustaceans; Standard Test Species</t>
        </is>
      </c>
      <c r="N408" t="inlineStr">
        <is>
          <t>Neonate</t>
        </is>
      </c>
      <c r="O408" t="inlineStr">
        <is>
          <t>&lt;</t>
        </is>
      </c>
      <c r="P408" t="n">
        <v>24.0</v>
      </c>
      <c r="Q408"/>
      <c r="R408"/>
      <c r="S408"/>
      <c r="T408"/>
      <c r="U408" t="inlineStr">
        <is>
          <t>Hour(s)</t>
        </is>
      </c>
      <c r="V408" t="inlineStr">
        <is>
          <t>Static</t>
        </is>
      </c>
      <c r="W408" t="inlineStr">
        <is>
          <t>Fresh water</t>
        </is>
      </c>
      <c r="X408" t="inlineStr">
        <is>
          <t>Lab</t>
        </is>
      </c>
      <c r="Y408" t="n">
        <v>7.0</v>
      </c>
      <c r="Z408" t="inlineStr">
        <is>
          <t>Total</t>
        </is>
      </c>
      <c r="AA408"/>
      <c r="AB408" t="n">
        <v>601.0</v>
      </c>
      <c r="AC408"/>
      <c r="AD408" t="n">
        <v>340.0</v>
      </c>
      <c r="AE408"/>
      <c r="AF408" t="n">
        <v>973.0</v>
      </c>
      <c r="AG408" t="inlineStr">
        <is>
          <t>AI mg/L</t>
        </is>
      </c>
      <c r="AH408"/>
      <c r="AI408"/>
      <c r="AJ408"/>
      <c r="AK408"/>
      <c r="AL408"/>
      <c r="AM408"/>
      <c r="AN408"/>
      <c r="AO408"/>
      <c r="AP408"/>
      <c r="AQ408"/>
      <c r="AR408"/>
      <c r="AS408"/>
      <c r="AT408"/>
      <c r="AU408"/>
      <c r="AV408"/>
      <c r="AW408"/>
      <c r="AX408" t="inlineStr">
        <is>
          <t>Mortality</t>
        </is>
      </c>
      <c r="AY408" t="inlineStr">
        <is>
          <t>Mortality</t>
        </is>
      </c>
      <c r="AZ408" t="inlineStr">
        <is>
          <t>LC50</t>
        </is>
      </c>
      <c r="BA408"/>
      <c r="BB408"/>
      <c r="BC408" t="n">
        <v>2.0</v>
      </c>
      <c r="BD408"/>
      <c r="BE408"/>
      <c r="BF408"/>
      <c r="BG408"/>
      <c r="BH408" t="inlineStr">
        <is>
          <t>Day(s)</t>
        </is>
      </c>
      <c r="BI408"/>
      <c r="BJ408"/>
      <c r="BK408"/>
      <c r="BL408"/>
      <c r="BM408"/>
      <c r="BN408"/>
      <c r="BO408" t="inlineStr">
        <is>
          <t>--</t>
        </is>
      </c>
      <c r="BP408"/>
      <c r="BQ408"/>
      <c r="BR408"/>
      <c r="BS408"/>
      <c r="BT408"/>
      <c r="BU408"/>
      <c r="BV408"/>
      <c r="BW408"/>
      <c r="BX408"/>
      <c r="BY408"/>
      <c r="BZ408"/>
      <c r="CA408"/>
      <c r="CB408"/>
      <c r="CC408"/>
      <c r="CD408" t="inlineStr">
        <is>
          <t>EA Engineering Science and Technology</t>
        </is>
      </c>
      <c r="CE408" t="n">
        <v>165478.0</v>
      </c>
      <c r="CF408" t="inlineStr">
        <is>
          <t>Results of Acute and Chronic Toxicity Testing with Sodium Perchlorate</t>
        </is>
      </c>
      <c r="CG408" t="inlineStr">
        <is>
          <t>Report 2900, EA Engineering, Science, and Technology, Sparks, MD:156 p.</t>
        </is>
      </c>
      <c r="CH408" t="n">
        <v>1998.0</v>
      </c>
    </row>
    <row r="409">
      <c r="A409" t="n">
        <v>7601890.0</v>
      </c>
      <c r="B409" t="inlineStr">
        <is>
          <t>Sodium perchlorate</t>
        </is>
      </c>
      <c r="C409" t="inlineStr">
        <is>
          <t>Reagent Grade, Purissium, Purum, Puriss, Puris, Reinst</t>
        </is>
      </c>
      <c r="D409" t="inlineStr">
        <is>
          <t>Unmeasured</t>
        </is>
      </c>
      <c r="E409" t="inlineStr">
        <is>
          <t>&gt;</t>
        </is>
      </c>
      <c r="F409" t="n">
        <v>99.0</v>
      </c>
      <c r="G409"/>
      <c r="H409"/>
      <c r="I409"/>
      <c r="J409"/>
      <c r="K409" t="inlineStr">
        <is>
          <t>Daphnia magna</t>
        </is>
      </c>
      <c r="L409" t="inlineStr">
        <is>
          <t>Water Flea</t>
        </is>
      </c>
      <c r="M409" t="inlineStr">
        <is>
          <t>Crustaceans; Standard Test Species</t>
        </is>
      </c>
      <c r="N409" t="inlineStr">
        <is>
          <t>Neonate</t>
        </is>
      </c>
      <c r="O409" t="inlineStr">
        <is>
          <t>&lt;</t>
        </is>
      </c>
      <c r="P409" t="n">
        <v>24.0</v>
      </c>
      <c r="Q409"/>
      <c r="R409"/>
      <c r="S409"/>
      <c r="T409"/>
      <c r="U409" t="inlineStr">
        <is>
          <t>Hour(s)</t>
        </is>
      </c>
      <c r="V409" t="inlineStr">
        <is>
          <t>Static</t>
        </is>
      </c>
      <c r="W409" t="inlineStr">
        <is>
          <t>Fresh water</t>
        </is>
      </c>
      <c r="X409" t="inlineStr">
        <is>
          <t>Lab</t>
        </is>
      </c>
      <c r="Y409" t="n">
        <v>7.0</v>
      </c>
      <c r="Z409" t="inlineStr">
        <is>
          <t>Total</t>
        </is>
      </c>
      <c r="AA409"/>
      <c r="AB409" t="n">
        <v>469.5655</v>
      </c>
      <c r="AC409"/>
      <c r="AD409" t="n">
        <v>285.3651</v>
      </c>
      <c r="AE409"/>
      <c r="AF409" t="n">
        <v>804.9796</v>
      </c>
      <c r="AG409" t="inlineStr">
        <is>
          <t>AI mg/L</t>
        </is>
      </c>
      <c r="AH409"/>
      <c r="AI409"/>
      <c r="AJ409"/>
      <c r="AK409"/>
      <c r="AL409"/>
      <c r="AM409"/>
      <c r="AN409"/>
      <c r="AO409"/>
      <c r="AP409"/>
      <c r="AQ409"/>
      <c r="AR409"/>
      <c r="AS409"/>
      <c r="AT409"/>
      <c r="AU409"/>
      <c r="AV409"/>
      <c r="AW409"/>
      <c r="AX409" t="inlineStr">
        <is>
          <t>Mortality</t>
        </is>
      </c>
      <c r="AY409" t="inlineStr">
        <is>
          <t>Mortality</t>
        </is>
      </c>
      <c r="AZ409" t="inlineStr">
        <is>
          <t>LC50</t>
        </is>
      </c>
      <c r="BA409"/>
      <c r="BB409"/>
      <c r="BC409" t="n">
        <v>2.0</v>
      </c>
      <c r="BD409"/>
      <c r="BE409"/>
      <c r="BF409"/>
      <c r="BG409"/>
      <c r="BH409" t="inlineStr">
        <is>
          <t>Day(s)</t>
        </is>
      </c>
      <c r="BI409"/>
      <c r="BJ409"/>
      <c r="BK409"/>
      <c r="BL409"/>
      <c r="BM409"/>
      <c r="BN409"/>
      <c r="BO409" t="inlineStr">
        <is>
          <t>--</t>
        </is>
      </c>
      <c r="BP409"/>
      <c r="BQ409"/>
      <c r="BR409"/>
      <c r="BS409"/>
      <c r="BT409"/>
      <c r="BU409"/>
      <c r="BV409"/>
      <c r="BW409"/>
      <c r="BX409"/>
      <c r="BY409"/>
      <c r="BZ409"/>
      <c r="CA409"/>
      <c r="CB409"/>
      <c r="CC409"/>
      <c r="CD409" t="inlineStr">
        <is>
          <t>EA Engineering Science and Technology</t>
        </is>
      </c>
      <c r="CE409" t="n">
        <v>165478.0</v>
      </c>
      <c r="CF409" t="inlineStr">
        <is>
          <t>Results of Acute and Chronic Toxicity Testing with Sodium Perchlorate</t>
        </is>
      </c>
      <c r="CG409" t="inlineStr">
        <is>
          <t>Report 2900, EA Engineering, Science, and Technology, Sparks, MD:156 p.</t>
        </is>
      </c>
      <c r="CH409" t="n">
        <v>1998.0</v>
      </c>
    </row>
    <row r="410">
      <c r="A410" t="n">
        <v>7601890.0</v>
      </c>
      <c r="B410" t="inlineStr">
        <is>
          <t>Sodium perchlorate</t>
        </is>
      </c>
      <c r="C410" t="inlineStr">
        <is>
          <t>Reagent Grade, Purissium, Purum, Puriss, Puris, Reinst</t>
        </is>
      </c>
      <c r="D410" t="inlineStr">
        <is>
          <t>Unmeasured</t>
        </is>
      </c>
      <c r="E410" t="inlineStr">
        <is>
          <t>&gt;</t>
        </is>
      </c>
      <c r="F410" t="n">
        <v>99.0</v>
      </c>
      <c r="G410"/>
      <c r="H410"/>
      <c r="I410"/>
      <c r="J410"/>
      <c r="K410" t="inlineStr">
        <is>
          <t>Daphnia magna</t>
        </is>
      </c>
      <c r="L410" t="inlineStr">
        <is>
          <t>Water Flea</t>
        </is>
      </c>
      <c r="M410" t="inlineStr">
        <is>
          <t>Crustaceans; Standard Test Species</t>
        </is>
      </c>
      <c r="N410" t="inlineStr">
        <is>
          <t>Neonate</t>
        </is>
      </c>
      <c r="O410" t="inlineStr">
        <is>
          <t>&lt;</t>
        </is>
      </c>
      <c r="P410" t="n">
        <v>24.0</v>
      </c>
      <c r="Q410"/>
      <c r="R410"/>
      <c r="S410"/>
      <c r="T410"/>
      <c r="U410" t="inlineStr">
        <is>
          <t>Hour(s)</t>
        </is>
      </c>
      <c r="V410" t="inlineStr">
        <is>
          <t>Static</t>
        </is>
      </c>
      <c r="W410" t="inlineStr">
        <is>
          <t>Fresh water</t>
        </is>
      </c>
      <c r="X410" t="inlineStr">
        <is>
          <t>Lab</t>
        </is>
      </c>
      <c r="Y410" t="n">
        <v>7.0</v>
      </c>
      <c r="Z410" t="inlineStr">
        <is>
          <t>Total</t>
        </is>
      </c>
      <c r="AA410"/>
      <c r="AB410" t="n">
        <v>393.4311</v>
      </c>
      <c r="AC410"/>
      <c r="AD410" t="n">
        <v>215.9287</v>
      </c>
      <c r="AE410"/>
      <c r="AF410" t="n">
        <v>796.5165</v>
      </c>
      <c r="AG410" t="inlineStr">
        <is>
          <t>AI mg/L</t>
        </is>
      </c>
      <c r="AH410"/>
      <c r="AI410"/>
      <c r="AJ410"/>
      <c r="AK410"/>
      <c r="AL410"/>
      <c r="AM410"/>
      <c r="AN410"/>
      <c r="AO410"/>
      <c r="AP410"/>
      <c r="AQ410"/>
      <c r="AR410"/>
      <c r="AS410"/>
      <c r="AT410"/>
      <c r="AU410"/>
      <c r="AV410"/>
      <c r="AW410"/>
      <c r="AX410" t="inlineStr">
        <is>
          <t>Mortality</t>
        </is>
      </c>
      <c r="AY410" t="inlineStr">
        <is>
          <t>Mortality</t>
        </is>
      </c>
      <c r="AZ410" t="inlineStr">
        <is>
          <t>LC50</t>
        </is>
      </c>
      <c r="BA410"/>
      <c r="BB410"/>
      <c r="BC410" t="n">
        <v>2.0</v>
      </c>
      <c r="BD410"/>
      <c r="BE410"/>
      <c r="BF410"/>
      <c r="BG410"/>
      <c r="BH410" t="inlineStr">
        <is>
          <t>Day(s)</t>
        </is>
      </c>
      <c r="BI410"/>
      <c r="BJ410"/>
      <c r="BK410"/>
      <c r="BL410"/>
      <c r="BM410"/>
      <c r="BN410"/>
      <c r="BO410" t="inlineStr">
        <is>
          <t>--</t>
        </is>
      </c>
      <c r="BP410"/>
      <c r="BQ410"/>
      <c r="BR410"/>
      <c r="BS410"/>
      <c r="BT410"/>
      <c r="BU410"/>
      <c r="BV410"/>
      <c r="BW410"/>
      <c r="BX410"/>
      <c r="BY410"/>
      <c r="BZ410"/>
      <c r="CA410"/>
      <c r="CB410"/>
      <c r="CC410"/>
      <c r="CD410" t="inlineStr">
        <is>
          <t>EA Engineering Science and Technology</t>
        </is>
      </c>
      <c r="CE410" t="n">
        <v>165478.0</v>
      </c>
      <c r="CF410" t="inlineStr">
        <is>
          <t>Results of Acute and Chronic Toxicity Testing with Sodium Perchlorate</t>
        </is>
      </c>
      <c r="CG410" t="inlineStr">
        <is>
          <t>Report 2900, EA Engineering, Science, and Technology, Sparks, MD:156 p.</t>
        </is>
      </c>
      <c r="CH410" t="n">
        <v>1998.0</v>
      </c>
    </row>
    <row r="411">
      <c r="A411" t="n">
        <v>7601890.0</v>
      </c>
      <c r="B411" t="inlineStr">
        <is>
          <t>Sodium perchlorate</t>
        </is>
      </c>
      <c r="C411" t="inlineStr">
        <is>
          <t>Reagent Grade, Purissium, Purum, Puriss, Puris, Reinst</t>
        </is>
      </c>
      <c r="D411" t="inlineStr">
        <is>
          <t>Unmeasured</t>
        </is>
      </c>
      <c r="E411" t="inlineStr">
        <is>
          <t>&gt;</t>
        </is>
      </c>
      <c r="F411" t="n">
        <v>99.0</v>
      </c>
      <c r="G411"/>
      <c r="H411"/>
      <c r="I411"/>
      <c r="J411"/>
      <c r="K411" t="inlineStr">
        <is>
          <t>Daphnia magna</t>
        </is>
      </c>
      <c r="L411" t="inlineStr">
        <is>
          <t>Water Flea</t>
        </is>
      </c>
      <c r="M411" t="inlineStr">
        <is>
          <t>Crustaceans; Standard Test Species</t>
        </is>
      </c>
      <c r="N411" t="inlineStr">
        <is>
          <t>Neonate</t>
        </is>
      </c>
      <c r="O411" t="inlineStr">
        <is>
          <t>&lt;</t>
        </is>
      </c>
      <c r="P411" t="n">
        <v>24.0</v>
      </c>
      <c r="Q411"/>
      <c r="R411"/>
      <c r="S411"/>
      <c r="T411"/>
      <c r="U411" t="inlineStr">
        <is>
          <t>Hour(s)</t>
        </is>
      </c>
      <c r="V411" t="inlineStr">
        <is>
          <t>Static</t>
        </is>
      </c>
      <c r="W411" t="inlineStr">
        <is>
          <t>Fresh water</t>
        </is>
      </c>
      <c r="X411" t="inlineStr">
        <is>
          <t>Lab</t>
        </is>
      </c>
      <c r="Y411" t="n">
        <v>7.0</v>
      </c>
      <c r="Z411" t="inlineStr">
        <is>
          <t>Total</t>
        </is>
      </c>
      <c r="AA411"/>
      <c r="AB411" t="n">
        <v>583.0807</v>
      </c>
      <c r="AC411"/>
      <c r="AD411" t="n">
        <v>358.5826</v>
      </c>
      <c r="AE411"/>
      <c r="AF411" t="n">
        <v>900.5203</v>
      </c>
      <c r="AG411" t="inlineStr">
        <is>
          <t>AI mg/L</t>
        </is>
      </c>
      <c r="AH411"/>
      <c r="AI411"/>
      <c r="AJ411"/>
      <c r="AK411"/>
      <c r="AL411"/>
      <c r="AM411"/>
      <c r="AN411"/>
      <c r="AO411"/>
      <c r="AP411"/>
      <c r="AQ411"/>
      <c r="AR411"/>
      <c r="AS411"/>
      <c r="AT411"/>
      <c r="AU411"/>
      <c r="AV411"/>
      <c r="AW411"/>
      <c r="AX411" t="inlineStr">
        <is>
          <t>Mortality</t>
        </is>
      </c>
      <c r="AY411" t="inlineStr">
        <is>
          <t>Mortality</t>
        </is>
      </c>
      <c r="AZ411" t="inlineStr">
        <is>
          <t>LC50</t>
        </is>
      </c>
      <c r="BA411"/>
      <c r="BB411"/>
      <c r="BC411" t="n">
        <v>2.0</v>
      </c>
      <c r="BD411"/>
      <c r="BE411"/>
      <c r="BF411"/>
      <c r="BG411"/>
      <c r="BH411" t="inlineStr">
        <is>
          <t>Day(s)</t>
        </is>
      </c>
      <c r="BI411"/>
      <c r="BJ411"/>
      <c r="BK411"/>
      <c r="BL411"/>
      <c r="BM411"/>
      <c r="BN411"/>
      <c r="BO411" t="inlineStr">
        <is>
          <t>--</t>
        </is>
      </c>
      <c r="BP411"/>
      <c r="BQ411"/>
      <c r="BR411"/>
      <c r="BS411"/>
      <c r="BT411"/>
      <c r="BU411"/>
      <c r="BV411"/>
      <c r="BW411"/>
      <c r="BX411"/>
      <c r="BY411"/>
      <c r="BZ411"/>
      <c r="CA411"/>
      <c r="CB411"/>
      <c r="CC411"/>
      <c r="CD411" t="inlineStr">
        <is>
          <t>EA Engineering Science and Technology</t>
        </is>
      </c>
      <c r="CE411" t="n">
        <v>165478.0</v>
      </c>
      <c r="CF411" t="inlineStr">
        <is>
          <t>Results of Acute and Chronic Toxicity Testing with Sodium Perchlorate</t>
        </is>
      </c>
      <c r="CG411" t="inlineStr">
        <is>
          <t>Report 2900, EA Engineering, Science, and Technology, Sparks, MD:156 p.</t>
        </is>
      </c>
      <c r="CH411" t="n">
        <v>1998.0</v>
      </c>
    </row>
    <row r="412">
      <c r="A412" t="n">
        <v>7647145.0</v>
      </c>
      <c r="B412" t="inlineStr">
        <is>
          <t>Sodium chloride (NaCl)</t>
        </is>
      </c>
      <c r="C412" t="inlineStr">
        <is>
          <t>Reagent Grade, Purissium, Purum, Puriss, Puris, Reinst</t>
        </is>
      </c>
      <c r="D412" t="inlineStr">
        <is>
          <t>Unmeasured</t>
        </is>
      </c>
      <c r="E412"/>
      <c r="F412"/>
      <c r="G412"/>
      <c r="H412"/>
      <c r="I412"/>
      <c r="J412"/>
      <c r="K412" t="inlineStr">
        <is>
          <t>Daphnia magna</t>
        </is>
      </c>
      <c r="L412" t="inlineStr">
        <is>
          <t>Water Flea</t>
        </is>
      </c>
      <c r="M412" t="inlineStr">
        <is>
          <t>Crustaceans; Standard Test Species</t>
        </is>
      </c>
      <c r="N412" t="inlineStr">
        <is>
          <t>Neonate</t>
        </is>
      </c>
      <c r="O412" t="inlineStr">
        <is>
          <t>&lt;</t>
        </is>
      </c>
      <c r="P412" t="n">
        <v>12.0</v>
      </c>
      <c r="Q412"/>
      <c r="R412"/>
      <c r="S412"/>
      <c r="T412"/>
      <c r="U412" t="inlineStr">
        <is>
          <t>Hour(s)</t>
        </is>
      </c>
      <c r="V412" t="inlineStr">
        <is>
          <t>Renewal</t>
        </is>
      </c>
      <c r="W412" t="inlineStr">
        <is>
          <t>Fresh water</t>
        </is>
      </c>
      <c r="X412" t="inlineStr">
        <is>
          <t>Lab</t>
        </is>
      </c>
      <c r="Y412" t="n">
        <v>15.0</v>
      </c>
      <c r="Z412" t="inlineStr">
        <is>
          <t>Total</t>
        </is>
      </c>
      <c r="AA412"/>
      <c r="AB412"/>
      <c r="AC412" t="inlineStr">
        <is>
          <t>&gt;</t>
        </is>
      </c>
      <c r="AD412" t="n">
        <v>7000.0</v>
      </c>
      <c r="AE412" t="inlineStr">
        <is>
          <t>&lt;</t>
        </is>
      </c>
      <c r="AF412" t="n">
        <v>8000.0</v>
      </c>
      <c r="AG412" t="inlineStr">
        <is>
          <t>AI mg/L</t>
        </is>
      </c>
      <c r="AH412"/>
      <c r="AI412"/>
      <c r="AJ412"/>
      <c r="AK412"/>
      <c r="AL412"/>
      <c r="AM412"/>
      <c r="AN412"/>
      <c r="AO412"/>
      <c r="AP412"/>
      <c r="AQ412"/>
      <c r="AR412"/>
      <c r="AS412"/>
      <c r="AT412"/>
      <c r="AU412"/>
      <c r="AV412"/>
      <c r="AW412"/>
      <c r="AX412" t="inlineStr">
        <is>
          <t>Mortality</t>
        </is>
      </c>
      <c r="AY412" t="inlineStr">
        <is>
          <t>Mortality</t>
        </is>
      </c>
      <c r="AZ412" t="inlineStr">
        <is>
          <t>LC50</t>
        </is>
      </c>
      <c r="BA412"/>
      <c r="BB412"/>
      <c r="BC412" t="n">
        <v>2.0</v>
      </c>
      <c r="BD412"/>
      <c r="BE412"/>
      <c r="BF412"/>
      <c r="BG412"/>
      <c r="BH412" t="inlineStr">
        <is>
          <t>Day(s)</t>
        </is>
      </c>
      <c r="BI412"/>
      <c r="BJ412"/>
      <c r="BK412"/>
      <c r="BL412"/>
      <c r="BM412"/>
      <c r="BN412"/>
      <c r="BO412" t="inlineStr">
        <is>
          <t>--</t>
        </is>
      </c>
      <c r="BP412"/>
      <c r="BQ412"/>
      <c r="BR412"/>
      <c r="BS412"/>
      <c r="BT412"/>
      <c r="BU412"/>
      <c r="BV412"/>
      <c r="BW412"/>
      <c r="BX412"/>
      <c r="BY412"/>
      <c r="BZ412"/>
      <c r="CA412"/>
      <c r="CB412"/>
      <c r="CC412"/>
      <c r="CD412" t="inlineStr">
        <is>
          <t>Cowgill,U.M., and D.P. Milazzo</t>
        </is>
      </c>
      <c r="CE412" t="n">
        <v>119414.0</v>
      </c>
      <c r="CF412" t="inlineStr">
        <is>
          <t>Demographic Effects of Salinity, Water Hardness and Carbonate Alkalinity on Daphnia magna and Ceriodaphnia dubia</t>
        </is>
      </c>
      <c r="CG412" t="inlineStr">
        <is>
          <t>Arch. Hydrobiol.122(1): 33-56</t>
        </is>
      </c>
      <c r="CH412" t="n">
        <v>1991.0</v>
      </c>
    </row>
    <row r="413">
      <c r="A413" t="n">
        <v>7647145.0</v>
      </c>
      <c r="B413" t="inlineStr">
        <is>
          <t>Sodium chloride (NaCl)</t>
        </is>
      </c>
      <c r="C413" t="inlineStr">
        <is>
          <t>Reagent Grade, Purissium, Purum, Puriss, Puris, Reinst</t>
        </is>
      </c>
      <c r="D413" t="inlineStr">
        <is>
          <t>Unmeasured</t>
        </is>
      </c>
      <c r="E413"/>
      <c r="F413"/>
      <c r="G413"/>
      <c r="H413"/>
      <c r="I413"/>
      <c r="J413"/>
      <c r="K413" t="inlineStr">
        <is>
          <t>Daphnia magna</t>
        </is>
      </c>
      <c r="L413" t="inlineStr">
        <is>
          <t>Water Flea</t>
        </is>
      </c>
      <c r="M413" t="inlineStr">
        <is>
          <t>Crustaceans; Standard Test Species</t>
        </is>
      </c>
      <c r="N413" t="inlineStr">
        <is>
          <t>Neonate</t>
        </is>
      </c>
      <c r="O413" t="inlineStr">
        <is>
          <t>&lt;</t>
        </is>
      </c>
      <c r="P413" t="n">
        <v>12.0</v>
      </c>
      <c r="Q413"/>
      <c r="R413"/>
      <c r="S413"/>
      <c r="T413"/>
      <c r="U413" t="inlineStr">
        <is>
          <t>Hour(s)</t>
        </is>
      </c>
      <c r="V413" t="inlineStr">
        <is>
          <t>Renewal</t>
        </is>
      </c>
      <c r="W413" t="inlineStr">
        <is>
          <t>Fresh water</t>
        </is>
      </c>
      <c r="X413" t="inlineStr">
        <is>
          <t>Lab</t>
        </is>
      </c>
      <c r="Y413" t="n">
        <v>15.0</v>
      </c>
      <c r="Z413" t="inlineStr">
        <is>
          <t>Total</t>
        </is>
      </c>
      <c r="AA413" t="inlineStr">
        <is>
          <t>~</t>
        </is>
      </c>
      <c r="AB413" t="n">
        <v>6000.0</v>
      </c>
      <c r="AC413"/>
      <c r="AD413"/>
      <c r="AE413"/>
      <c r="AF413"/>
      <c r="AG413" t="inlineStr">
        <is>
          <t>AI mg/L</t>
        </is>
      </c>
      <c r="AH413"/>
      <c r="AI413"/>
      <c r="AJ413"/>
      <c r="AK413"/>
      <c r="AL413"/>
      <c r="AM413"/>
      <c r="AN413"/>
      <c r="AO413"/>
      <c r="AP413"/>
      <c r="AQ413"/>
      <c r="AR413"/>
      <c r="AS413"/>
      <c r="AT413"/>
      <c r="AU413"/>
      <c r="AV413"/>
      <c r="AW413"/>
      <c r="AX413" t="inlineStr">
        <is>
          <t>Mortality</t>
        </is>
      </c>
      <c r="AY413" t="inlineStr">
        <is>
          <t>Mortality</t>
        </is>
      </c>
      <c r="AZ413" t="inlineStr">
        <is>
          <t>LC50</t>
        </is>
      </c>
      <c r="BA413"/>
      <c r="BB413"/>
      <c r="BC413" t="n">
        <v>10.0</v>
      </c>
      <c r="BD413"/>
      <c r="BE413"/>
      <c r="BF413"/>
      <c r="BG413"/>
      <c r="BH413" t="inlineStr">
        <is>
          <t>Day(s)</t>
        </is>
      </c>
      <c r="BI413"/>
      <c r="BJ413"/>
      <c r="BK413"/>
      <c r="BL413"/>
      <c r="BM413"/>
      <c r="BN413"/>
      <c r="BO413" t="inlineStr">
        <is>
          <t>--</t>
        </is>
      </c>
      <c r="BP413"/>
      <c r="BQ413"/>
      <c r="BR413"/>
      <c r="BS413"/>
      <c r="BT413"/>
      <c r="BU413"/>
      <c r="BV413"/>
      <c r="BW413"/>
      <c r="BX413"/>
      <c r="BY413"/>
      <c r="BZ413"/>
      <c r="CA413"/>
      <c r="CB413"/>
      <c r="CC413"/>
      <c r="CD413" t="inlineStr">
        <is>
          <t>Cowgill,U.M., and D.P. Milazzo</t>
        </is>
      </c>
      <c r="CE413" t="n">
        <v>119414.0</v>
      </c>
      <c r="CF413" t="inlineStr">
        <is>
          <t>Demographic Effects of Salinity, Water Hardness and Carbonate Alkalinity on Daphnia magna and Ceriodaphnia dubia</t>
        </is>
      </c>
      <c r="CG413" t="inlineStr">
        <is>
          <t>Arch. Hydrobiol.122(1): 33-56</t>
        </is>
      </c>
      <c r="CH413" t="n">
        <v>1991.0</v>
      </c>
    </row>
    <row r="414">
      <c r="A414" t="n">
        <v>7647145.0</v>
      </c>
      <c r="B414" t="inlineStr">
        <is>
          <t>Sodium chloride (NaCl)</t>
        </is>
      </c>
      <c r="C414"/>
      <c r="D414" t="inlineStr">
        <is>
          <t>Unmeasured</t>
        </is>
      </c>
      <c r="E414"/>
      <c r="F414"/>
      <c r="G414"/>
      <c r="H414"/>
      <c r="I414"/>
      <c r="J414"/>
      <c r="K414" t="inlineStr">
        <is>
          <t>Daphnia magna</t>
        </is>
      </c>
      <c r="L414" t="inlineStr">
        <is>
          <t>Water Flea</t>
        </is>
      </c>
      <c r="M414" t="inlineStr">
        <is>
          <t>Crustaceans; Standard Test Species</t>
        </is>
      </c>
      <c r="N414"/>
      <c r="O414" t="inlineStr">
        <is>
          <t>&lt;</t>
        </is>
      </c>
      <c r="P414" t="n">
        <v>24.0</v>
      </c>
      <c r="Q414"/>
      <c r="R414"/>
      <c r="S414"/>
      <c r="T414"/>
      <c r="U414" t="inlineStr">
        <is>
          <t>Hour(s)</t>
        </is>
      </c>
      <c r="V414" t="inlineStr">
        <is>
          <t>Static</t>
        </is>
      </c>
      <c r="W414" t="inlineStr">
        <is>
          <t>Fresh water</t>
        </is>
      </c>
      <c r="X414" t="inlineStr">
        <is>
          <t>Lab</t>
        </is>
      </c>
      <c r="Y414" t="n">
        <v>10.0</v>
      </c>
      <c r="Z414" t="inlineStr">
        <is>
          <t>Total</t>
        </is>
      </c>
      <c r="AA414"/>
      <c r="AB414" t="n">
        <v>6111.0</v>
      </c>
      <c r="AC414"/>
      <c r="AD414"/>
      <c r="AE414"/>
      <c r="AF414"/>
      <c r="AG414" t="inlineStr">
        <is>
          <t>AI mg/L</t>
        </is>
      </c>
      <c r="AH414"/>
      <c r="AI414"/>
      <c r="AJ414"/>
      <c r="AK414"/>
      <c r="AL414"/>
      <c r="AM414"/>
      <c r="AN414"/>
      <c r="AO414"/>
      <c r="AP414"/>
      <c r="AQ414"/>
      <c r="AR414"/>
      <c r="AS414"/>
      <c r="AT414"/>
      <c r="AU414"/>
      <c r="AV414"/>
      <c r="AW414"/>
      <c r="AX414" t="inlineStr">
        <is>
          <t>Intoxication</t>
        </is>
      </c>
      <c r="AY414" t="inlineStr">
        <is>
          <t>Immobile</t>
        </is>
      </c>
      <c r="AZ414" t="inlineStr">
        <is>
          <t>LC50</t>
        </is>
      </c>
      <c r="BA414"/>
      <c r="BB414"/>
      <c r="BC414" t="n">
        <v>2.0833</v>
      </c>
      <c r="BD414"/>
      <c r="BE414"/>
      <c r="BF414"/>
      <c r="BG414"/>
      <c r="BH414" t="inlineStr">
        <is>
          <t>Day(s)</t>
        </is>
      </c>
      <c r="BI414"/>
      <c r="BJ414"/>
      <c r="BK414"/>
      <c r="BL414"/>
      <c r="BM414"/>
      <c r="BN414"/>
      <c r="BO414" t="inlineStr">
        <is>
          <t>--</t>
        </is>
      </c>
      <c r="BP414"/>
      <c r="BQ414"/>
      <c r="BR414"/>
      <c r="BS414"/>
      <c r="BT414"/>
      <c r="BU414"/>
      <c r="BV414"/>
      <c r="BW414"/>
      <c r="BX414"/>
      <c r="BY414"/>
      <c r="BZ414"/>
      <c r="CA414"/>
      <c r="CB414"/>
      <c r="CC414"/>
      <c r="CD414" t="inlineStr">
        <is>
          <t>Fairchild II,E.J.</t>
        </is>
      </c>
      <c r="CE414" t="n">
        <v>116752.0</v>
      </c>
      <c r="CF414" t="inlineStr">
        <is>
          <t>Effects of Lowered Oxygen Tension on the Susceptibility of Daphnia magna to Certain Inorganic Salts</t>
        </is>
      </c>
      <c r="CG414" t="inlineStr">
        <is>
          <t>Ph.D.Thesis, Louisiana State University, Baton Rouge, LA:134 p.</t>
        </is>
      </c>
      <c r="CH414" t="n">
        <v>1954.0</v>
      </c>
    </row>
    <row r="415">
      <c r="A415" t="n">
        <v>7647145.0</v>
      </c>
      <c r="B415" t="inlineStr">
        <is>
          <t>Sodium chloride (NaCl)</t>
        </is>
      </c>
      <c r="C415"/>
      <c r="D415" t="inlineStr">
        <is>
          <t>Unmeasured</t>
        </is>
      </c>
      <c r="E415"/>
      <c r="F415"/>
      <c r="G415"/>
      <c r="H415"/>
      <c r="I415"/>
      <c r="J415"/>
      <c r="K415" t="inlineStr">
        <is>
          <t>Daphnia magna</t>
        </is>
      </c>
      <c r="L415" t="inlineStr">
        <is>
          <t>Water Flea</t>
        </is>
      </c>
      <c r="M415" t="inlineStr">
        <is>
          <t>Crustaceans; Standard Test Species</t>
        </is>
      </c>
      <c r="N415"/>
      <c r="O415" t="inlineStr">
        <is>
          <t>&lt;</t>
        </is>
      </c>
      <c r="P415" t="n">
        <v>24.0</v>
      </c>
      <c r="Q415"/>
      <c r="R415"/>
      <c r="S415"/>
      <c r="T415"/>
      <c r="U415" t="inlineStr">
        <is>
          <t>Hour(s)</t>
        </is>
      </c>
      <c r="V415" t="inlineStr">
        <is>
          <t>Static</t>
        </is>
      </c>
      <c r="W415" t="inlineStr">
        <is>
          <t>Fresh water</t>
        </is>
      </c>
      <c r="X415" t="inlineStr">
        <is>
          <t>Lab</t>
        </is>
      </c>
      <c r="Y415" t="n">
        <v>10.0</v>
      </c>
      <c r="Z415" t="inlineStr">
        <is>
          <t>Total</t>
        </is>
      </c>
      <c r="AA415"/>
      <c r="AB415" t="n">
        <v>6575.0</v>
      </c>
      <c r="AC415"/>
      <c r="AD415"/>
      <c r="AE415"/>
      <c r="AF415"/>
      <c r="AG415" t="inlineStr">
        <is>
          <t>AI mg/L</t>
        </is>
      </c>
      <c r="AH415"/>
      <c r="AI415"/>
      <c r="AJ415"/>
      <c r="AK415"/>
      <c r="AL415"/>
      <c r="AM415"/>
      <c r="AN415"/>
      <c r="AO415"/>
      <c r="AP415"/>
      <c r="AQ415"/>
      <c r="AR415"/>
      <c r="AS415"/>
      <c r="AT415"/>
      <c r="AU415"/>
      <c r="AV415"/>
      <c r="AW415"/>
      <c r="AX415" t="inlineStr">
        <is>
          <t>Intoxication</t>
        </is>
      </c>
      <c r="AY415" t="inlineStr">
        <is>
          <t>Immobile</t>
        </is>
      </c>
      <c r="AZ415" t="inlineStr">
        <is>
          <t>LC50</t>
        </is>
      </c>
      <c r="BA415"/>
      <c r="BB415"/>
      <c r="BC415" t="n">
        <v>1.0417</v>
      </c>
      <c r="BD415"/>
      <c r="BE415"/>
      <c r="BF415"/>
      <c r="BG415"/>
      <c r="BH415" t="inlineStr">
        <is>
          <t>Day(s)</t>
        </is>
      </c>
      <c r="BI415"/>
      <c r="BJ415"/>
      <c r="BK415"/>
      <c r="BL415"/>
      <c r="BM415"/>
      <c r="BN415"/>
      <c r="BO415" t="inlineStr">
        <is>
          <t>--</t>
        </is>
      </c>
      <c r="BP415"/>
      <c r="BQ415"/>
      <c r="BR415"/>
      <c r="BS415"/>
      <c r="BT415"/>
      <c r="BU415"/>
      <c r="BV415"/>
      <c r="BW415"/>
      <c r="BX415"/>
      <c r="BY415"/>
      <c r="BZ415"/>
      <c r="CA415"/>
      <c r="CB415"/>
      <c r="CC415"/>
      <c r="CD415" t="inlineStr">
        <is>
          <t>Fairchild II,E.J.</t>
        </is>
      </c>
      <c r="CE415" t="n">
        <v>116752.0</v>
      </c>
      <c r="CF415" t="inlineStr">
        <is>
          <t>Effects of Lowered Oxygen Tension on the Susceptibility of Daphnia magna to Certain Inorganic Salts</t>
        </is>
      </c>
      <c r="CG415" t="inlineStr">
        <is>
          <t>Ph.D.Thesis, Louisiana State University, Baton Rouge, LA:134 p.</t>
        </is>
      </c>
      <c r="CH415" t="n">
        <v>1954.0</v>
      </c>
    </row>
    <row r="416">
      <c r="A416" t="n">
        <v>7647145.0</v>
      </c>
      <c r="B416" t="inlineStr">
        <is>
          <t>Sodium chloride (NaCl)</t>
        </is>
      </c>
      <c r="C416"/>
      <c r="D416" t="inlineStr">
        <is>
          <t>Unmeasured</t>
        </is>
      </c>
      <c r="E416"/>
      <c r="F416"/>
      <c r="G416"/>
      <c r="H416"/>
      <c r="I416"/>
      <c r="J416"/>
      <c r="K416" t="inlineStr">
        <is>
          <t>Daphnia magna</t>
        </is>
      </c>
      <c r="L416" t="inlineStr">
        <is>
          <t>Water Flea</t>
        </is>
      </c>
      <c r="M416" t="inlineStr">
        <is>
          <t>Crustaceans; Standard Test Species</t>
        </is>
      </c>
      <c r="N416"/>
      <c r="O416" t="inlineStr">
        <is>
          <t>&lt;</t>
        </is>
      </c>
      <c r="P416" t="n">
        <v>24.0</v>
      </c>
      <c r="Q416"/>
      <c r="R416"/>
      <c r="S416"/>
      <c r="T416"/>
      <c r="U416" t="inlineStr">
        <is>
          <t>Hour(s)</t>
        </is>
      </c>
      <c r="V416" t="inlineStr">
        <is>
          <t>Static</t>
        </is>
      </c>
      <c r="W416" t="inlineStr">
        <is>
          <t>Fresh water</t>
        </is>
      </c>
      <c r="X416" t="inlineStr">
        <is>
          <t>Lab</t>
        </is>
      </c>
      <c r="Y416" t="n">
        <v>10.0</v>
      </c>
      <c r="Z416" t="inlineStr">
        <is>
          <t>Total</t>
        </is>
      </c>
      <c r="AA416"/>
      <c r="AB416" t="n">
        <v>4105.0</v>
      </c>
      <c r="AC416"/>
      <c r="AD416"/>
      <c r="AE416"/>
      <c r="AF416"/>
      <c r="AG416" t="inlineStr">
        <is>
          <t>AI mg/L</t>
        </is>
      </c>
      <c r="AH416"/>
      <c r="AI416"/>
      <c r="AJ416"/>
      <c r="AK416"/>
      <c r="AL416"/>
      <c r="AM416"/>
      <c r="AN416"/>
      <c r="AO416"/>
      <c r="AP416"/>
      <c r="AQ416"/>
      <c r="AR416"/>
      <c r="AS416"/>
      <c r="AT416"/>
      <c r="AU416"/>
      <c r="AV416"/>
      <c r="AW416"/>
      <c r="AX416" t="inlineStr">
        <is>
          <t>Intoxication</t>
        </is>
      </c>
      <c r="AY416" t="inlineStr">
        <is>
          <t>Immobile</t>
        </is>
      </c>
      <c r="AZ416" t="inlineStr">
        <is>
          <t>LC50</t>
        </is>
      </c>
      <c r="BA416"/>
      <c r="BB416"/>
      <c r="BC416" t="n">
        <v>2.0833</v>
      </c>
      <c r="BD416"/>
      <c r="BE416"/>
      <c r="BF416"/>
      <c r="BG416"/>
      <c r="BH416" t="inlineStr">
        <is>
          <t>Day(s)</t>
        </is>
      </c>
      <c r="BI416"/>
      <c r="BJ416"/>
      <c r="BK416"/>
      <c r="BL416"/>
      <c r="BM416"/>
      <c r="BN416"/>
      <c r="BO416" t="inlineStr">
        <is>
          <t>--</t>
        </is>
      </c>
      <c r="BP416"/>
      <c r="BQ416"/>
      <c r="BR416"/>
      <c r="BS416"/>
      <c r="BT416"/>
      <c r="BU416"/>
      <c r="BV416"/>
      <c r="BW416"/>
      <c r="BX416"/>
      <c r="BY416"/>
      <c r="BZ416"/>
      <c r="CA416"/>
      <c r="CB416"/>
      <c r="CC416"/>
      <c r="CD416" t="inlineStr">
        <is>
          <t>Fairchild II,E.J.</t>
        </is>
      </c>
      <c r="CE416" t="n">
        <v>116752.0</v>
      </c>
      <c r="CF416" t="inlineStr">
        <is>
          <t>Effects of Lowered Oxygen Tension on the Susceptibility of Daphnia magna to Certain Inorganic Salts</t>
        </is>
      </c>
      <c r="CG416" t="inlineStr">
        <is>
          <t>Ph.D.Thesis, Louisiana State University, Baton Rouge, LA:134 p.</t>
        </is>
      </c>
      <c r="CH416" t="n">
        <v>1954.0</v>
      </c>
    </row>
    <row r="417">
      <c r="A417" t="n">
        <v>7647145.0</v>
      </c>
      <c r="B417" t="inlineStr">
        <is>
          <t>Sodium chloride (NaCl)</t>
        </is>
      </c>
      <c r="C417"/>
      <c r="D417" t="inlineStr">
        <is>
          <t>Unmeasured</t>
        </is>
      </c>
      <c r="E417"/>
      <c r="F417"/>
      <c r="G417"/>
      <c r="H417"/>
      <c r="I417"/>
      <c r="J417"/>
      <c r="K417" t="inlineStr">
        <is>
          <t>Daphnia magna</t>
        </is>
      </c>
      <c r="L417" t="inlineStr">
        <is>
          <t>Water Flea</t>
        </is>
      </c>
      <c r="M417" t="inlineStr">
        <is>
          <t>Crustaceans; Standard Test Species</t>
        </is>
      </c>
      <c r="N417"/>
      <c r="O417" t="inlineStr">
        <is>
          <t>&lt;</t>
        </is>
      </c>
      <c r="P417" t="n">
        <v>24.0</v>
      </c>
      <c r="Q417"/>
      <c r="R417"/>
      <c r="S417"/>
      <c r="T417"/>
      <c r="U417" t="inlineStr">
        <is>
          <t>Hour(s)</t>
        </is>
      </c>
      <c r="V417" t="inlineStr">
        <is>
          <t>Static</t>
        </is>
      </c>
      <c r="W417" t="inlineStr">
        <is>
          <t>Fresh water</t>
        </is>
      </c>
      <c r="X417" t="inlineStr">
        <is>
          <t>Lab</t>
        </is>
      </c>
      <c r="Y417" t="n">
        <v>10.0</v>
      </c>
      <c r="Z417" t="inlineStr">
        <is>
          <t>Total</t>
        </is>
      </c>
      <c r="AA417"/>
      <c r="AB417" t="n">
        <v>4756.0</v>
      </c>
      <c r="AC417"/>
      <c r="AD417"/>
      <c r="AE417"/>
      <c r="AF417"/>
      <c r="AG417" t="inlineStr">
        <is>
          <t>AI mg/L</t>
        </is>
      </c>
      <c r="AH417"/>
      <c r="AI417"/>
      <c r="AJ417"/>
      <c r="AK417"/>
      <c r="AL417"/>
      <c r="AM417"/>
      <c r="AN417"/>
      <c r="AO417"/>
      <c r="AP417"/>
      <c r="AQ417"/>
      <c r="AR417"/>
      <c r="AS417"/>
      <c r="AT417"/>
      <c r="AU417"/>
      <c r="AV417"/>
      <c r="AW417"/>
      <c r="AX417" t="inlineStr">
        <is>
          <t>Intoxication</t>
        </is>
      </c>
      <c r="AY417" t="inlineStr">
        <is>
          <t>Immobile</t>
        </is>
      </c>
      <c r="AZ417" t="inlineStr">
        <is>
          <t>LC50</t>
        </is>
      </c>
      <c r="BA417"/>
      <c r="BB417"/>
      <c r="BC417" t="n">
        <v>1.0417</v>
      </c>
      <c r="BD417"/>
      <c r="BE417"/>
      <c r="BF417"/>
      <c r="BG417"/>
      <c r="BH417" t="inlineStr">
        <is>
          <t>Day(s)</t>
        </is>
      </c>
      <c r="BI417"/>
      <c r="BJ417"/>
      <c r="BK417"/>
      <c r="BL417"/>
      <c r="BM417"/>
      <c r="BN417"/>
      <c r="BO417" t="inlineStr">
        <is>
          <t>--</t>
        </is>
      </c>
      <c r="BP417"/>
      <c r="BQ417"/>
      <c r="BR417"/>
      <c r="BS417"/>
      <c r="BT417"/>
      <c r="BU417"/>
      <c r="BV417"/>
      <c r="BW417"/>
      <c r="BX417"/>
      <c r="BY417"/>
      <c r="BZ417"/>
      <c r="CA417"/>
      <c r="CB417"/>
      <c r="CC417"/>
      <c r="CD417" t="inlineStr">
        <is>
          <t>Fairchild II,E.J.</t>
        </is>
      </c>
      <c r="CE417" t="n">
        <v>116752.0</v>
      </c>
      <c r="CF417" t="inlineStr">
        <is>
          <t>Effects of Lowered Oxygen Tension on the Susceptibility of Daphnia magna to Certain Inorganic Salts</t>
        </is>
      </c>
      <c r="CG417" t="inlineStr">
        <is>
          <t>Ph.D.Thesis, Louisiana State University, Baton Rouge, LA:134 p.</t>
        </is>
      </c>
      <c r="CH417" t="n">
        <v>1954.0</v>
      </c>
    </row>
    <row r="418">
      <c r="A418" t="n">
        <v>7647145.0</v>
      </c>
      <c r="B418" t="inlineStr">
        <is>
          <t>Sodium chloride (NaCl)</t>
        </is>
      </c>
      <c r="C418"/>
      <c r="D418" t="inlineStr">
        <is>
          <t>Unmeasured</t>
        </is>
      </c>
      <c r="E418"/>
      <c r="F418"/>
      <c r="G418"/>
      <c r="H418"/>
      <c r="I418"/>
      <c r="J418"/>
      <c r="K418" t="inlineStr">
        <is>
          <t>Daphnia magna</t>
        </is>
      </c>
      <c r="L418" t="inlineStr">
        <is>
          <t>Water Flea</t>
        </is>
      </c>
      <c r="M418" t="inlineStr">
        <is>
          <t>Crustaceans; Standard Test Species</t>
        </is>
      </c>
      <c r="N418"/>
      <c r="O418" t="inlineStr">
        <is>
          <t>&lt;</t>
        </is>
      </c>
      <c r="P418" t="n">
        <v>24.0</v>
      </c>
      <c r="Q418"/>
      <c r="R418"/>
      <c r="S418"/>
      <c r="T418"/>
      <c r="U418" t="inlineStr">
        <is>
          <t>Hour(s)</t>
        </is>
      </c>
      <c r="V418" t="inlineStr">
        <is>
          <t>Static</t>
        </is>
      </c>
      <c r="W418" t="inlineStr">
        <is>
          <t>Fresh water</t>
        </is>
      </c>
      <c r="X418" t="inlineStr">
        <is>
          <t>Lab</t>
        </is>
      </c>
      <c r="Y418" t="n">
        <v>10.0</v>
      </c>
      <c r="Z418" t="inlineStr">
        <is>
          <t>Total</t>
        </is>
      </c>
      <c r="AA418"/>
      <c r="AB418" t="n">
        <v>7212.0</v>
      </c>
      <c r="AC418"/>
      <c r="AD418"/>
      <c r="AE418"/>
      <c r="AF418"/>
      <c r="AG418" t="inlineStr">
        <is>
          <t>AI mg/L</t>
        </is>
      </c>
      <c r="AH418"/>
      <c r="AI418"/>
      <c r="AJ418"/>
      <c r="AK418"/>
      <c r="AL418"/>
      <c r="AM418"/>
      <c r="AN418"/>
      <c r="AO418"/>
      <c r="AP418"/>
      <c r="AQ418"/>
      <c r="AR418"/>
      <c r="AS418"/>
      <c r="AT418"/>
      <c r="AU418"/>
      <c r="AV418"/>
      <c r="AW418"/>
      <c r="AX418" t="inlineStr">
        <is>
          <t>Intoxication</t>
        </is>
      </c>
      <c r="AY418" t="inlineStr">
        <is>
          <t>Immobile</t>
        </is>
      </c>
      <c r="AZ418" t="inlineStr">
        <is>
          <t>LC50</t>
        </is>
      </c>
      <c r="BA418"/>
      <c r="BB418"/>
      <c r="BC418" t="n">
        <v>1.0417</v>
      </c>
      <c r="BD418"/>
      <c r="BE418"/>
      <c r="BF418"/>
      <c r="BG418"/>
      <c r="BH418" t="inlineStr">
        <is>
          <t>Day(s)</t>
        </is>
      </c>
      <c r="BI418"/>
      <c r="BJ418"/>
      <c r="BK418"/>
      <c r="BL418"/>
      <c r="BM418"/>
      <c r="BN418"/>
      <c r="BO418" t="inlineStr">
        <is>
          <t>--</t>
        </is>
      </c>
      <c r="BP418"/>
      <c r="BQ418"/>
      <c r="BR418"/>
      <c r="BS418"/>
      <c r="BT418"/>
      <c r="BU418"/>
      <c r="BV418"/>
      <c r="BW418"/>
      <c r="BX418"/>
      <c r="BY418"/>
      <c r="BZ418"/>
      <c r="CA418"/>
      <c r="CB418"/>
      <c r="CC418"/>
      <c r="CD418" t="inlineStr">
        <is>
          <t>Fairchild II,E.J.</t>
        </is>
      </c>
      <c r="CE418" t="n">
        <v>116752.0</v>
      </c>
      <c r="CF418" t="inlineStr">
        <is>
          <t>Effects of Lowered Oxygen Tension on the Susceptibility of Daphnia magna to Certain Inorganic Salts</t>
        </is>
      </c>
      <c r="CG418" t="inlineStr">
        <is>
          <t>Ph.D.Thesis, Louisiana State University, Baton Rouge, LA:134 p.</t>
        </is>
      </c>
      <c r="CH418" t="n">
        <v>1954.0</v>
      </c>
    </row>
    <row r="419">
      <c r="A419" t="n">
        <v>7647145.0</v>
      </c>
      <c r="B419" t="inlineStr">
        <is>
          <t>Sodium chloride (NaCl)</t>
        </is>
      </c>
      <c r="C419"/>
      <c r="D419" t="inlineStr">
        <is>
          <t>Unmeasured</t>
        </is>
      </c>
      <c r="E419"/>
      <c r="F419"/>
      <c r="G419"/>
      <c r="H419"/>
      <c r="I419"/>
      <c r="J419"/>
      <c r="K419" t="inlineStr">
        <is>
          <t>Daphnia magna</t>
        </is>
      </c>
      <c r="L419" t="inlineStr">
        <is>
          <t>Water Flea</t>
        </is>
      </c>
      <c r="M419" t="inlineStr">
        <is>
          <t>Crustaceans; Standard Test Species</t>
        </is>
      </c>
      <c r="N419"/>
      <c r="O419" t="inlineStr">
        <is>
          <t>&lt;</t>
        </is>
      </c>
      <c r="P419" t="n">
        <v>24.0</v>
      </c>
      <c r="Q419"/>
      <c r="R419"/>
      <c r="S419"/>
      <c r="T419"/>
      <c r="U419" t="inlineStr">
        <is>
          <t>Hour(s)</t>
        </is>
      </c>
      <c r="V419" t="inlineStr">
        <is>
          <t>Static</t>
        </is>
      </c>
      <c r="W419" t="inlineStr">
        <is>
          <t>Fresh water</t>
        </is>
      </c>
      <c r="X419" t="inlineStr">
        <is>
          <t>Lab</t>
        </is>
      </c>
      <c r="Y419" t="n">
        <v>10.0</v>
      </c>
      <c r="Z419" t="inlineStr">
        <is>
          <t>Total</t>
        </is>
      </c>
      <c r="AA419"/>
      <c r="AB419" t="n">
        <v>5709.0</v>
      </c>
      <c r="AC419"/>
      <c r="AD419"/>
      <c r="AE419"/>
      <c r="AF419"/>
      <c r="AG419" t="inlineStr">
        <is>
          <t>AI mg/L</t>
        </is>
      </c>
      <c r="AH419"/>
      <c r="AI419"/>
      <c r="AJ419"/>
      <c r="AK419"/>
      <c r="AL419"/>
      <c r="AM419"/>
      <c r="AN419"/>
      <c r="AO419"/>
      <c r="AP419"/>
      <c r="AQ419"/>
      <c r="AR419"/>
      <c r="AS419"/>
      <c r="AT419"/>
      <c r="AU419"/>
      <c r="AV419"/>
      <c r="AW419"/>
      <c r="AX419" t="inlineStr">
        <is>
          <t>Intoxication</t>
        </is>
      </c>
      <c r="AY419" t="inlineStr">
        <is>
          <t>Immobile</t>
        </is>
      </c>
      <c r="AZ419" t="inlineStr">
        <is>
          <t>LC50</t>
        </is>
      </c>
      <c r="BA419"/>
      <c r="BB419"/>
      <c r="BC419" t="n">
        <v>2.0833</v>
      </c>
      <c r="BD419"/>
      <c r="BE419"/>
      <c r="BF419"/>
      <c r="BG419"/>
      <c r="BH419" t="inlineStr">
        <is>
          <t>Day(s)</t>
        </is>
      </c>
      <c r="BI419"/>
      <c r="BJ419"/>
      <c r="BK419"/>
      <c r="BL419"/>
      <c r="BM419"/>
      <c r="BN419"/>
      <c r="BO419" t="inlineStr">
        <is>
          <t>--</t>
        </is>
      </c>
      <c r="BP419"/>
      <c r="BQ419"/>
      <c r="BR419"/>
      <c r="BS419"/>
      <c r="BT419"/>
      <c r="BU419"/>
      <c r="BV419"/>
      <c r="BW419"/>
      <c r="BX419"/>
      <c r="BY419"/>
      <c r="BZ419"/>
      <c r="CA419"/>
      <c r="CB419"/>
      <c r="CC419"/>
      <c r="CD419" t="inlineStr">
        <is>
          <t>Fairchild II,E.J.</t>
        </is>
      </c>
      <c r="CE419" t="n">
        <v>116752.0</v>
      </c>
      <c r="CF419" t="inlineStr">
        <is>
          <t>Effects of Lowered Oxygen Tension on the Susceptibility of Daphnia magna to Certain Inorganic Salts</t>
        </is>
      </c>
      <c r="CG419" t="inlineStr">
        <is>
          <t>Ph.D.Thesis, Louisiana State University, Baton Rouge, LA:134 p.</t>
        </is>
      </c>
      <c r="CH419" t="n">
        <v>1954.0</v>
      </c>
    </row>
    <row r="420">
      <c r="A420" t="n">
        <v>7647145.0</v>
      </c>
      <c r="B420" t="inlineStr">
        <is>
          <t>Sodium chloride (NaCl)</t>
        </is>
      </c>
      <c r="C420"/>
      <c r="D420" t="inlineStr">
        <is>
          <t>Unmeasured</t>
        </is>
      </c>
      <c r="E420"/>
      <c r="F420"/>
      <c r="G420"/>
      <c r="H420"/>
      <c r="I420"/>
      <c r="J420"/>
      <c r="K420" t="inlineStr">
        <is>
          <t>Daphnia magna</t>
        </is>
      </c>
      <c r="L420" t="inlineStr">
        <is>
          <t>Water Flea</t>
        </is>
      </c>
      <c r="M420" t="inlineStr">
        <is>
          <t>Crustaceans; Standard Test Species</t>
        </is>
      </c>
      <c r="N420"/>
      <c r="O420" t="inlineStr">
        <is>
          <t>&lt;</t>
        </is>
      </c>
      <c r="P420" t="n">
        <v>24.0</v>
      </c>
      <c r="Q420"/>
      <c r="R420"/>
      <c r="S420"/>
      <c r="T420"/>
      <c r="U420" t="inlineStr">
        <is>
          <t>Hour(s)</t>
        </is>
      </c>
      <c r="V420" t="inlineStr">
        <is>
          <t>Static</t>
        </is>
      </c>
      <c r="W420" t="inlineStr">
        <is>
          <t>Fresh water</t>
        </is>
      </c>
      <c r="X420" t="inlineStr">
        <is>
          <t>Lab</t>
        </is>
      </c>
      <c r="Y420" t="n">
        <v>10.0</v>
      </c>
      <c r="Z420" t="inlineStr">
        <is>
          <t>Total</t>
        </is>
      </c>
      <c r="AA420"/>
      <c r="AB420" t="n">
        <v>3807.0</v>
      </c>
      <c r="AC420"/>
      <c r="AD420"/>
      <c r="AE420"/>
      <c r="AF420"/>
      <c r="AG420" t="inlineStr">
        <is>
          <t>AI mg/L</t>
        </is>
      </c>
      <c r="AH420"/>
      <c r="AI420"/>
      <c r="AJ420"/>
      <c r="AK420"/>
      <c r="AL420"/>
      <c r="AM420"/>
      <c r="AN420"/>
      <c r="AO420"/>
      <c r="AP420"/>
      <c r="AQ420"/>
      <c r="AR420"/>
      <c r="AS420"/>
      <c r="AT420"/>
      <c r="AU420"/>
      <c r="AV420"/>
      <c r="AW420"/>
      <c r="AX420" t="inlineStr">
        <is>
          <t>Intoxication</t>
        </is>
      </c>
      <c r="AY420" t="inlineStr">
        <is>
          <t>Immobile</t>
        </is>
      </c>
      <c r="AZ420" t="inlineStr">
        <is>
          <t>LC50</t>
        </is>
      </c>
      <c r="BA420"/>
      <c r="BB420"/>
      <c r="BC420" t="n">
        <v>2.0833</v>
      </c>
      <c r="BD420"/>
      <c r="BE420"/>
      <c r="BF420"/>
      <c r="BG420"/>
      <c r="BH420" t="inlineStr">
        <is>
          <t>Day(s)</t>
        </is>
      </c>
      <c r="BI420"/>
      <c r="BJ420"/>
      <c r="BK420"/>
      <c r="BL420"/>
      <c r="BM420"/>
      <c r="BN420"/>
      <c r="BO420" t="inlineStr">
        <is>
          <t>--</t>
        </is>
      </c>
      <c r="BP420"/>
      <c r="BQ420"/>
      <c r="BR420"/>
      <c r="BS420"/>
      <c r="BT420"/>
      <c r="BU420"/>
      <c r="BV420"/>
      <c r="BW420"/>
      <c r="BX420"/>
      <c r="BY420"/>
      <c r="BZ420"/>
      <c r="CA420"/>
      <c r="CB420"/>
      <c r="CC420"/>
      <c r="CD420" t="inlineStr">
        <is>
          <t>Fairchild II,E.J.</t>
        </is>
      </c>
      <c r="CE420" t="n">
        <v>116752.0</v>
      </c>
      <c r="CF420" t="inlineStr">
        <is>
          <t>Effects of Lowered Oxygen Tension on the Susceptibility of Daphnia magna to Certain Inorganic Salts</t>
        </is>
      </c>
      <c r="CG420" t="inlineStr">
        <is>
          <t>Ph.D.Thesis, Louisiana State University, Baton Rouge, LA:134 p.</t>
        </is>
      </c>
      <c r="CH420" t="n">
        <v>1954.0</v>
      </c>
    </row>
    <row r="421">
      <c r="A421" t="n">
        <v>7647145.0</v>
      </c>
      <c r="B421" t="inlineStr">
        <is>
          <t>Sodium chloride (NaCl)</t>
        </is>
      </c>
      <c r="C421"/>
      <c r="D421" t="inlineStr">
        <is>
          <t>Unmeasured</t>
        </is>
      </c>
      <c r="E421"/>
      <c r="F421"/>
      <c r="G421"/>
      <c r="H421"/>
      <c r="I421"/>
      <c r="J421"/>
      <c r="K421" t="inlineStr">
        <is>
          <t>Daphnia magna</t>
        </is>
      </c>
      <c r="L421" t="inlineStr">
        <is>
          <t>Water Flea</t>
        </is>
      </c>
      <c r="M421" t="inlineStr">
        <is>
          <t>Crustaceans; Standard Test Species</t>
        </is>
      </c>
      <c r="N421"/>
      <c r="O421" t="inlineStr">
        <is>
          <t>&lt;</t>
        </is>
      </c>
      <c r="P421" t="n">
        <v>24.0</v>
      </c>
      <c r="Q421"/>
      <c r="R421"/>
      <c r="S421"/>
      <c r="T421"/>
      <c r="U421" t="inlineStr">
        <is>
          <t>Hour(s)</t>
        </is>
      </c>
      <c r="V421" t="inlineStr">
        <is>
          <t>Static</t>
        </is>
      </c>
      <c r="W421" t="inlineStr">
        <is>
          <t>Fresh water</t>
        </is>
      </c>
      <c r="X421" t="inlineStr">
        <is>
          <t>Lab</t>
        </is>
      </c>
      <c r="Y421" t="n">
        <v>10.0</v>
      </c>
      <c r="Z421" t="inlineStr">
        <is>
          <t>Total</t>
        </is>
      </c>
      <c r="AA421"/>
      <c r="AB421" t="n">
        <v>4106.0</v>
      </c>
      <c r="AC421"/>
      <c r="AD421"/>
      <c r="AE421"/>
      <c r="AF421"/>
      <c r="AG421" t="inlineStr">
        <is>
          <t>AI mg/L</t>
        </is>
      </c>
      <c r="AH421"/>
      <c r="AI421"/>
      <c r="AJ421"/>
      <c r="AK421"/>
      <c r="AL421"/>
      <c r="AM421"/>
      <c r="AN421"/>
      <c r="AO421"/>
      <c r="AP421"/>
      <c r="AQ421"/>
      <c r="AR421"/>
      <c r="AS421"/>
      <c r="AT421"/>
      <c r="AU421"/>
      <c r="AV421"/>
      <c r="AW421"/>
      <c r="AX421" t="inlineStr">
        <is>
          <t>Intoxication</t>
        </is>
      </c>
      <c r="AY421" t="inlineStr">
        <is>
          <t>Immobile</t>
        </is>
      </c>
      <c r="AZ421" t="inlineStr">
        <is>
          <t>LC50</t>
        </is>
      </c>
      <c r="BA421"/>
      <c r="BB421"/>
      <c r="BC421" t="n">
        <v>1.0417</v>
      </c>
      <c r="BD421"/>
      <c r="BE421"/>
      <c r="BF421"/>
      <c r="BG421"/>
      <c r="BH421" t="inlineStr">
        <is>
          <t>Day(s)</t>
        </is>
      </c>
      <c r="BI421"/>
      <c r="BJ421"/>
      <c r="BK421"/>
      <c r="BL421"/>
      <c r="BM421"/>
      <c r="BN421"/>
      <c r="BO421" t="inlineStr">
        <is>
          <t>--</t>
        </is>
      </c>
      <c r="BP421"/>
      <c r="BQ421"/>
      <c r="BR421"/>
      <c r="BS421"/>
      <c r="BT421"/>
      <c r="BU421"/>
      <c r="BV421"/>
      <c r="BW421"/>
      <c r="BX421"/>
      <c r="BY421"/>
      <c r="BZ421"/>
      <c r="CA421"/>
      <c r="CB421"/>
      <c r="CC421"/>
      <c r="CD421" t="inlineStr">
        <is>
          <t>Fairchild II,E.J.</t>
        </is>
      </c>
      <c r="CE421" t="n">
        <v>116752.0</v>
      </c>
      <c r="CF421" t="inlineStr">
        <is>
          <t>Effects of Lowered Oxygen Tension on the Susceptibility of Daphnia magna to Certain Inorganic Salts</t>
        </is>
      </c>
      <c r="CG421" t="inlineStr">
        <is>
          <t>Ph.D.Thesis, Louisiana State University, Baton Rouge, LA:134 p.</t>
        </is>
      </c>
      <c r="CH421" t="n">
        <v>1954.0</v>
      </c>
    </row>
    <row r="422">
      <c r="A422" t="n">
        <v>7647145.0</v>
      </c>
      <c r="B422" t="inlineStr">
        <is>
          <t>Sodium chloride (NaCl)</t>
        </is>
      </c>
      <c r="C422" t="inlineStr">
        <is>
          <t>Reagent Grade, Purissium, Purum, Puriss, Puris, Reinst</t>
        </is>
      </c>
      <c r="D422" t="inlineStr">
        <is>
          <t>Measured</t>
        </is>
      </c>
      <c r="E422"/>
      <c r="F422"/>
      <c r="G422"/>
      <c r="H422"/>
      <c r="I422"/>
      <c r="J422"/>
      <c r="K422" t="inlineStr">
        <is>
          <t>Daphnia magna</t>
        </is>
      </c>
      <c r="L422" t="inlineStr">
        <is>
          <t>Water Flea</t>
        </is>
      </c>
      <c r="M422" t="inlineStr">
        <is>
          <t>Crustaceans; Standard Test Species</t>
        </is>
      </c>
      <c r="N422"/>
      <c r="O422" t="inlineStr">
        <is>
          <t>&lt;</t>
        </is>
      </c>
      <c r="P422" t="n">
        <v>24.0</v>
      </c>
      <c r="Q422"/>
      <c r="R422"/>
      <c r="S422"/>
      <c r="T422"/>
      <c r="U422" t="inlineStr">
        <is>
          <t>Hour(s)</t>
        </is>
      </c>
      <c r="V422" t="inlineStr">
        <is>
          <t>Static</t>
        </is>
      </c>
      <c r="W422" t="inlineStr">
        <is>
          <t>Fresh water</t>
        </is>
      </c>
      <c r="X422" t="inlineStr">
        <is>
          <t>Lab</t>
        </is>
      </c>
      <c r="Y422"/>
      <c r="Z422" t="inlineStr">
        <is>
          <t>Total</t>
        </is>
      </c>
      <c r="AA422"/>
      <c r="AB422" t="n">
        <v>3136.0</v>
      </c>
      <c r="AC422"/>
      <c r="AD422"/>
      <c r="AE422"/>
      <c r="AF422"/>
      <c r="AG422" t="inlineStr">
        <is>
          <t>AI mg/L</t>
        </is>
      </c>
      <c r="AH422"/>
      <c r="AI422"/>
      <c r="AJ422"/>
      <c r="AK422"/>
      <c r="AL422"/>
      <c r="AM422"/>
      <c r="AN422"/>
      <c r="AO422"/>
      <c r="AP422"/>
      <c r="AQ422"/>
      <c r="AR422"/>
      <c r="AS422"/>
      <c r="AT422"/>
      <c r="AU422"/>
      <c r="AV422"/>
      <c r="AW422"/>
      <c r="AX422" t="inlineStr">
        <is>
          <t>Mortality</t>
        </is>
      </c>
      <c r="AY422" t="inlineStr">
        <is>
          <t>Mortality</t>
        </is>
      </c>
      <c r="AZ422" t="inlineStr">
        <is>
          <t>LC50</t>
        </is>
      </c>
      <c r="BA422"/>
      <c r="BB422"/>
      <c r="BC422" t="n">
        <v>2.0</v>
      </c>
      <c r="BD422"/>
      <c r="BE422"/>
      <c r="BF422"/>
      <c r="BG422"/>
      <c r="BH422" t="inlineStr">
        <is>
          <t>Day(s)</t>
        </is>
      </c>
      <c r="BI422"/>
      <c r="BJ422"/>
      <c r="BK422"/>
      <c r="BL422"/>
      <c r="BM422"/>
      <c r="BN422"/>
      <c r="BO422" t="inlineStr">
        <is>
          <t>--</t>
        </is>
      </c>
      <c r="BP422"/>
      <c r="BQ422"/>
      <c r="BR422"/>
      <c r="BS422"/>
      <c r="BT422"/>
      <c r="BU422"/>
      <c r="BV422"/>
      <c r="BW422"/>
      <c r="BX422"/>
      <c r="BY422"/>
      <c r="BZ422"/>
      <c r="CA422"/>
      <c r="CB422"/>
      <c r="CC422"/>
      <c r="CD422" t="inlineStr">
        <is>
          <t>Davies,T.D., and K.J. Hall</t>
        </is>
      </c>
      <c r="CE422" t="n">
        <v>97393.0</v>
      </c>
      <c r="CF422" t="inlineStr">
        <is>
          <t>Importance of Calcium in Modifying the Acute Toxicity of Sodium Sulphate to Hyalella azteca and Daphnia magna</t>
        </is>
      </c>
      <c r="CG422" t="inlineStr">
        <is>
          <t>Environ. Toxicol. Chem.26(6): 1243-1247</t>
        </is>
      </c>
      <c r="CH422" t="n">
        <v>2007.0</v>
      </c>
    </row>
    <row r="423">
      <c r="A423" t="n">
        <v>7647145.0</v>
      </c>
      <c r="B423" t="inlineStr">
        <is>
          <t>Sodium chloride (NaCl)</t>
        </is>
      </c>
      <c r="C423" t="inlineStr">
        <is>
          <t>Reagent Grade, Purissium, Purum, Puriss, Puris, Reinst</t>
        </is>
      </c>
      <c r="D423" t="inlineStr">
        <is>
          <t>Measured</t>
        </is>
      </c>
      <c r="E423"/>
      <c r="F423"/>
      <c r="G423"/>
      <c r="H423"/>
      <c r="I423"/>
      <c r="J423"/>
      <c r="K423" t="inlineStr">
        <is>
          <t>Daphnia magna</t>
        </is>
      </c>
      <c r="L423" t="inlineStr">
        <is>
          <t>Water Flea</t>
        </is>
      </c>
      <c r="M423" t="inlineStr">
        <is>
          <t>Crustaceans; Standard Test Species</t>
        </is>
      </c>
      <c r="N423"/>
      <c r="O423" t="inlineStr">
        <is>
          <t>&lt;</t>
        </is>
      </c>
      <c r="P423" t="n">
        <v>24.0</v>
      </c>
      <c r="Q423"/>
      <c r="R423"/>
      <c r="S423"/>
      <c r="T423"/>
      <c r="U423" t="inlineStr">
        <is>
          <t>Hour(s)</t>
        </is>
      </c>
      <c r="V423" t="inlineStr">
        <is>
          <t>Static</t>
        </is>
      </c>
      <c r="W423" t="inlineStr">
        <is>
          <t>Fresh water</t>
        </is>
      </c>
      <c r="X423" t="inlineStr">
        <is>
          <t>Lab</t>
        </is>
      </c>
      <c r="Y423"/>
      <c r="Z423" t="inlineStr">
        <is>
          <t>Total</t>
        </is>
      </c>
      <c r="AA423"/>
      <c r="AB423" t="n">
        <v>3137.0</v>
      </c>
      <c r="AC423"/>
      <c r="AD423"/>
      <c r="AE423"/>
      <c r="AF423"/>
      <c r="AG423" t="inlineStr">
        <is>
          <t>AI mg/L</t>
        </is>
      </c>
      <c r="AH423"/>
      <c r="AI423"/>
      <c r="AJ423"/>
      <c r="AK423"/>
      <c r="AL423"/>
      <c r="AM423"/>
      <c r="AN423"/>
      <c r="AO423"/>
      <c r="AP423"/>
      <c r="AQ423"/>
      <c r="AR423"/>
      <c r="AS423"/>
      <c r="AT423"/>
      <c r="AU423"/>
      <c r="AV423"/>
      <c r="AW423"/>
      <c r="AX423" t="inlineStr">
        <is>
          <t>Mortality</t>
        </is>
      </c>
      <c r="AY423" t="inlineStr">
        <is>
          <t>Mortality</t>
        </is>
      </c>
      <c r="AZ423" t="inlineStr">
        <is>
          <t>LC50</t>
        </is>
      </c>
      <c r="BA423"/>
      <c r="BB423"/>
      <c r="BC423" t="n">
        <v>2.0</v>
      </c>
      <c r="BD423"/>
      <c r="BE423"/>
      <c r="BF423"/>
      <c r="BG423"/>
      <c r="BH423" t="inlineStr">
        <is>
          <t>Day(s)</t>
        </is>
      </c>
      <c r="BI423"/>
      <c r="BJ423"/>
      <c r="BK423"/>
      <c r="BL423"/>
      <c r="BM423"/>
      <c r="BN423"/>
      <c r="BO423" t="inlineStr">
        <is>
          <t>--</t>
        </is>
      </c>
      <c r="BP423"/>
      <c r="BQ423"/>
      <c r="BR423"/>
      <c r="BS423"/>
      <c r="BT423"/>
      <c r="BU423"/>
      <c r="BV423"/>
      <c r="BW423"/>
      <c r="BX423"/>
      <c r="BY423"/>
      <c r="BZ423"/>
      <c r="CA423"/>
      <c r="CB423"/>
      <c r="CC423"/>
      <c r="CD423" t="inlineStr">
        <is>
          <t>Davies,T.D., and K.J. Hall</t>
        </is>
      </c>
      <c r="CE423" t="n">
        <v>97393.0</v>
      </c>
      <c r="CF423" t="inlineStr">
        <is>
          <t>Importance of Calcium in Modifying the Acute Toxicity of Sodium Sulphate to Hyalella azteca and Daphnia magna</t>
        </is>
      </c>
      <c r="CG423" t="inlineStr">
        <is>
          <t>Environ. Toxicol. Chem.26(6): 1243-1247</t>
        </is>
      </c>
      <c r="CH423" t="n">
        <v>2007.0</v>
      </c>
    </row>
    <row r="424">
      <c r="A424" t="n">
        <v>7647145.0</v>
      </c>
      <c r="B424" t="inlineStr">
        <is>
          <t>Sodium chloride (NaCl)</t>
        </is>
      </c>
      <c r="C424" t="inlineStr">
        <is>
          <t>Reagent Grade, Purissium, Purum, Puriss, Puris, Reinst</t>
        </is>
      </c>
      <c r="D424" t="inlineStr">
        <is>
          <t>Measured</t>
        </is>
      </c>
      <c r="E424"/>
      <c r="F424"/>
      <c r="G424"/>
      <c r="H424"/>
      <c r="I424"/>
      <c r="J424"/>
      <c r="K424" t="inlineStr">
        <is>
          <t>Daphnia magna</t>
        </is>
      </c>
      <c r="L424" t="inlineStr">
        <is>
          <t>Water Flea</t>
        </is>
      </c>
      <c r="M424" t="inlineStr">
        <is>
          <t>Crustaceans; Standard Test Species</t>
        </is>
      </c>
      <c r="N424"/>
      <c r="O424" t="inlineStr">
        <is>
          <t>&lt;</t>
        </is>
      </c>
      <c r="P424" t="n">
        <v>24.0</v>
      </c>
      <c r="Q424"/>
      <c r="R424"/>
      <c r="S424"/>
      <c r="T424"/>
      <c r="U424" t="inlineStr">
        <is>
          <t>Hour(s)</t>
        </is>
      </c>
      <c r="V424" t="inlineStr">
        <is>
          <t>Static</t>
        </is>
      </c>
      <c r="W424" t="inlineStr">
        <is>
          <t>Fresh water</t>
        </is>
      </c>
      <c r="X424" t="inlineStr">
        <is>
          <t>Lab</t>
        </is>
      </c>
      <c r="Y424"/>
      <c r="Z424" t="inlineStr">
        <is>
          <t>Total</t>
        </is>
      </c>
      <c r="AA424"/>
      <c r="AB424" t="n">
        <v>3222.0</v>
      </c>
      <c r="AC424"/>
      <c r="AD424"/>
      <c r="AE424"/>
      <c r="AF424"/>
      <c r="AG424" t="inlineStr">
        <is>
          <t>AI mg/L</t>
        </is>
      </c>
      <c r="AH424"/>
      <c r="AI424"/>
      <c r="AJ424"/>
      <c r="AK424"/>
      <c r="AL424"/>
      <c r="AM424"/>
      <c r="AN424"/>
      <c r="AO424"/>
      <c r="AP424"/>
      <c r="AQ424"/>
      <c r="AR424"/>
      <c r="AS424"/>
      <c r="AT424"/>
      <c r="AU424"/>
      <c r="AV424"/>
      <c r="AW424"/>
      <c r="AX424" t="inlineStr">
        <is>
          <t>Mortality</t>
        </is>
      </c>
      <c r="AY424" t="inlineStr">
        <is>
          <t>Mortality</t>
        </is>
      </c>
      <c r="AZ424" t="inlineStr">
        <is>
          <t>LC50</t>
        </is>
      </c>
      <c r="BA424"/>
      <c r="BB424"/>
      <c r="BC424" t="n">
        <v>2.0</v>
      </c>
      <c r="BD424"/>
      <c r="BE424"/>
      <c r="BF424"/>
      <c r="BG424"/>
      <c r="BH424" t="inlineStr">
        <is>
          <t>Day(s)</t>
        </is>
      </c>
      <c r="BI424"/>
      <c r="BJ424"/>
      <c r="BK424"/>
      <c r="BL424"/>
      <c r="BM424"/>
      <c r="BN424"/>
      <c r="BO424" t="inlineStr">
        <is>
          <t>--</t>
        </is>
      </c>
      <c r="BP424"/>
      <c r="BQ424"/>
      <c r="BR424"/>
      <c r="BS424"/>
      <c r="BT424"/>
      <c r="BU424"/>
      <c r="BV424"/>
      <c r="BW424"/>
      <c r="BX424"/>
      <c r="BY424"/>
      <c r="BZ424"/>
      <c r="CA424"/>
      <c r="CB424"/>
      <c r="CC424"/>
      <c r="CD424" t="inlineStr">
        <is>
          <t>Davies,T.D., and K.J. Hall</t>
        </is>
      </c>
      <c r="CE424" t="n">
        <v>97393.0</v>
      </c>
      <c r="CF424" t="inlineStr">
        <is>
          <t>Importance of Calcium in Modifying the Acute Toxicity of Sodium Sulphate to Hyalella azteca and Daphnia magna</t>
        </is>
      </c>
      <c r="CG424" t="inlineStr">
        <is>
          <t>Environ. Toxicol. Chem.26(6): 1243-1247</t>
        </is>
      </c>
      <c r="CH424" t="n">
        <v>2007.0</v>
      </c>
    </row>
    <row r="425">
      <c r="A425" t="n">
        <v>7647145.0</v>
      </c>
      <c r="B425" t="inlineStr">
        <is>
          <t>Sodium chloride (NaCl)</t>
        </is>
      </c>
      <c r="C425"/>
      <c r="D425" t="inlineStr">
        <is>
          <t>Unmeasured</t>
        </is>
      </c>
      <c r="E425"/>
      <c r="F425"/>
      <c r="G425"/>
      <c r="H425"/>
      <c r="I425"/>
      <c r="J425"/>
      <c r="K425" t="inlineStr">
        <is>
          <t>Daphnia magna</t>
        </is>
      </c>
      <c r="L425" t="inlineStr">
        <is>
          <t>Water Flea</t>
        </is>
      </c>
      <c r="M425" t="inlineStr">
        <is>
          <t>Crustaceans; Standard Test Species</t>
        </is>
      </c>
      <c r="N425"/>
      <c r="O425"/>
      <c r="P425"/>
      <c r="Q425"/>
      <c r="R425"/>
      <c r="S425"/>
      <c r="T425"/>
      <c r="U425"/>
      <c r="V425" t="inlineStr">
        <is>
          <t>Static</t>
        </is>
      </c>
      <c r="W425" t="inlineStr">
        <is>
          <t>Fresh water</t>
        </is>
      </c>
      <c r="X425" t="inlineStr">
        <is>
          <t>Lab</t>
        </is>
      </c>
      <c r="Y425" t="n">
        <v>10.0</v>
      </c>
      <c r="Z425" t="inlineStr">
        <is>
          <t>Total</t>
        </is>
      </c>
      <c r="AA425"/>
      <c r="AB425" t="n">
        <v>4178.0</v>
      </c>
      <c r="AC425"/>
      <c r="AD425"/>
      <c r="AE425"/>
      <c r="AF425"/>
      <c r="AG425" t="inlineStr">
        <is>
          <t>AI mg/L</t>
        </is>
      </c>
      <c r="AH425"/>
      <c r="AI425"/>
      <c r="AJ425"/>
      <c r="AK425"/>
      <c r="AL425"/>
      <c r="AM425"/>
      <c r="AN425"/>
      <c r="AO425"/>
      <c r="AP425"/>
      <c r="AQ425"/>
      <c r="AR425"/>
      <c r="AS425"/>
      <c r="AT425"/>
      <c r="AU425"/>
      <c r="AV425"/>
      <c r="AW425"/>
      <c r="AX425" t="inlineStr">
        <is>
          <t>Intoxication</t>
        </is>
      </c>
      <c r="AY425" t="inlineStr">
        <is>
          <t>Immobile</t>
        </is>
      </c>
      <c r="AZ425" t="inlineStr">
        <is>
          <t>LC50</t>
        </is>
      </c>
      <c r="BA425"/>
      <c r="BB425"/>
      <c r="BC425" t="n">
        <v>4.1667</v>
      </c>
      <c r="BD425"/>
      <c r="BE425"/>
      <c r="BF425"/>
      <c r="BG425"/>
      <c r="BH425" t="inlineStr">
        <is>
          <t>Day(s)</t>
        </is>
      </c>
      <c r="BI425"/>
      <c r="BJ425"/>
      <c r="BK425"/>
      <c r="BL425"/>
      <c r="BM425"/>
      <c r="BN425"/>
      <c r="BO425" t="inlineStr">
        <is>
          <t>--</t>
        </is>
      </c>
      <c r="BP425"/>
      <c r="BQ425"/>
      <c r="BR425"/>
      <c r="BS425"/>
      <c r="BT425"/>
      <c r="BU425"/>
      <c r="BV425"/>
      <c r="BW425"/>
      <c r="BX425"/>
      <c r="BY425"/>
      <c r="BZ425"/>
      <c r="CA425"/>
      <c r="CB425"/>
      <c r="CC425"/>
      <c r="CD425" t="inlineStr">
        <is>
          <t>Fairchild II,E.J.</t>
        </is>
      </c>
      <c r="CE425" t="n">
        <v>117511.0</v>
      </c>
      <c r="CF425" t="inlineStr">
        <is>
          <t>Low Dissolved Oxygen:  Effect Upon the Toxicity of Certain Inorganic Salts to the Aquatic Invertebrate Daphnia magna</t>
        </is>
      </c>
      <c r="CG425" t="inlineStr">
        <is>
          <t>In: Proc. 4th Ann. Water Symp., March 1955, Baton Rouge, LA, Eng. Exp. Stn. Bull. No.51:95-102</t>
        </is>
      </c>
      <c r="CH425" t="n">
        <v>1955.0</v>
      </c>
    </row>
    <row r="426">
      <c r="A426" t="n">
        <v>7647145.0</v>
      </c>
      <c r="B426" t="inlineStr">
        <is>
          <t>Sodium chloride (NaCl)</t>
        </is>
      </c>
      <c r="C426"/>
      <c r="D426" t="inlineStr">
        <is>
          <t>Unmeasured</t>
        </is>
      </c>
      <c r="E426"/>
      <c r="F426"/>
      <c r="G426"/>
      <c r="H426"/>
      <c r="I426"/>
      <c r="J426"/>
      <c r="K426" t="inlineStr">
        <is>
          <t>Daphnia magna</t>
        </is>
      </c>
      <c r="L426" t="inlineStr">
        <is>
          <t>Water Flea</t>
        </is>
      </c>
      <c r="M426" t="inlineStr">
        <is>
          <t>Crustaceans; Standard Test Species</t>
        </is>
      </c>
      <c r="N426"/>
      <c r="O426"/>
      <c r="P426"/>
      <c r="Q426"/>
      <c r="R426"/>
      <c r="S426"/>
      <c r="T426"/>
      <c r="U426"/>
      <c r="V426" t="inlineStr">
        <is>
          <t>Static</t>
        </is>
      </c>
      <c r="W426" t="inlineStr">
        <is>
          <t>Fresh water</t>
        </is>
      </c>
      <c r="X426" t="inlineStr">
        <is>
          <t>Lab</t>
        </is>
      </c>
      <c r="Y426" t="n">
        <v>10.0</v>
      </c>
      <c r="Z426" t="inlineStr">
        <is>
          <t>Total</t>
        </is>
      </c>
      <c r="AA426"/>
      <c r="AB426" t="n">
        <v>3448.0</v>
      </c>
      <c r="AC426"/>
      <c r="AD426"/>
      <c r="AE426"/>
      <c r="AF426"/>
      <c r="AG426" t="inlineStr">
        <is>
          <t>AI mg/L</t>
        </is>
      </c>
      <c r="AH426"/>
      <c r="AI426"/>
      <c r="AJ426"/>
      <c r="AK426"/>
      <c r="AL426"/>
      <c r="AM426"/>
      <c r="AN426"/>
      <c r="AO426"/>
      <c r="AP426"/>
      <c r="AQ426"/>
      <c r="AR426"/>
      <c r="AS426"/>
      <c r="AT426"/>
      <c r="AU426"/>
      <c r="AV426"/>
      <c r="AW426"/>
      <c r="AX426" t="inlineStr">
        <is>
          <t>Intoxication</t>
        </is>
      </c>
      <c r="AY426" t="inlineStr">
        <is>
          <t>Immobile</t>
        </is>
      </c>
      <c r="AZ426" t="inlineStr">
        <is>
          <t>LC50</t>
        </is>
      </c>
      <c r="BA426"/>
      <c r="BB426"/>
      <c r="BC426" t="n">
        <v>4.1667</v>
      </c>
      <c r="BD426"/>
      <c r="BE426"/>
      <c r="BF426"/>
      <c r="BG426"/>
      <c r="BH426" t="inlineStr">
        <is>
          <t>Day(s)</t>
        </is>
      </c>
      <c r="BI426"/>
      <c r="BJ426"/>
      <c r="BK426"/>
      <c r="BL426"/>
      <c r="BM426"/>
      <c r="BN426"/>
      <c r="BO426" t="inlineStr">
        <is>
          <t>--</t>
        </is>
      </c>
      <c r="BP426"/>
      <c r="BQ426"/>
      <c r="BR426"/>
      <c r="BS426"/>
      <c r="BT426"/>
      <c r="BU426"/>
      <c r="BV426"/>
      <c r="BW426"/>
      <c r="BX426"/>
      <c r="BY426"/>
      <c r="BZ426"/>
      <c r="CA426"/>
      <c r="CB426"/>
      <c r="CC426"/>
      <c r="CD426" t="inlineStr">
        <is>
          <t>Fairchild II,E.J.</t>
        </is>
      </c>
      <c r="CE426" t="n">
        <v>117511.0</v>
      </c>
      <c r="CF426" t="inlineStr">
        <is>
          <t>Low Dissolved Oxygen:  Effect Upon the Toxicity of Certain Inorganic Salts to the Aquatic Invertebrate Daphnia magna</t>
        </is>
      </c>
      <c r="CG426" t="inlineStr">
        <is>
          <t>In: Proc. 4th Ann. Water Symp., March 1955, Baton Rouge, LA, Eng. Exp. Stn. Bull. No.51:95-102</t>
        </is>
      </c>
      <c r="CH426" t="n">
        <v>1955.0</v>
      </c>
    </row>
    <row r="427">
      <c r="A427" t="n">
        <v>7647145.0</v>
      </c>
      <c r="B427" t="inlineStr">
        <is>
          <t>Sodium chloride (NaCl)</t>
        </is>
      </c>
      <c r="C427"/>
      <c r="D427" t="inlineStr">
        <is>
          <t>Unmeasured</t>
        </is>
      </c>
      <c r="E427"/>
      <c r="F427"/>
      <c r="G427"/>
      <c r="H427"/>
      <c r="I427"/>
      <c r="J427"/>
      <c r="K427" t="inlineStr">
        <is>
          <t>Daphnia magna</t>
        </is>
      </c>
      <c r="L427" t="inlineStr">
        <is>
          <t>Water Flea</t>
        </is>
      </c>
      <c r="M427" t="inlineStr">
        <is>
          <t>Crustaceans; Standard Test Species</t>
        </is>
      </c>
      <c r="N427"/>
      <c r="O427"/>
      <c r="P427"/>
      <c r="Q427"/>
      <c r="R427"/>
      <c r="S427"/>
      <c r="T427"/>
      <c r="U427"/>
      <c r="V427" t="inlineStr">
        <is>
          <t>Static</t>
        </is>
      </c>
      <c r="W427" t="inlineStr">
        <is>
          <t>Fresh water</t>
        </is>
      </c>
      <c r="X427" t="inlineStr">
        <is>
          <t>Lab</t>
        </is>
      </c>
      <c r="Y427" t="n">
        <v>10.0</v>
      </c>
      <c r="Z427" t="inlineStr">
        <is>
          <t>Total</t>
        </is>
      </c>
      <c r="AA427"/>
      <c r="AB427" t="n">
        <v>5093.0</v>
      </c>
      <c r="AC427"/>
      <c r="AD427"/>
      <c r="AE427"/>
      <c r="AF427"/>
      <c r="AG427" t="inlineStr">
        <is>
          <t>AI mg/L</t>
        </is>
      </c>
      <c r="AH427"/>
      <c r="AI427"/>
      <c r="AJ427"/>
      <c r="AK427"/>
      <c r="AL427"/>
      <c r="AM427"/>
      <c r="AN427"/>
      <c r="AO427"/>
      <c r="AP427"/>
      <c r="AQ427"/>
      <c r="AR427"/>
      <c r="AS427"/>
      <c r="AT427"/>
      <c r="AU427"/>
      <c r="AV427"/>
      <c r="AW427"/>
      <c r="AX427" t="inlineStr">
        <is>
          <t>Intoxication</t>
        </is>
      </c>
      <c r="AY427" t="inlineStr">
        <is>
          <t>Immobile</t>
        </is>
      </c>
      <c r="AZ427" t="inlineStr">
        <is>
          <t>LC50</t>
        </is>
      </c>
      <c r="BA427"/>
      <c r="BB427"/>
      <c r="BC427" t="n">
        <v>4.1667</v>
      </c>
      <c r="BD427"/>
      <c r="BE427"/>
      <c r="BF427"/>
      <c r="BG427"/>
      <c r="BH427" t="inlineStr">
        <is>
          <t>Day(s)</t>
        </is>
      </c>
      <c r="BI427"/>
      <c r="BJ427"/>
      <c r="BK427"/>
      <c r="BL427"/>
      <c r="BM427"/>
      <c r="BN427"/>
      <c r="BO427" t="inlineStr">
        <is>
          <t>--</t>
        </is>
      </c>
      <c r="BP427"/>
      <c r="BQ427"/>
      <c r="BR427"/>
      <c r="BS427"/>
      <c r="BT427"/>
      <c r="BU427"/>
      <c r="BV427"/>
      <c r="BW427"/>
      <c r="BX427"/>
      <c r="BY427"/>
      <c r="BZ427"/>
      <c r="CA427"/>
      <c r="CB427"/>
      <c r="CC427"/>
      <c r="CD427" t="inlineStr">
        <is>
          <t>Fairchild II,E.J.</t>
        </is>
      </c>
      <c r="CE427" t="n">
        <v>117511.0</v>
      </c>
      <c r="CF427" t="inlineStr">
        <is>
          <t>Low Dissolved Oxygen:  Effect Upon the Toxicity of Certain Inorganic Salts to the Aquatic Invertebrate Daphnia magna</t>
        </is>
      </c>
      <c r="CG427" t="inlineStr">
        <is>
          <t>In: Proc. 4th Ann. Water Symp., March 1955, Baton Rouge, LA, Eng. Exp. Stn. Bull. No.51:95-102</t>
        </is>
      </c>
      <c r="CH427" t="n">
        <v>1955.0</v>
      </c>
    </row>
    <row r="428">
      <c r="A428" t="n">
        <v>7647145.0</v>
      </c>
      <c r="B428" t="inlineStr">
        <is>
          <t>Sodium chloride (NaCl)</t>
        </is>
      </c>
      <c r="C428"/>
      <c r="D428" t="inlineStr">
        <is>
          <t>Unmeasured</t>
        </is>
      </c>
      <c r="E428"/>
      <c r="F428"/>
      <c r="G428"/>
      <c r="H428"/>
      <c r="I428"/>
      <c r="J428"/>
      <c r="K428" t="inlineStr">
        <is>
          <t>Daphnia magna</t>
        </is>
      </c>
      <c r="L428" t="inlineStr">
        <is>
          <t>Water Flea</t>
        </is>
      </c>
      <c r="M428" t="inlineStr">
        <is>
          <t>Crustaceans; Standard Test Species</t>
        </is>
      </c>
      <c r="N428"/>
      <c r="O428"/>
      <c r="P428"/>
      <c r="Q428"/>
      <c r="R428"/>
      <c r="S428"/>
      <c r="T428"/>
      <c r="U428"/>
      <c r="V428" t="inlineStr">
        <is>
          <t>Static</t>
        </is>
      </c>
      <c r="W428" t="inlineStr">
        <is>
          <t>Fresh water</t>
        </is>
      </c>
      <c r="X428" t="inlineStr">
        <is>
          <t>Lab</t>
        </is>
      </c>
      <c r="Y428" t="n">
        <v>10.0</v>
      </c>
      <c r="Z428" t="inlineStr">
        <is>
          <t>Total</t>
        </is>
      </c>
      <c r="AA428"/>
      <c r="AB428" t="n">
        <v>3170.0</v>
      </c>
      <c r="AC428"/>
      <c r="AD428"/>
      <c r="AE428"/>
      <c r="AF428"/>
      <c r="AG428" t="inlineStr">
        <is>
          <t>AI mg/L</t>
        </is>
      </c>
      <c r="AH428"/>
      <c r="AI428"/>
      <c r="AJ428"/>
      <c r="AK428"/>
      <c r="AL428"/>
      <c r="AM428"/>
      <c r="AN428"/>
      <c r="AO428"/>
      <c r="AP428"/>
      <c r="AQ428"/>
      <c r="AR428"/>
      <c r="AS428"/>
      <c r="AT428"/>
      <c r="AU428"/>
      <c r="AV428"/>
      <c r="AW428"/>
      <c r="AX428" t="inlineStr">
        <is>
          <t>Intoxication</t>
        </is>
      </c>
      <c r="AY428" t="inlineStr">
        <is>
          <t>Immobile</t>
        </is>
      </c>
      <c r="AZ428" t="inlineStr">
        <is>
          <t>LC50</t>
        </is>
      </c>
      <c r="BA428"/>
      <c r="BB428"/>
      <c r="BC428" t="n">
        <v>4.1667</v>
      </c>
      <c r="BD428"/>
      <c r="BE428"/>
      <c r="BF428"/>
      <c r="BG428"/>
      <c r="BH428" t="inlineStr">
        <is>
          <t>Day(s)</t>
        </is>
      </c>
      <c r="BI428"/>
      <c r="BJ428"/>
      <c r="BK428"/>
      <c r="BL428"/>
      <c r="BM428"/>
      <c r="BN428"/>
      <c r="BO428" t="inlineStr">
        <is>
          <t>--</t>
        </is>
      </c>
      <c r="BP428"/>
      <c r="BQ428"/>
      <c r="BR428"/>
      <c r="BS428"/>
      <c r="BT428"/>
      <c r="BU428"/>
      <c r="BV428"/>
      <c r="BW428"/>
      <c r="BX428"/>
      <c r="BY428"/>
      <c r="BZ428"/>
      <c r="CA428"/>
      <c r="CB428"/>
      <c r="CC428"/>
      <c r="CD428" t="inlineStr">
        <is>
          <t>Fairchild II,E.J.</t>
        </is>
      </c>
      <c r="CE428" t="n">
        <v>117511.0</v>
      </c>
      <c r="CF428" t="inlineStr">
        <is>
          <t>Low Dissolved Oxygen:  Effect Upon the Toxicity of Certain Inorganic Salts to the Aquatic Invertebrate Daphnia magna</t>
        </is>
      </c>
      <c r="CG428" t="inlineStr">
        <is>
          <t>In: Proc. 4th Ann. Water Symp., March 1955, Baton Rouge, LA, Eng. Exp. Stn. Bull. No.51:95-102</t>
        </is>
      </c>
      <c r="CH428" t="n">
        <v>1955.0</v>
      </c>
    </row>
    <row r="429">
      <c r="A429" t="n">
        <v>7647145.0</v>
      </c>
      <c r="B429" t="inlineStr">
        <is>
          <t>Sodium chloride (NaCl)</t>
        </is>
      </c>
      <c r="C429" t="inlineStr">
        <is>
          <t>Reagent Grade, Purissium, Purum, Puriss, Puris, Reinst</t>
        </is>
      </c>
      <c r="D429" t="inlineStr">
        <is>
          <t>Unmeasured</t>
        </is>
      </c>
      <c r="E429"/>
      <c r="F429"/>
      <c r="G429"/>
      <c r="H429"/>
      <c r="I429"/>
      <c r="J429"/>
      <c r="K429" t="inlineStr">
        <is>
          <t>Daphnia magna</t>
        </is>
      </c>
      <c r="L429" t="inlineStr">
        <is>
          <t>Water Flea</t>
        </is>
      </c>
      <c r="M429" t="inlineStr">
        <is>
          <t>Crustaceans; Standard Test Species</t>
        </is>
      </c>
      <c r="N429"/>
      <c r="O429" t="inlineStr">
        <is>
          <t>&lt;</t>
        </is>
      </c>
      <c r="P429" t="n">
        <v>24.0</v>
      </c>
      <c r="Q429"/>
      <c r="R429"/>
      <c r="S429"/>
      <c r="T429"/>
      <c r="U429" t="inlineStr">
        <is>
          <t>Hour(s)</t>
        </is>
      </c>
      <c r="V429" t="inlineStr">
        <is>
          <t>Static</t>
        </is>
      </c>
      <c r="W429" t="inlineStr">
        <is>
          <t>Fresh water</t>
        </is>
      </c>
      <c r="X429" t="inlineStr">
        <is>
          <t>Lab</t>
        </is>
      </c>
      <c r="Y429"/>
      <c r="Z429" t="inlineStr">
        <is>
          <t>Total</t>
        </is>
      </c>
      <c r="AA429"/>
      <c r="AB429" t="n">
        <v>4770.0</v>
      </c>
      <c r="AC429"/>
      <c r="AD429" t="n">
        <v>3790.0</v>
      </c>
      <c r="AE429"/>
      <c r="AF429" t="n">
        <v>5740.0</v>
      </c>
      <c r="AG429" t="inlineStr">
        <is>
          <t>AI mg/L</t>
        </is>
      </c>
      <c r="AH429"/>
      <c r="AI429"/>
      <c r="AJ429"/>
      <c r="AK429"/>
      <c r="AL429"/>
      <c r="AM429"/>
      <c r="AN429"/>
      <c r="AO429"/>
      <c r="AP429"/>
      <c r="AQ429"/>
      <c r="AR429"/>
      <c r="AS429"/>
      <c r="AT429"/>
      <c r="AU429"/>
      <c r="AV429"/>
      <c r="AW429"/>
      <c r="AX429" t="inlineStr">
        <is>
          <t>Mortality</t>
        </is>
      </c>
      <c r="AY429" t="inlineStr">
        <is>
          <t>Mortality</t>
        </is>
      </c>
      <c r="AZ429" t="inlineStr">
        <is>
          <t>LC50</t>
        </is>
      </c>
      <c r="BA429"/>
      <c r="BB429"/>
      <c r="BC429" t="n">
        <v>2.0</v>
      </c>
      <c r="BD429"/>
      <c r="BE429"/>
      <c r="BF429"/>
      <c r="BG429"/>
      <c r="BH429" t="inlineStr">
        <is>
          <t>Day(s)</t>
        </is>
      </c>
      <c r="BI429"/>
      <c r="BJ429"/>
      <c r="BK429"/>
      <c r="BL429"/>
      <c r="BM429"/>
      <c r="BN429"/>
      <c r="BO429" t="inlineStr">
        <is>
          <t>--</t>
        </is>
      </c>
      <c r="BP429"/>
      <c r="BQ429"/>
      <c r="BR429"/>
      <c r="BS429"/>
      <c r="BT429"/>
      <c r="BU429"/>
      <c r="BV429"/>
      <c r="BW429"/>
      <c r="BX429"/>
      <c r="BY429"/>
      <c r="BZ429"/>
      <c r="CA429"/>
      <c r="CB429"/>
      <c r="CC429"/>
      <c r="CD429" t="inlineStr">
        <is>
          <t>Mount,D.R., D.D. Gulley, J.R. Hockett, T.D. Garrison, and J.M. Evans</t>
        </is>
      </c>
      <c r="CE429" t="n">
        <v>18272.0</v>
      </c>
      <c r="CF429" t="inlineStr">
        <is>
          <t>Statistical Models to Predict the Toxicity of Major Ions to Ceriodaphnia dubia, Daphnia magna and Pimephales promelas (Fathead Minnows)</t>
        </is>
      </c>
      <c r="CG429" t="inlineStr">
        <is>
          <t>Environ. Toxicol. Chem.16(10): 2009-2019</t>
        </is>
      </c>
      <c r="CH429" t="n">
        <v>1997.0</v>
      </c>
    </row>
    <row r="430">
      <c r="A430" t="n">
        <v>7647145.0</v>
      </c>
      <c r="B430" t="inlineStr">
        <is>
          <t>Sodium chloride (NaCl)</t>
        </is>
      </c>
      <c r="C430" t="inlineStr">
        <is>
          <t>Reagent Grade, Purissium, Purum, Puriss, Puris, Reinst</t>
        </is>
      </c>
      <c r="D430" t="inlineStr">
        <is>
          <t>Unmeasured</t>
        </is>
      </c>
      <c r="E430"/>
      <c r="F430"/>
      <c r="G430"/>
      <c r="H430"/>
      <c r="I430"/>
      <c r="J430"/>
      <c r="K430" t="inlineStr">
        <is>
          <t>Daphnia magna</t>
        </is>
      </c>
      <c r="L430" t="inlineStr">
        <is>
          <t>Water Flea</t>
        </is>
      </c>
      <c r="M430" t="inlineStr">
        <is>
          <t>Crustaceans; Standard Test Species</t>
        </is>
      </c>
      <c r="N430"/>
      <c r="O430" t="inlineStr">
        <is>
          <t>&lt;</t>
        </is>
      </c>
      <c r="P430" t="n">
        <v>24.0</v>
      </c>
      <c r="Q430"/>
      <c r="R430"/>
      <c r="S430"/>
      <c r="T430"/>
      <c r="U430" t="inlineStr">
        <is>
          <t>Hour(s)</t>
        </is>
      </c>
      <c r="V430" t="inlineStr">
        <is>
          <t>Static</t>
        </is>
      </c>
      <c r="W430" t="inlineStr">
        <is>
          <t>Fresh water</t>
        </is>
      </c>
      <c r="X430" t="inlineStr">
        <is>
          <t>Lab</t>
        </is>
      </c>
      <c r="Y430"/>
      <c r="Z430" t="inlineStr">
        <is>
          <t>Total</t>
        </is>
      </c>
      <c r="AA430"/>
      <c r="AB430" t="n">
        <v>6380.0</v>
      </c>
      <c r="AC430"/>
      <c r="AD430" t="n">
        <v>6160.0</v>
      </c>
      <c r="AE430"/>
      <c r="AF430" t="n">
        <v>6600.0</v>
      </c>
      <c r="AG430" t="inlineStr">
        <is>
          <t>AI mg/L</t>
        </is>
      </c>
      <c r="AH430"/>
      <c r="AI430"/>
      <c r="AJ430"/>
      <c r="AK430"/>
      <c r="AL430"/>
      <c r="AM430"/>
      <c r="AN430"/>
      <c r="AO430"/>
      <c r="AP430"/>
      <c r="AQ430"/>
      <c r="AR430"/>
      <c r="AS430"/>
      <c r="AT430"/>
      <c r="AU430"/>
      <c r="AV430"/>
      <c r="AW430"/>
      <c r="AX430" t="inlineStr">
        <is>
          <t>Mortality</t>
        </is>
      </c>
      <c r="AY430" t="inlineStr">
        <is>
          <t>Mortality</t>
        </is>
      </c>
      <c r="AZ430" t="inlineStr">
        <is>
          <t>LC50</t>
        </is>
      </c>
      <c r="BA430"/>
      <c r="BB430"/>
      <c r="BC430" t="n">
        <v>1.0</v>
      </c>
      <c r="BD430"/>
      <c r="BE430"/>
      <c r="BF430"/>
      <c r="BG430"/>
      <c r="BH430" t="inlineStr">
        <is>
          <t>Day(s)</t>
        </is>
      </c>
      <c r="BI430"/>
      <c r="BJ430"/>
      <c r="BK430"/>
      <c r="BL430"/>
      <c r="BM430"/>
      <c r="BN430"/>
      <c r="BO430" t="inlineStr">
        <is>
          <t>--</t>
        </is>
      </c>
      <c r="BP430"/>
      <c r="BQ430"/>
      <c r="BR430"/>
      <c r="BS430"/>
      <c r="BT430"/>
      <c r="BU430"/>
      <c r="BV430"/>
      <c r="BW430"/>
      <c r="BX430"/>
      <c r="BY430"/>
      <c r="BZ430"/>
      <c r="CA430"/>
      <c r="CB430"/>
      <c r="CC430"/>
      <c r="CD430" t="inlineStr">
        <is>
          <t>Mount,D.R., D.D. Gulley, J.R. Hockett, T.D. Garrison, and J.M. Evans</t>
        </is>
      </c>
      <c r="CE430" t="n">
        <v>18272.0</v>
      </c>
      <c r="CF430" t="inlineStr">
        <is>
          <t>Statistical Models to Predict the Toxicity of Major Ions to Ceriodaphnia dubia, Daphnia magna and Pimephales promelas (Fathead Minnows)</t>
        </is>
      </c>
      <c r="CG430" t="inlineStr">
        <is>
          <t>Environ. Toxicol. Chem.16(10): 2009-2019</t>
        </is>
      </c>
      <c r="CH430" t="n">
        <v>1997.0</v>
      </c>
    </row>
    <row r="431">
      <c r="A431" t="n">
        <v>7647145.0</v>
      </c>
      <c r="B431" t="inlineStr">
        <is>
          <t>Sodium chloride (NaCl)</t>
        </is>
      </c>
      <c r="C431"/>
      <c r="D431" t="inlineStr">
        <is>
          <t>Unmeasured</t>
        </is>
      </c>
      <c r="E431"/>
      <c r="F431"/>
      <c r="G431"/>
      <c r="H431"/>
      <c r="I431"/>
      <c r="J431"/>
      <c r="K431" t="inlineStr">
        <is>
          <t>Daphnia magna</t>
        </is>
      </c>
      <c r="L431" t="inlineStr">
        <is>
          <t>Water Flea</t>
        </is>
      </c>
      <c r="M431" t="inlineStr">
        <is>
          <t>Crustaceans; Standard Test Species</t>
        </is>
      </c>
      <c r="N431" t="inlineStr">
        <is>
          <t>Neonate</t>
        </is>
      </c>
      <c r="O431" t="inlineStr">
        <is>
          <t>&lt;=</t>
        </is>
      </c>
      <c r="P431" t="n">
        <v>24.0</v>
      </c>
      <c r="Q431"/>
      <c r="R431"/>
      <c r="S431"/>
      <c r="T431"/>
      <c r="U431" t="inlineStr">
        <is>
          <t>Hour(s)</t>
        </is>
      </c>
      <c r="V431" t="inlineStr">
        <is>
          <t>Static</t>
        </is>
      </c>
      <c r="W431" t="inlineStr">
        <is>
          <t>Fresh water</t>
        </is>
      </c>
      <c r="X431" t="inlineStr">
        <is>
          <t>Lab</t>
        </is>
      </c>
      <c r="Y431"/>
      <c r="Z431" t="inlineStr">
        <is>
          <t>Total</t>
        </is>
      </c>
      <c r="AA431"/>
      <c r="AB431" t="n">
        <v>6027.0</v>
      </c>
      <c r="AC431"/>
      <c r="AD431" t="n">
        <v>3200.0</v>
      </c>
      <c r="AE431"/>
      <c r="AF431" t="n">
        <v>10000.0</v>
      </c>
      <c r="AG431" t="inlineStr">
        <is>
          <t>AI mg/L</t>
        </is>
      </c>
      <c r="AH431"/>
      <c r="AI431"/>
      <c r="AJ431"/>
      <c r="AK431"/>
      <c r="AL431"/>
      <c r="AM431"/>
      <c r="AN431"/>
      <c r="AO431"/>
      <c r="AP431"/>
      <c r="AQ431"/>
      <c r="AR431"/>
      <c r="AS431"/>
      <c r="AT431"/>
      <c r="AU431"/>
      <c r="AV431"/>
      <c r="AW431"/>
      <c r="AX431" t="inlineStr">
        <is>
          <t>Mortality</t>
        </is>
      </c>
      <c r="AY431" t="inlineStr">
        <is>
          <t>Mortality</t>
        </is>
      </c>
      <c r="AZ431" t="inlineStr">
        <is>
          <t>LC50</t>
        </is>
      </c>
      <c r="BA431"/>
      <c r="BB431"/>
      <c r="BC431" t="n">
        <v>2.0</v>
      </c>
      <c r="BD431"/>
      <c r="BE431"/>
      <c r="BF431"/>
      <c r="BG431"/>
      <c r="BH431" t="inlineStr">
        <is>
          <t>Day(s)</t>
        </is>
      </c>
      <c r="BI431"/>
      <c r="BJ431"/>
      <c r="BK431"/>
      <c r="BL431"/>
      <c r="BM431"/>
      <c r="BN431"/>
      <c r="BO431" t="inlineStr">
        <is>
          <t>--</t>
        </is>
      </c>
      <c r="BP431"/>
      <c r="BQ431"/>
      <c r="BR431"/>
      <c r="BS431"/>
      <c r="BT431"/>
      <c r="BU431"/>
      <c r="BV431"/>
      <c r="BW431"/>
      <c r="BX431"/>
      <c r="BY431"/>
      <c r="BZ431"/>
      <c r="CA431"/>
      <c r="CB431"/>
      <c r="CC431"/>
      <c r="CD431" t="inlineStr">
        <is>
          <t>Harris,G.</t>
        </is>
      </c>
      <c r="CE431" t="n">
        <v>14713.0</v>
      </c>
      <c r="CF431" t="inlineStr">
        <is>
          <t>The Comparative Toxicity of Crude and Refined Oils to Daphnia magna</t>
        </is>
      </c>
      <c r="CG431" t="inlineStr">
        <is>
          <t>Rep. Ser. No. EE-152, Environment Canada, Ottawa, Ontario:23 p.</t>
        </is>
      </c>
      <c r="CH431" t="n">
        <v>1994.0</v>
      </c>
    </row>
    <row r="432">
      <c r="A432" t="n">
        <v>7647145.0</v>
      </c>
      <c r="B432" t="inlineStr">
        <is>
          <t>Sodium chloride (NaCl)</t>
        </is>
      </c>
      <c r="C432"/>
      <c r="D432" t="inlineStr">
        <is>
          <t>Unmeasured</t>
        </is>
      </c>
      <c r="E432"/>
      <c r="F432"/>
      <c r="G432"/>
      <c r="H432"/>
      <c r="I432"/>
      <c r="J432"/>
      <c r="K432" t="inlineStr">
        <is>
          <t>Daphnia magna</t>
        </is>
      </c>
      <c r="L432" t="inlineStr">
        <is>
          <t>Water Flea</t>
        </is>
      </c>
      <c r="M432" t="inlineStr">
        <is>
          <t>Crustaceans; Standard Test Species</t>
        </is>
      </c>
      <c r="N432" t="inlineStr">
        <is>
          <t>Neonate</t>
        </is>
      </c>
      <c r="O432" t="inlineStr">
        <is>
          <t>&lt;=</t>
        </is>
      </c>
      <c r="P432" t="n">
        <v>24.0</v>
      </c>
      <c r="Q432"/>
      <c r="R432"/>
      <c r="S432"/>
      <c r="T432"/>
      <c r="U432" t="inlineStr">
        <is>
          <t>Hour(s)</t>
        </is>
      </c>
      <c r="V432" t="inlineStr">
        <is>
          <t>Static</t>
        </is>
      </c>
      <c r="W432" t="inlineStr">
        <is>
          <t>Fresh water</t>
        </is>
      </c>
      <c r="X432" t="inlineStr">
        <is>
          <t>Lab</t>
        </is>
      </c>
      <c r="Y432"/>
      <c r="Z432" t="inlineStr">
        <is>
          <t>Total</t>
        </is>
      </c>
      <c r="AA432"/>
      <c r="AB432" t="n">
        <v>6027.0</v>
      </c>
      <c r="AC432"/>
      <c r="AD432" t="n">
        <v>3200.0</v>
      </c>
      <c r="AE432"/>
      <c r="AF432" t="n">
        <v>10000.0</v>
      </c>
      <c r="AG432" t="inlineStr">
        <is>
          <t>AI mg/L</t>
        </is>
      </c>
      <c r="AH432"/>
      <c r="AI432"/>
      <c r="AJ432"/>
      <c r="AK432"/>
      <c r="AL432"/>
      <c r="AM432"/>
      <c r="AN432"/>
      <c r="AO432"/>
      <c r="AP432"/>
      <c r="AQ432"/>
      <c r="AR432"/>
      <c r="AS432"/>
      <c r="AT432"/>
      <c r="AU432"/>
      <c r="AV432"/>
      <c r="AW432"/>
      <c r="AX432" t="inlineStr">
        <is>
          <t>Mortality</t>
        </is>
      </c>
      <c r="AY432" t="inlineStr">
        <is>
          <t>Mortality</t>
        </is>
      </c>
      <c r="AZ432" t="inlineStr">
        <is>
          <t>LC50</t>
        </is>
      </c>
      <c r="BA432"/>
      <c r="BB432"/>
      <c r="BC432" t="n">
        <v>2.0</v>
      </c>
      <c r="BD432"/>
      <c r="BE432"/>
      <c r="BF432"/>
      <c r="BG432"/>
      <c r="BH432" t="inlineStr">
        <is>
          <t>Day(s)</t>
        </is>
      </c>
      <c r="BI432"/>
      <c r="BJ432"/>
      <c r="BK432"/>
      <c r="BL432"/>
      <c r="BM432"/>
      <c r="BN432"/>
      <c r="BO432" t="inlineStr">
        <is>
          <t>--</t>
        </is>
      </c>
      <c r="BP432"/>
      <c r="BQ432"/>
      <c r="BR432"/>
      <c r="BS432"/>
      <c r="BT432"/>
      <c r="BU432"/>
      <c r="BV432"/>
      <c r="BW432"/>
      <c r="BX432"/>
      <c r="BY432"/>
      <c r="BZ432"/>
      <c r="CA432"/>
      <c r="CB432"/>
      <c r="CC432"/>
      <c r="CD432" t="inlineStr">
        <is>
          <t>Harris,G.</t>
        </is>
      </c>
      <c r="CE432" t="n">
        <v>14713.0</v>
      </c>
      <c r="CF432" t="inlineStr">
        <is>
          <t>The Comparative Toxicity of Crude and Refined Oils to Daphnia magna</t>
        </is>
      </c>
      <c r="CG432" t="inlineStr">
        <is>
          <t>Rep. Ser. No. EE-152, Environment Canada, Ottawa, Ontario:23 p.</t>
        </is>
      </c>
      <c r="CH432" t="n">
        <v>1994.0</v>
      </c>
    </row>
    <row r="433">
      <c r="A433" t="n">
        <v>7647145.0</v>
      </c>
      <c r="B433" t="inlineStr">
        <is>
          <t>Sodium chloride (NaCl)</t>
        </is>
      </c>
      <c r="C433"/>
      <c r="D433" t="inlineStr">
        <is>
          <t>Unmeasured</t>
        </is>
      </c>
      <c r="E433"/>
      <c r="F433"/>
      <c r="G433"/>
      <c r="H433"/>
      <c r="I433"/>
      <c r="J433"/>
      <c r="K433" t="inlineStr">
        <is>
          <t>Daphnia magna</t>
        </is>
      </c>
      <c r="L433" t="inlineStr">
        <is>
          <t>Water Flea</t>
        </is>
      </c>
      <c r="M433" t="inlineStr">
        <is>
          <t>Crustaceans; Standard Test Species</t>
        </is>
      </c>
      <c r="N433" t="inlineStr">
        <is>
          <t>Neonate</t>
        </is>
      </c>
      <c r="O433" t="inlineStr">
        <is>
          <t>&lt;=</t>
        </is>
      </c>
      <c r="P433" t="n">
        <v>24.0</v>
      </c>
      <c r="Q433"/>
      <c r="R433"/>
      <c r="S433"/>
      <c r="T433"/>
      <c r="U433" t="inlineStr">
        <is>
          <t>Hour(s)</t>
        </is>
      </c>
      <c r="V433" t="inlineStr">
        <is>
          <t>Static</t>
        </is>
      </c>
      <c r="W433" t="inlineStr">
        <is>
          <t>Fresh water</t>
        </is>
      </c>
      <c r="X433" t="inlineStr">
        <is>
          <t>Lab</t>
        </is>
      </c>
      <c r="Y433"/>
      <c r="Z433" t="inlineStr">
        <is>
          <t>Total</t>
        </is>
      </c>
      <c r="AA433"/>
      <c r="AB433" t="n">
        <v>5020.0</v>
      </c>
      <c r="AC433"/>
      <c r="AD433" t="n">
        <v>3200.0</v>
      </c>
      <c r="AE433"/>
      <c r="AF433" t="n">
        <v>10000.0</v>
      </c>
      <c r="AG433" t="inlineStr">
        <is>
          <t>AI mg/L</t>
        </is>
      </c>
      <c r="AH433"/>
      <c r="AI433"/>
      <c r="AJ433"/>
      <c r="AK433"/>
      <c r="AL433"/>
      <c r="AM433"/>
      <c r="AN433"/>
      <c r="AO433"/>
      <c r="AP433"/>
      <c r="AQ433"/>
      <c r="AR433"/>
      <c r="AS433"/>
      <c r="AT433"/>
      <c r="AU433"/>
      <c r="AV433"/>
      <c r="AW433"/>
      <c r="AX433" t="inlineStr">
        <is>
          <t>Mortality</t>
        </is>
      </c>
      <c r="AY433" t="inlineStr">
        <is>
          <t>Mortality</t>
        </is>
      </c>
      <c r="AZ433" t="inlineStr">
        <is>
          <t>LC50</t>
        </is>
      </c>
      <c r="BA433"/>
      <c r="BB433"/>
      <c r="BC433" t="n">
        <v>2.0</v>
      </c>
      <c r="BD433"/>
      <c r="BE433"/>
      <c r="BF433"/>
      <c r="BG433"/>
      <c r="BH433" t="inlineStr">
        <is>
          <t>Day(s)</t>
        </is>
      </c>
      <c r="BI433"/>
      <c r="BJ433"/>
      <c r="BK433"/>
      <c r="BL433"/>
      <c r="BM433"/>
      <c r="BN433"/>
      <c r="BO433" t="inlineStr">
        <is>
          <t>--</t>
        </is>
      </c>
      <c r="BP433"/>
      <c r="BQ433"/>
      <c r="BR433"/>
      <c r="BS433"/>
      <c r="BT433"/>
      <c r="BU433"/>
      <c r="BV433"/>
      <c r="BW433"/>
      <c r="BX433"/>
      <c r="BY433"/>
      <c r="BZ433"/>
      <c r="CA433"/>
      <c r="CB433"/>
      <c r="CC433"/>
      <c r="CD433" t="inlineStr">
        <is>
          <t>Harris,G.</t>
        </is>
      </c>
      <c r="CE433" t="n">
        <v>14713.0</v>
      </c>
      <c r="CF433" t="inlineStr">
        <is>
          <t>The Comparative Toxicity of Crude and Refined Oils to Daphnia magna</t>
        </is>
      </c>
      <c r="CG433" t="inlineStr">
        <is>
          <t>Rep. Ser. No. EE-152, Environment Canada, Ottawa, Ontario:23 p.</t>
        </is>
      </c>
      <c r="CH433" t="n">
        <v>1994.0</v>
      </c>
    </row>
    <row r="434">
      <c r="A434" t="n">
        <v>7647145.0</v>
      </c>
      <c r="B434" t="inlineStr">
        <is>
          <t>Sodium chloride (NaCl)</t>
        </is>
      </c>
      <c r="C434"/>
      <c r="D434" t="inlineStr">
        <is>
          <t>Unmeasured</t>
        </is>
      </c>
      <c r="E434"/>
      <c r="F434"/>
      <c r="G434"/>
      <c r="H434"/>
      <c r="I434"/>
      <c r="J434"/>
      <c r="K434" t="inlineStr">
        <is>
          <t>Daphnia magna</t>
        </is>
      </c>
      <c r="L434" t="inlineStr">
        <is>
          <t>Water Flea</t>
        </is>
      </c>
      <c r="M434" t="inlineStr">
        <is>
          <t>Crustaceans; Standard Test Species</t>
        </is>
      </c>
      <c r="N434" t="inlineStr">
        <is>
          <t>Neonate</t>
        </is>
      </c>
      <c r="O434" t="inlineStr">
        <is>
          <t>&lt;=</t>
        </is>
      </c>
      <c r="P434" t="n">
        <v>24.0</v>
      </c>
      <c r="Q434"/>
      <c r="R434"/>
      <c r="S434"/>
      <c r="T434"/>
      <c r="U434" t="inlineStr">
        <is>
          <t>Hour(s)</t>
        </is>
      </c>
      <c r="V434" t="inlineStr">
        <is>
          <t>Static</t>
        </is>
      </c>
      <c r="W434" t="inlineStr">
        <is>
          <t>Fresh water</t>
        </is>
      </c>
      <c r="X434" t="inlineStr">
        <is>
          <t>Lab</t>
        </is>
      </c>
      <c r="Y434"/>
      <c r="Z434" t="inlineStr">
        <is>
          <t>Total</t>
        </is>
      </c>
      <c r="AA434"/>
      <c r="AB434" t="n">
        <v>5600.0</v>
      </c>
      <c r="AC434"/>
      <c r="AD434" t="n">
        <v>3200.0</v>
      </c>
      <c r="AE434"/>
      <c r="AF434" t="n">
        <v>10000.0</v>
      </c>
      <c r="AG434" t="inlineStr">
        <is>
          <t>AI mg/L</t>
        </is>
      </c>
      <c r="AH434"/>
      <c r="AI434"/>
      <c r="AJ434"/>
      <c r="AK434"/>
      <c r="AL434"/>
      <c r="AM434"/>
      <c r="AN434"/>
      <c r="AO434"/>
      <c r="AP434"/>
      <c r="AQ434"/>
      <c r="AR434"/>
      <c r="AS434"/>
      <c r="AT434"/>
      <c r="AU434"/>
      <c r="AV434"/>
      <c r="AW434"/>
      <c r="AX434" t="inlineStr">
        <is>
          <t>Mortality</t>
        </is>
      </c>
      <c r="AY434" t="inlineStr">
        <is>
          <t>Mortality</t>
        </is>
      </c>
      <c r="AZ434" t="inlineStr">
        <is>
          <t>LC50</t>
        </is>
      </c>
      <c r="BA434"/>
      <c r="BB434"/>
      <c r="BC434" t="n">
        <v>2.0</v>
      </c>
      <c r="BD434"/>
      <c r="BE434"/>
      <c r="BF434"/>
      <c r="BG434"/>
      <c r="BH434" t="inlineStr">
        <is>
          <t>Day(s)</t>
        </is>
      </c>
      <c r="BI434"/>
      <c r="BJ434"/>
      <c r="BK434"/>
      <c r="BL434"/>
      <c r="BM434"/>
      <c r="BN434"/>
      <c r="BO434" t="inlineStr">
        <is>
          <t>--</t>
        </is>
      </c>
      <c r="BP434"/>
      <c r="BQ434"/>
      <c r="BR434"/>
      <c r="BS434"/>
      <c r="BT434"/>
      <c r="BU434"/>
      <c r="BV434"/>
      <c r="BW434"/>
      <c r="BX434"/>
      <c r="BY434"/>
      <c r="BZ434"/>
      <c r="CA434"/>
      <c r="CB434"/>
      <c r="CC434"/>
      <c r="CD434" t="inlineStr">
        <is>
          <t>Harris,G.</t>
        </is>
      </c>
      <c r="CE434" t="n">
        <v>14713.0</v>
      </c>
      <c r="CF434" t="inlineStr">
        <is>
          <t>The Comparative Toxicity of Crude and Refined Oils to Daphnia magna</t>
        </is>
      </c>
      <c r="CG434" t="inlineStr">
        <is>
          <t>Rep. Ser. No. EE-152, Environment Canada, Ottawa, Ontario:23 p.</t>
        </is>
      </c>
      <c r="CH434" t="n">
        <v>1994.0</v>
      </c>
    </row>
    <row r="435">
      <c r="A435" t="n">
        <v>7647145.0</v>
      </c>
      <c r="B435" t="inlineStr">
        <is>
          <t>Sodium chloride (NaCl)</t>
        </is>
      </c>
      <c r="C435"/>
      <c r="D435" t="inlineStr">
        <is>
          <t>Unmeasured</t>
        </is>
      </c>
      <c r="E435"/>
      <c r="F435"/>
      <c r="G435"/>
      <c r="H435"/>
      <c r="I435"/>
      <c r="J435"/>
      <c r="K435" t="inlineStr">
        <is>
          <t>Daphnia magna</t>
        </is>
      </c>
      <c r="L435" t="inlineStr">
        <is>
          <t>Water Flea</t>
        </is>
      </c>
      <c r="M435" t="inlineStr">
        <is>
          <t>Crustaceans; Standard Test Species</t>
        </is>
      </c>
      <c r="N435" t="inlineStr">
        <is>
          <t>Neonate</t>
        </is>
      </c>
      <c r="O435" t="inlineStr">
        <is>
          <t>&lt;=</t>
        </is>
      </c>
      <c r="P435" t="n">
        <v>24.0</v>
      </c>
      <c r="Q435"/>
      <c r="R435"/>
      <c r="S435"/>
      <c r="T435"/>
      <c r="U435" t="inlineStr">
        <is>
          <t>Hour(s)</t>
        </is>
      </c>
      <c r="V435" t="inlineStr">
        <is>
          <t>Static</t>
        </is>
      </c>
      <c r="W435" t="inlineStr">
        <is>
          <t>Fresh water</t>
        </is>
      </c>
      <c r="X435" t="inlineStr">
        <is>
          <t>Lab</t>
        </is>
      </c>
      <c r="Y435"/>
      <c r="Z435" t="inlineStr">
        <is>
          <t>Total</t>
        </is>
      </c>
      <c r="AA435"/>
      <c r="AB435" t="n">
        <v>5600.0</v>
      </c>
      <c r="AC435"/>
      <c r="AD435" t="n">
        <v>3200.0</v>
      </c>
      <c r="AE435"/>
      <c r="AF435" t="n">
        <v>10000.0</v>
      </c>
      <c r="AG435" t="inlineStr">
        <is>
          <t>AI mg/L</t>
        </is>
      </c>
      <c r="AH435"/>
      <c r="AI435"/>
      <c r="AJ435"/>
      <c r="AK435"/>
      <c r="AL435"/>
      <c r="AM435"/>
      <c r="AN435"/>
      <c r="AO435"/>
      <c r="AP435"/>
      <c r="AQ435"/>
      <c r="AR435"/>
      <c r="AS435"/>
      <c r="AT435"/>
      <c r="AU435"/>
      <c r="AV435"/>
      <c r="AW435"/>
      <c r="AX435" t="inlineStr">
        <is>
          <t>Mortality</t>
        </is>
      </c>
      <c r="AY435" t="inlineStr">
        <is>
          <t>Mortality</t>
        </is>
      </c>
      <c r="AZ435" t="inlineStr">
        <is>
          <t>LC50</t>
        </is>
      </c>
      <c r="BA435"/>
      <c r="BB435"/>
      <c r="BC435" t="n">
        <v>2.0</v>
      </c>
      <c r="BD435"/>
      <c r="BE435"/>
      <c r="BF435"/>
      <c r="BG435"/>
      <c r="BH435" t="inlineStr">
        <is>
          <t>Day(s)</t>
        </is>
      </c>
      <c r="BI435"/>
      <c r="BJ435"/>
      <c r="BK435"/>
      <c r="BL435"/>
      <c r="BM435"/>
      <c r="BN435"/>
      <c r="BO435" t="inlineStr">
        <is>
          <t>--</t>
        </is>
      </c>
      <c r="BP435"/>
      <c r="BQ435"/>
      <c r="BR435"/>
      <c r="BS435"/>
      <c r="BT435"/>
      <c r="BU435"/>
      <c r="BV435"/>
      <c r="BW435"/>
      <c r="BX435"/>
      <c r="BY435"/>
      <c r="BZ435"/>
      <c r="CA435"/>
      <c r="CB435"/>
      <c r="CC435"/>
      <c r="CD435" t="inlineStr">
        <is>
          <t>Harris,G.</t>
        </is>
      </c>
      <c r="CE435" t="n">
        <v>14713.0</v>
      </c>
      <c r="CF435" t="inlineStr">
        <is>
          <t>The Comparative Toxicity of Crude and Refined Oils to Daphnia magna</t>
        </is>
      </c>
      <c r="CG435" t="inlineStr">
        <is>
          <t>Rep. Ser. No. EE-152, Environment Canada, Ottawa, Ontario:23 p.</t>
        </is>
      </c>
      <c r="CH435" t="n">
        <v>1994.0</v>
      </c>
    </row>
    <row r="436">
      <c r="A436" t="n">
        <v>7647145.0</v>
      </c>
      <c r="B436" t="inlineStr">
        <is>
          <t>Sodium chloride (NaCl)</t>
        </is>
      </c>
      <c r="C436"/>
      <c r="D436" t="inlineStr">
        <is>
          <t>Unmeasured</t>
        </is>
      </c>
      <c r="E436"/>
      <c r="F436"/>
      <c r="G436"/>
      <c r="H436"/>
      <c r="I436"/>
      <c r="J436"/>
      <c r="K436" t="inlineStr">
        <is>
          <t>Daphnia magna</t>
        </is>
      </c>
      <c r="L436" t="inlineStr">
        <is>
          <t>Water Flea</t>
        </is>
      </c>
      <c r="M436" t="inlineStr">
        <is>
          <t>Crustaceans; Standard Test Species</t>
        </is>
      </c>
      <c r="N436"/>
      <c r="O436"/>
      <c r="P436"/>
      <c r="Q436"/>
      <c r="R436"/>
      <c r="S436"/>
      <c r="T436"/>
      <c r="U436"/>
      <c r="V436" t="inlineStr">
        <is>
          <t>Static</t>
        </is>
      </c>
      <c r="W436" t="inlineStr">
        <is>
          <t>Fresh water</t>
        </is>
      </c>
      <c r="X436" t="inlineStr">
        <is>
          <t>Lab</t>
        </is>
      </c>
      <c r="Y436"/>
      <c r="Z436" t="inlineStr">
        <is>
          <t>Total</t>
        </is>
      </c>
      <c r="AA436"/>
      <c r="AB436" t="n">
        <v>3310.0</v>
      </c>
      <c r="AC436"/>
      <c r="AD436"/>
      <c r="AE436"/>
      <c r="AF436"/>
      <c r="AG436" t="inlineStr">
        <is>
          <t>AI mg/L</t>
        </is>
      </c>
      <c r="AH436"/>
      <c r="AI436"/>
      <c r="AJ436"/>
      <c r="AK436"/>
      <c r="AL436"/>
      <c r="AM436"/>
      <c r="AN436"/>
      <c r="AO436"/>
      <c r="AP436"/>
      <c r="AQ436"/>
      <c r="AR436"/>
      <c r="AS436"/>
      <c r="AT436"/>
      <c r="AU436"/>
      <c r="AV436"/>
      <c r="AW436"/>
      <c r="AX436" t="inlineStr">
        <is>
          <t>Mortality</t>
        </is>
      </c>
      <c r="AY436" t="inlineStr">
        <is>
          <t>Mortality</t>
        </is>
      </c>
      <c r="AZ436" t="inlineStr">
        <is>
          <t>LC50</t>
        </is>
      </c>
      <c r="BA436"/>
      <c r="BB436"/>
      <c r="BC436" t="n">
        <v>2.0</v>
      </c>
      <c r="BD436"/>
      <c r="BE436"/>
      <c r="BF436"/>
      <c r="BG436"/>
      <c r="BH436" t="inlineStr">
        <is>
          <t>Day(s)</t>
        </is>
      </c>
      <c r="BI436"/>
      <c r="BJ436"/>
      <c r="BK436"/>
      <c r="BL436"/>
      <c r="BM436"/>
      <c r="BN436"/>
      <c r="BO436" t="inlineStr">
        <is>
          <t>--</t>
        </is>
      </c>
      <c r="BP436"/>
      <c r="BQ436"/>
      <c r="BR436"/>
      <c r="BS436"/>
      <c r="BT436"/>
      <c r="BU436"/>
      <c r="BV436"/>
      <c r="BW436"/>
      <c r="BX436"/>
      <c r="BY436"/>
      <c r="BZ436"/>
      <c r="CA436"/>
      <c r="CB436"/>
      <c r="CC436"/>
      <c r="CD436" t="inlineStr">
        <is>
          <t>Dowden,B.F., and H.J. Bennett</t>
        </is>
      </c>
      <c r="CE436" t="n">
        <v>915.0</v>
      </c>
      <c r="CF436" t="inlineStr">
        <is>
          <t>Toxicity of Selected Chemicals to Certain Animals</t>
        </is>
      </c>
      <c r="CG436" t="inlineStr">
        <is>
          <t>J. Water Pollut. Control Fed.37(9): 1308-1316</t>
        </is>
      </c>
      <c r="CH436" t="n">
        <v>1965.0</v>
      </c>
    </row>
    <row r="437">
      <c r="A437" t="n">
        <v>7647145.0</v>
      </c>
      <c r="B437" t="inlineStr">
        <is>
          <t>Sodium chloride (NaCl)</t>
        </is>
      </c>
      <c r="C437"/>
      <c r="D437" t="inlineStr">
        <is>
          <t>Unmeasured</t>
        </is>
      </c>
      <c r="E437"/>
      <c r="F437"/>
      <c r="G437"/>
      <c r="H437"/>
      <c r="I437"/>
      <c r="J437"/>
      <c r="K437" t="inlineStr">
        <is>
          <t>Daphnia magna</t>
        </is>
      </c>
      <c r="L437" t="inlineStr">
        <is>
          <t>Water Flea</t>
        </is>
      </c>
      <c r="M437" t="inlineStr">
        <is>
          <t>Crustaceans; Standard Test Species</t>
        </is>
      </c>
      <c r="N437"/>
      <c r="O437"/>
      <c r="P437"/>
      <c r="Q437"/>
      <c r="R437"/>
      <c r="S437"/>
      <c r="T437"/>
      <c r="U437"/>
      <c r="V437" t="inlineStr">
        <is>
          <t>Static</t>
        </is>
      </c>
      <c r="W437" t="inlineStr">
        <is>
          <t>Fresh water</t>
        </is>
      </c>
      <c r="X437" t="inlineStr">
        <is>
          <t>Lab</t>
        </is>
      </c>
      <c r="Y437"/>
      <c r="Z437" t="inlineStr">
        <is>
          <t>Total</t>
        </is>
      </c>
      <c r="AA437"/>
      <c r="AB437" t="n">
        <v>6447.0</v>
      </c>
      <c r="AC437"/>
      <c r="AD437"/>
      <c r="AE437"/>
      <c r="AF437"/>
      <c r="AG437" t="inlineStr">
        <is>
          <t>AI mg/L</t>
        </is>
      </c>
      <c r="AH437"/>
      <c r="AI437"/>
      <c r="AJ437"/>
      <c r="AK437"/>
      <c r="AL437"/>
      <c r="AM437"/>
      <c r="AN437"/>
      <c r="AO437"/>
      <c r="AP437"/>
      <c r="AQ437"/>
      <c r="AR437"/>
      <c r="AS437"/>
      <c r="AT437"/>
      <c r="AU437"/>
      <c r="AV437"/>
      <c r="AW437"/>
      <c r="AX437" t="inlineStr">
        <is>
          <t>Mortality</t>
        </is>
      </c>
      <c r="AY437" t="inlineStr">
        <is>
          <t>Mortality</t>
        </is>
      </c>
      <c r="AZ437" t="inlineStr">
        <is>
          <t>LC50</t>
        </is>
      </c>
      <c r="BA437"/>
      <c r="BB437"/>
      <c r="BC437" t="n">
        <v>1.0417</v>
      </c>
      <c r="BD437"/>
      <c r="BE437"/>
      <c r="BF437"/>
      <c r="BG437"/>
      <c r="BH437" t="inlineStr">
        <is>
          <t>Day(s)</t>
        </is>
      </c>
      <c r="BI437"/>
      <c r="BJ437"/>
      <c r="BK437"/>
      <c r="BL437"/>
      <c r="BM437"/>
      <c r="BN437"/>
      <c r="BO437" t="inlineStr">
        <is>
          <t>--</t>
        </is>
      </c>
      <c r="BP437"/>
      <c r="BQ437"/>
      <c r="BR437"/>
      <c r="BS437"/>
      <c r="BT437"/>
      <c r="BU437"/>
      <c r="BV437"/>
      <c r="BW437"/>
      <c r="BX437"/>
      <c r="BY437"/>
      <c r="BZ437"/>
      <c r="CA437"/>
      <c r="CB437"/>
      <c r="CC437"/>
      <c r="CD437" t="inlineStr">
        <is>
          <t>Dowden,B.F., and H.J. Bennett</t>
        </is>
      </c>
      <c r="CE437" t="n">
        <v>915.0</v>
      </c>
      <c r="CF437" t="inlineStr">
        <is>
          <t>Toxicity of Selected Chemicals to Certain Animals</t>
        </is>
      </c>
      <c r="CG437" t="inlineStr">
        <is>
          <t>J. Water Pollut. Control Fed.37(9): 1308-1316</t>
        </is>
      </c>
      <c r="CH437" t="n">
        <v>1965.0</v>
      </c>
    </row>
    <row r="438">
      <c r="A438" t="n">
        <v>7647145.0</v>
      </c>
      <c r="B438" t="inlineStr">
        <is>
          <t>Sodium chloride (NaCl)</t>
        </is>
      </c>
      <c r="C438" t="inlineStr">
        <is>
          <t>Reagent Grade, Purissium, Purum, Puriss, Puris, Reinst</t>
        </is>
      </c>
      <c r="D438" t="inlineStr">
        <is>
          <t>Unmeasured</t>
        </is>
      </c>
      <c r="E438"/>
      <c r="F438"/>
      <c r="G438"/>
      <c r="H438"/>
      <c r="I438"/>
      <c r="J438"/>
      <c r="K438" t="inlineStr">
        <is>
          <t>Daphnia magna</t>
        </is>
      </c>
      <c r="L438" t="inlineStr">
        <is>
          <t>Water Flea</t>
        </is>
      </c>
      <c r="M438" t="inlineStr">
        <is>
          <t>Crustaceans; Standard Test Species</t>
        </is>
      </c>
      <c r="N438" t="inlineStr">
        <is>
          <t>Adult</t>
        </is>
      </c>
      <c r="O438"/>
      <c r="P438"/>
      <c r="Q438"/>
      <c r="R438"/>
      <c r="S438"/>
      <c r="T438"/>
      <c r="U438"/>
      <c r="V438" t="inlineStr">
        <is>
          <t>Renewal</t>
        </is>
      </c>
      <c r="W438" t="inlineStr">
        <is>
          <t>Fresh water</t>
        </is>
      </c>
      <c r="X438" t="inlineStr">
        <is>
          <t>Lab</t>
        </is>
      </c>
      <c r="Y438" t="n">
        <v>9.0</v>
      </c>
      <c r="Z438" t="inlineStr">
        <is>
          <t>Total</t>
        </is>
      </c>
      <c r="AA438" t="inlineStr">
        <is>
          <t>&gt;</t>
        </is>
      </c>
      <c r="AB438" t="n">
        <v>467.0</v>
      </c>
      <c r="AC438"/>
      <c r="AD438"/>
      <c r="AE438"/>
      <c r="AF438"/>
      <c r="AG438" t="inlineStr">
        <is>
          <t>AI mg/L</t>
        </is>
      </c>
      <c r="AH438"/>
      <c r="AI438"/>
      <c r="AJ438"/>
      <c r="AK438"/>
      <c r="AL438"/>
      <c r="AM438"/>
      <c r="AN438"/>
      <c r="AO438"/>
      <c r="AP438"/>
      <c r="AQ438"/>
      <c r="AR438"/>
      <c r="AS438"/>
      <c r="AT438"/>
      <c r="AU438"/>
      <c r="AV438"/>
      <c r="AW438"/>
      <c r="AX438" t="inlineStr">
        <is>
          <t>Mortality</t>
        </is>
      </c>
      <c r="AY438" t="inlineStr">
        <is>
          <t>Mortality</t>
        </is>
      </c>
      <c r="AZ438" t="inlineStr">
        <is>
          <t>LC50</t>
        </is>
      </c>
      <c r="BA438"/>
      <c r="BB438"/>
      <c r="BC438" t="n">
        <v>10.0</v>
      </c>
      <c r="BD438"/>
      <c r="BE438"/>
      <c r="BF438"/>
      <c r="BG438"/>
      <c r="BH438" t="inlineStr">
        <is>
          <t>Day(s)</t>
        </is>
      </c>
      <c r="BI438"/>
      <c r="BJ438"/>
      <c r="BK438"/>
      <c r="BL438"/>
      <c r="BM438"/>
      <c r="BN438"/>
      <c r="BO438" t="inlineStr">
        <is>
          <t>--</t>
        </is>
      </c>
      <c r="BP438"/>
      <c r="BQ438"/>
      <c r="BR438"/>
      <c r="BS438"/>
      <c r="BT438"/>
      <c r="BU438"/>
      <c r="BV438"/>
      <c r="BW438"/>
      <c r="BX438"/>
      <c r="BY438"/>
      <c r="BZ438"/>
      <c r="CA438"/>
      <c r="CB438"/>
      <c r="CC438"/>
      <c r="CD438" t="inlineStr">
        <is>
          <t>Cowgill,U.M., and D.P. Milazzo</t>
        </is>
      </c>
      <c r="CE438" t="n">
        <v>106169.0</v>
      </c>
      <c r="CF438" t="inlineStr">
        <is>
          <t>The Sensitivity of Two Cladocerans to Water Quality Variables:  Salinity &lt;467 mg NaCl/L and Hardness &lt;200 mg CaCO3/L</t>
        </is>
      </c>
      <c r="CG438" t="inlineStr">
        <is>
          <t>Arch. Environ. Contam. Toxicol.21(2): 218-223</t>
        </is>
      </c>
      <c r="CH438" t="n">
        <v>1991.0</v>
      </c>
    </row>
    <row r="439">
      <c r="A439" t="n">
        <v>7647145.0</v>
      </c>
      <c r="B439" t="inlineStr">
        <is>
          <t>Sodium chloride (NaCl)</t>
        </is>
      </c>
      <c r="C439"/>
      <c r="D439" t="inlineStr">
        <is>
          <t>Unmeasured</t>
        </is>
      </c>
      <c r="E439"/>
      <c r="F439"/>
      <c r="G439"/>
      <c r="H439"/>
      <c r="I439"/>
      <c r="J439"/>
      <c r="K439" t="inlineStr">
        <is>
          <t>Daphnia magna</t>
        </is>
      </c>
      <c r="L439" t="inlineStr">
        <is>
          <t>Water Flea</t>
        </is>
      </c>
      <c r="M439" t="inlineStr">
        <is>
          <t>Crustaceans; Standard Test Species</t>
        </is>
      </c>
      <c r="N439"/>
      <c r="O439"/>
      <c r="P439"/>
      <c r="Q439"/>
      <c r="R439"/>
      <c r="S439"/>
      <c r="T439"/>
      <c r="U439"/>
      <c r="V439" t="inlineStr">
        <is>
          <t>Static</t>
        </is>
      </c>
      <c r="W439" t="inlineStr">
        <is>
          <t>Fresh water</t>
        </is>
      </c>
      <c r="X439" t="inlineStr">
        <is>
          <t>Lab</t>
        </is>
      </c>
      <c r="Y439"/>
      <c r="Z439" t="inlineStr">
        <is>
          <t>Total</t>
        </is>
      </c>
      <c r="AA439"/>
      <c r="AB439" t="n">
        <v>3412.0</v>
      </c>
      <c r="AC439"/>
      <c r="AD439"/>
      <c r="AE439"/>
      <c r="AF439"/>
      <c r="AG439" t="inlineStr">
        <is>
          <t>AI mg/L</t>
        </is>
      </c>
      <c r="AH439"/>
      <c r="AI439"/>
      <c r="AJ439"/>
      <c r="AK439"/>
      <c r="AL439"/>
      <c r="AM439"/>
      <c r="AN439"/>
      <c r="AO439"/>
      <c r="AP439"/>
      <c r="AQ439"/>
      <c r="AR439"/>
      <c r="AS439"/>
      <c r="AT439"/>
      <c r="AU439"/>
      <c r="AV439"/>
      <c r="AW439"/>
      <c r="AX439" t="inlineStr">
        <is>
          <t>Mortality</t>
        </is>
      </c>
      <c r="AY439" t="inlineStr">
        <is>
          <t>Mortality</t>
        </is>
      </c>
      <c r="AZ439" t="inlineStr">
        <is>
          <t>LC50</t>
        </is>
      </c>
      <c r="BA439"/>
      <c r="BB439"/>
      <c r="BC439" t="n">
        <v>1.0</v>
      </c>
      <c r="BD439"/>
      <c r="BE439"/>
      <c r="BF439"/>
      <c r="BG439"/>
      <c r="BH439" t="inlineStr">
        <is>
          <t>Day(s)</t>
        </is>
      </c>
      <c r="BI439"/>
      <c r="BJ439"/>
      <c r="BK439"/>
      <c r="BL439"/>
      <c r="BM439"/>
      <c r="BN439"/>
      <c r="BO439" t="inlineStr">
        <is>
          <t>--</t>
        </is>
      </c>
      <c r="BP439"/>
      <c r="BQ439"/>
      <c r="BR439"/>
      <c r="BS439"/>
      <c r="BT439"/>
      <c r="BU439"/>
      <c r="BV439"/>
      <c r="BW439"/>
      <c r="BX439"/>
      <c r="BY439"/>
      <c r="BZ439"/>
      <c r="CA439"/>
      <c r="CB439"/>
      <c r="CC439"/>
      <c r="CD439" t="inlineStr">
        <is>
          <t>Dowden,B.F., and H.J. Bennett</t>
        </is>
      </c>
      <c r="CE439" t="n">
        <v>915.0</v>
      </c>
      <c r="CF439" t="inlineStr">
        <is>
          <t>Toxicity of Selected Chemicals to Certain Animals</t>
        </is>
      </c>
      <c r="CG439" t="inlineStr">
        <is>
          <t>J. Water Pollut. Control Fed.37(9): 1308-1316</t>
        </is>
      </c>
      <c r="CH439" t="n">
        <v>1965.0</v>
      </c>
    </row>
    <row r="440">
      <c r="A440" t="n">
        <v>7647145.0</v>
      </c>
      <c r="B440" t="inlineStr">
        <is>
          <t>Sodium chloride (NaCl)</t>
        </is>
      </c>
      <c r="C440"/>
      <c r="D440" t="inlineStr">
        <is>
          <t>Unmeasured</t>
        </is>
      </c>
      <c r="E440"/>
      <c r="F440"/>
      <c r="G440"/>
      <c r="H440"/>
      <c r="I440"/>
      <c r="J440"/>
      <c r="K440" t="inlineStr">
        <is>
          <t>Daphnia magna</t>
        </is>
      </c>
      <c r="L440" t="inlineStr">
        <is>
          <t>Water Flea</t>
        </is>
      </c>
      <c r="M440" t="inlineStr">
        <is>
          <t>Crustaceans; Standard Test Species</t>
        </is>
      </c>
      <c r="N440"/>
      <c r="O440"/>
      <c r="P440"/>
      <c r="Q440"/>
      <c r="R440"/>
      <c r="S440"/>
      <c r="T440"/>
      <c r="U440"/>
      <c r="V440" t="inlineStr">
        <is>
          <t>Static</t>
        </is>
      </c>
      <c r="W440" t="inlineStr">
        <is>
          <t>Fresh water</t>
        </is>
      </c>
      <c r="X440" t="inlineStr">
        <is>
          <t>Lab</t>
        </is>
      </c>
      <c r="Y440"/>
      <c r="Z440" t="inlineStr">
        <is>
          <t>Total</t>
        </is>
      </c>
      <c r="AA440"/>
      <c r="AB440" t="n">
        <v>3114.0</v>
      </c>
      <c r="AC440"/>
      <c r="AD440"/>
      <c r="AE440"/>
      <c r="AF440"/>
      <c r="AG440" t="inlineStr">
        <is>
          <t>AI mg/L</t>
        </is>
      </c>
      <c r="AH440"/>
      <c r="AI440"/>
      <c r="AJ440"/>
      <c r="AK440"/>
      <c r="AL440"/>
      <c r="AM440"/>
      <c r="AN440"/>
      <c r="AO440"/>
      <c r="AP440"/>
      <c r="AQ440"/>
      <c r="AR440"/>
      <c r="AS440"/>
      <c r="AT440"/>
      <c r="AU440"/>
      <c r="AV440"/>
      <c r="AW440"/>
      <c r="AX440" t="inlineStr">
        <is>
          <t>Mortality</t>
        </is>
      </c>
      <c r="AY440" t="inlineStr">
        <is>
          <t>Mortality</t>
        </is>
      </c>
      <c r="AZ440" t="inlineStr">
        <is>
          <t>LC50</t>
        </is>
      </c>
      <c r="BA440"/>
      <c r="BB440"/>
      <c r="BC440" t="n">
        <v>4.2</v>
      </c>
      <c r="BD440"/>
      <c r="BE440"/>
      <c r="BF440"/>
      <c r="BG440"/>
      <c r="BH440" t="inlineStr">
        <is>
          <t>Day(s)</t>
        </is>
      </c>
      <c r="BI440"/>
      <c r="BJ440"/>
      <c r="BK440"/>
      <c r="BL440"/>
      <c r="BM440"/>
      <c r="BN440"/>
      <c r="BO440" t="inlineStr">
        <is>
          <t>--</t>
        </is>
      </c>
      <c r="BP440"/>
      <c r="BQ440"/>
      <c r="BR440"/>
      <c r="BS440"/>
      <c r="BT440"/>
      <c r="BU440"/>
      <c r="BV440"/>
      <c r="BW440"/>
      <c r="BX440"/>
      <c r="BY440"/>
      <c r="BZ440"/>
      <c r="CA440"/>
      <c r="CB440"/>
      <c r="CC440"/>
      <c r="CD440" t="inlineStr">
        <is>
          <t>Dowden,B.F., and H.J. Bennett</t>
        </is>
      </c>
      <c r="CE440" t="n">
        <v>915.0</v>
      </c>
      <c r="CF440" t="inlineStr">
        <is>
          <t>Toxicity of Selected Chemicals to Certain Animals</t>
        </is>
      </c>
      <c r="CG440" t="inlineStr">
        <is>
          <t>J. Water Pollut. Control Fed.37(9): 1308-1316</t>
        </is>
      </c>
      <c r="CH440" t="n">
        <v>1965.0</v>
      </c>
    </row>
    <row r="441">
      <c r="A441" t="n">
        <v>7647145.0</v>
      </c>
      <c r="B441" t="inlineStr">
        <is>
          <t>Sodium chloride (NaCl)</t>
        </is>
      </c>
      <c r="C441"/>
      <c r="D441" t="inlineStr">
        <is>
          <t>Unmeasured</t>
        </is>
      </c>
      <c r="E441"/>
      <c r="F441"/>
      <c r="G441"/>
      <c r="H441"/>
      <c r="I441"/>
      <c r="J441"/>
      <c r="K441" t="inlineStr">
        <is>
          <t>Daphnia magna</t>
        </is>
      </c>
      <c r="L441" t="inlineStr">
        <is>
          <t>Water Flea</t>
        </is>
      </c>
      <c r="M441" t="inlineStr">
        <is>
          <t>Crustaceans; Standard Test Species</t>
        </is>
      </c>
      <c r="N441"/>
      <c r="O441"/>
      <c r="P441"/>
      <c r="Q441"/>
      <c r="R441"/>
      <c r="S441"/>
      <c r="T441"/>
      <c r="U441"/>
      <c r="V441" t="inlineStr">
        <is>
          <t>Static</t>
        </is>
      </c>
      <c r="W441" t="inlineStr">
        <is>
          <t>Fresh water</t>
        </is>
      </c>
      <c r="X441" t="inlineStr">
        <is>
          <t>Lab</t>
        </is>
      </c>
      <c r="Y441"/>
      <c r="Z441" t="inlineStr">
        <is>
          <t>Total</t>
        </is>
      </c>
      <c r="AA441"/>
      <c r="AB441" t="n">
        <v>5874.0</v>
      </c>
      <c r="AC441"/>
      <c r="AD441"/>
      <c r="AE441"/>
      <c r="AF441"/>
      <c r="AG441" t="inlineStr">
        <is>
          <t>AI mg/L</t>
        </is>
      </c>
      <c r="AH441"/>
      <c r="AI441"/>
      <c r="AJ441"/>
      <c r="AK441"/>
      <c r="AL441"/>
      <c r="AM441"/>
      <c r="AN441"/>
      <c r="AO441"/>
      <c r="AP441"/>
      <c r="AQ441"/>
      <c r="AR441"/>
      <c r="AS441"/>
      <c r="AT441"/>
      <c r="AU441"/>
      <c r="AV441"/>
      <c r="AW441"/>
      <c r="AX441" t="inlineStr">
        <is>
          <t>Mortality</t>
        </is>
      </c>
      <c r="AY441" t="inlineStr">
        <is>
          <t>Mortality</t>
        </is>
      </c>
      <c r="AZ441" t="inlineStr">
        <is>
          <t>LC50</t>
        </is>
      </c>
      <c r="BA441"/>
      <c r="BB441"/>
      <c r="BC441" t="n">
        <v>2.0833</v>
      </c>
      <c r="BD441"/>
      <c r="BE441"/>
      <c r="BF441"/>
      <c r="BG441"/>
      <c r="BH441" t="inlineStr">
        <is>
          <t>Day(s)</t>
        </is>
      </c>
      <c r="BI441"/>
      <c r="BJ441"/>
      <c r="BK441"/>
      <c r="BL441"/>
      <c r="BM441"/>
      <c r="BN441"/>
      <c r="BO441" t="inlineStr">
        <is>
          <t>--</t>
        </is>
      </c>
      <c r="BP441"/>
      <c r="BQ441"/>
      <c r="BR441"/>
      <c r="BS441"/>
      <c r="BT441"/>
      <c r="BU441"/>
      <c r="BV441"/>
      <c r="BW441"/>
      <c r="BX441"/>
      <c r="BY441"/>
      <c r="BZ441"/>
      <c r="CA441"/>
      <c r="CB441"/>
      <c r="CC441"/>
      <c r="CD441" t="inlineStr">
        <is>
          <t>Dowden,B.F., and H.J. Bennett</t>
        </is>
      </c>
      <c r="CE441" t="n">
        <v>915.0</v>
      </c>
      <c r="CF441" t="inlineStr">
        <is>
          <t>Toxicity of Selected Chemicals to Certain Animals</t>
        </is>
      </c>
      <c r="CG441" t="inlineStr">
        <is>
          <t>J. Water Pollut. Control Fed.37(9): 1308-1316</t>
        </is>
      </c>
      <c r="CH441" t="n">
        <v>1965.0</v>
      </c>
    </row>
    <row r="442">
      <c r="A442" t="n">
        <v>7647145.0</v>
      </c>
      <c r="B442" t="inlineStr">
        <is>
          <t>Sodium chloride (NaCl)</t>
        </is>
      </c>
      <c r="C442" t="inlineStr">
        <is>
          <t>Reagent Grade, Purissium, Purum, Puriss, Puris, Reinst</t>
        </is>
      </c>
      <c r="D442" t="inlineStr">
        <is>
          <t>Measured</t>
        </is>
      </c>
      <c r="E442"/>
      <c r="F442"/>
      <c r="G442"/>
      <c r="H442"/>
      <c r="I442"/>
      <c r="J442"/>
      <c r="K442" t="inlineStr">
        <is>
          <t>Daphnia magna</t>
        </is>
      </c>
      <c r="L442" t="inlineStr">
        <is>
          <t>Water Flea</t>
        </is>
      </c>
      <c r="M442" t="inlineStr">
        <is>
          <t>Crustaceans; Standard Test Species</t>
        </is>
      </c>
      <c r="N442"/>
      <c r="O442" t="inlineStr">
        <is>
          <t>&lt;</t>
        </is>
      </c>
      <c r="P442" t="n">
        <v>24.0</v>
      </c>
      <c r="Q442"/>
      <c r="R442"/>
      <c r="S442"/>
      <c r="T442"/>
      <c r="U442" t="inlineStr">
        <is>
          <t>Hour(s)</t>
        </is>
      </c>
      <c r="V442" t="inlineStr">
        <is>
          <t>Static</t>
        </is>
      </c>
      <c r="W442" t="inlineStr">
        <is>
          <t>Fresh water</t>
        </is>
      </c>
      <c r="X442" t="inlineStr">
        <is>
          <t>Lab</t>
        </is>
      </c>
      <c r="Y442"/>
      <c r="Z442" t="inlineStr">
        <is>
          <t>Total</t>
        </is>
      </c>
      <c r="AA442"/>
      <c r="AB442" t="n">
        <v>3630.0</v>
      </c>
      <c r="AC442"/>
      <c r="AD442" t="n">
        <v>3172.0</v>
      </c>
      <c r="AE442"/>
      <c r="AF442" t="n">
        <v>4154.0</v>
      </c>
      <c r="AG442" t="inlineStr">
        <is>
          <t>AI mg/L</t>
        </is>
      </c>
      <c r="AH442"/>
      <c r="AI442"/>
      <c r="AJ442"/>
      <c r="AK442"/>
      <c r="AL442"/>
      <c r="AM442"/>
      <c r="AN442"/>
      <c r="AO442"/>
      <c r="AP442"/>
      <c r="AQ442"/>
      <c r="AR442"/>
      <c r="AS442"/>
      <c r="AT442"/>
      <c r="AU442"/>
      <c r="AV442"/>
      <c r="AW442"/>
      <c r="AX442" t="inlineStr">
        <is>
          <t>Mortality</t>
        </is>
      </c>
      <c r="AY442" t="inlineStr">
        <is>
          <t>Mortality</t>
        </is>
      </c>
      <c r="AZ442" t="inlineStr">
        <is>
          <t>LC50</t>
        </is>
      </c>
      <c r="BA442"/>
      <c r="BB442"/>
      <c r="BC442" t="n">
        <v>2.0</v>
      </c>
      <c r="BD442"/>
      <c r="BE442"/>
      <c r="BF442"/>
      <c r="BG442"/>
      <c r="BH442" t="inlineStr">
        <is>
          <t>Day(s)</t>
        </is>
      </c>
      <c r="BI442"/>
      <c r="BJ442"/>
      <c r="BK442"/>
      <c r="BL442"/>
      <c r="BM442"/>
      <c r="BN442"/>
      <c r="BO442" t="inlineStr">
        <is>
          <t>--</t>
        </is>
      </c>
      <c r="BP442"/>
      <c r="BQ442"/>
      <c r="BR442"/>
      <c r="BS442"/>
      <c r="BT442"/>
      <c r="BU442"/>
      <c r="BV442"/>
      <c r="BW442"/>
      <c r="BX442"/>
      <c r="BY442"/>
      <c r="BZ442"/>
      <c r="CA442"/>
      <c r="CB442"/>
      <c r="CC442"/>
      <c r="CD442" t="inlineStr">
        <is>
          <t>Elphick,J.R.F., K.D. Bergh, and H.C. Bailey</t>
        </is>
      </c>
      <c r="CE442" t="n">
        <v>158449.0</v>
      </c>
      <c r="CF442" t="inlineStr">
        <is>
          <t>Chronic Toxicity of Chloride to Freshwater Species:  Effects of Hardness and Implications for Water Quality Guidelines</t>
        </is>
      </c>
      <c r="CG442" t="inlineStr">
        <is>
          <t>Environ. Toxicol. Chem.30(1): 239-246</t>
        </is>
      </c>
      <c r="CH442" t="n">
        <v>2011.0</v>
      </c>
    </row>
    <row r="443">
      <c r="A443" t="n">
        <v>7647145.0</v>
      </c>
      <c r="B443" t="inlineStr">
        <is>
          <t>Sodium chloride (NaCl)</t>
        </is>
      </c>
      <c r="C443"/>
      <c r="D443" t="inlineStr">
        <is>
          <t>Measured</t>
        </is>
      </c>
      <c r="E443"/>
      <c r="F443" t="n">
        <v>99.0</v>
      </c>
      <c r="G443"/>
      <c r="H443"/>
      <c r="I443"/>
      <c r="J443"/>
      <c r="K443" t="inlineStr">
        <is>
          <t>Daphnia magna</t>
        </is>
      </c>
      <c r="L443" t="inlineStr">
        <is>
          <t>Water Flea</t>
        </is>
      </c>
      <c r="M443" t="inlineStr">
        <is>
          <t>Crustaceans; Standard Test Species</t>
        </is>
      </c>
      <c r="N443" t="inlineStr">
        <is>
          <t>Adult</t>
        </is>
      </c>
      <c r="O443" t="inlineStr">
        <is>
          <t>~</t>
        </is>
      </c>
      <c r="P443" t="n">
        <v>14.0</v>
      </c>
      <c r="Q443"/>
      <c r="R443"/>
      <c r="S443"/>
      <c r="T443"/>
      <c r="U443" t="inlineStr">
        <is>
          <t>Day(s)</t>
        </is>
      </c>
      <c r="V443" t="inlineStr">
        <is>
          <t>Static</t>
        </is>
      </c>
      <c r="W443" t="inlineStr">
        <is>
          <t>Culture</t>
        </is>
      </c>
      <c r="X443" t="inlineStr">
        <is>
          <t>Lab</t>
        </is>
      </c>
      <c r="Y443" t="n">
        <v>6.0</v>
      </c>
      <c r="Z443" t="inlineStr">
        <is>
          <t>Total</t>
        </is>
      </c>
      <c r="AA443"/>
      <c r="AB443" t="n">
        <v>1803.33</v>
      </c>
      <c r="AC443"/>
      <c r="AD443"/>
      <c r="AE443"/>
      <c r="AF443"/>
      <c r="AG443" t="inlineStr">
        <is>
          <t>AI mg/L</t>
        </is>
      </c>
      <c r="AH443"/>
      <c r="AI443"/>
      <c r="AJ443"/>
      <c r="AK443"/>
      <c r="AL443"/>
      <c r="AM443"/>
      <c r="AN443"/>
      <c r="AO443"/>
      <c r="AP443"/>
      <c r="AQ443"/>
      <c r="AR443"/>
      <c r="AS443"/>
      <c r="AT443"/>
      <c r="AU443"/>
      <c r="AV443"/>
      <c r="AW443"/>
      <c r="AX443" t="inlineStr">
        <is>
          <t>Mortality</t>
        </is>
      </c>
      <c r="AY443" t="inlineStr">
        <is>
          <t>Mortality</t>
        </is>
      </c>
      <c r="AZ443" t="inlineStr">
        <is>
          <t>LC50</t>
        </is>
      </c>
      <c r="BA443"/>
      <c r="BB443"/>
      <c r="BC443" t="n">
        <v>2.0</v>
      </c>
      <c r="BD443"/>
      <c r="BE443"/>
      <c r="BF443"/>
      <c r="BG443"/>
      <c r="BH443" t="inlineStr">
        <is>
          <t>Day(s)</t>
        </is>
      </c>
      <c r="BI443"/>
      <c r="BJ443"/>
      <c r="BK443"/>
      <c r="BL443"/>
      <c r="BM443"/>
      <c r="BN443"/>
      <c r="BO443" t="inlineStr">
        <is>
          <t>--</t>
        </is>
      </c>
      <c r="BP443"/>
      <c r="BQ443"/>
      <c r="BR443"/>
      <c r="BS443"/>
      <c r="BT443"/>
      <c r="BU443"/>
      <c r="BV443"/>
      <c r="BW443"/>
      <c r="BX443"/>
      <c r="BY443"/>
      <c r="BZ443"/>
      <c r="CA443"/>
      <c r="CB443"/>
      <c r="CC443"/>
      <c r="CD443" t="inlineStr">
        <is>
          <t>Labine,L.M., E.A. Oliveira Pereira, S. Kleywegt, K.J. Jobst, A.J. Simpson, and M.J. Simpson</t>
        </is>
      </c>
      <c r="CE443" t="n">
        <v>190676.0</v>
      </c>
      <c r="CF443" t="inlineStr">
        <is>
          <t>Comparison of Sub-Lethal Metabolic Perturbations of Select Legacy and Novel Perfluorinated Alkyl Substances (PFAS) in Daphnia magna</t>
        </is>
      </c>
      <c r="CG443" t="inlineStr">
        <is>
          <t>Environ. Res.212:12 p.  113582</t>
        </is>
      </c>
      <c r="CH443" t="n">
        <v>2022.0</v>
      </c>
    </row>
    <row r="444">
      <c r="A444" t="n">
        <v>7647145.0</v>
      </c>
      <c r="B444" t="inlineStr">
        <is>
          <t>Sodium chloride (NaCl)</t>
        </is>
      </c>
      <c r="C444"/>
      <c r="D444" t="inlineStr">
        <is>
          <t>Measured</t>
        </is>
      </c>
      <c r="E444"/>
      <c r="F444" t="n">
        <v>99.0</v>
      </c>
      <c r="G444"/>
      <c r="H444"/>
      <c r="I444"/>
      <c r="J444"/>
      <c r="K444" t="inlineStr">
        <is>
          <t>Daphnia magna</t>
        </is>
      </c>
      <c r="L444" t="inlineStr">
        <is>
          <t>Water Flea</t>
        </is>
      </c>
      <c r="M444" t="inlineStr">
        <is>
          <t>Crustaceans; Standard Test Species</t>
        </is>
      </c>
      <c r="N444" t="inlineStr">
        <is>
          <t>Adult</t>
        </is>
      </c>
      <c r="O444" t="inlineStr">
        <is>
          <t>~</t>
        </is>
      </c>
      <c r="P444" t="n">
        <v>14.0</v>
      </c>
      <c r="Q444"/>
      <c r="R444"/>
      <c r="S444"/>
      <c r="T444"/>
      <c r="U444" t="inlineStr">
        <is>
          <t>Day(s)</t>
        </is>
      </c>
      <c r="V444" t="inlineStr">
        <is>
          <t>Static</t>
        </is>
      </c>
      <c r="W444" t="inlineStr">
        <is>
          <t>Culture</t>
        </is>
      </c>
      <c r="X444" t="inlineStr">
        <is>
          <t>Lab</t>
        </is>
      </c>
      <c r="Y444" t="n">
        <v>6.0</v>
      </c>
      <c r="Z444" t="inlineStr">
        <is>
          <t>Total</t>
        </is>
      </c>
      <c r="AA444"/>
      <c r="AB444" t="n">
        <v>1435.79</v>
      </c>
      <c r="AC444"/>
      <c r="AD444"/>
      <c r="AE444"/>
      <c r="AF444"/>
      <c r="AG444" t="inlineStr">
        <is>
          <t>AI mg/L</t>
        </is>
      </c>
      <c r="AH444"/>
      <c r="AI444"/>
      <c r="AJ444"/>
      <c r="AK444"/>
      <c r="AL444"/>
      <c r="AM444"/>
      <c r="AN444"/>
      <c r="AO444"/>
      <c r="AP444"/>
      <c r="AQ444"/>
      <c r="AR444"/>
      <c r="AS444"/>
      <c r="AT444"/>
      <c r="AU444"/>
      <c r="AV444"/>
      <c r="AW444"/>
      <c r="AX444" t="inlineStr">
        <is>
          <t>Mortality</t>
        </is>
      </c>
      <c r="AY444" t="inlineStr">
        <is>
          <t>Mortality</t>
        </is>
      </c>
      <c r="AZ444" t="inlineStr">
        <is>
          <t>LC50</t>
        </is>
      </c>
      <c r="BA444"/>
      <c r="BB444"/>
      <c r="BC444" t="n">
        <v>2.0</v>
      </c>
      <c r="BD444"/>
      <c r="BE444"/>
      <c r="BF444"/>
      <c r="BG444"/>
      <c r="BH444" t="inlineStr">
        <is>
          <t>Day(s)</t>
        </is>
      </c>
      <c r="BI444"/>
      <c r="BJ444"/>
      <c r="BK444"/>
      <c r="BL444"/>
      <c r="BM444"/>
      <c r="BN444"/>
      <c r="BO444" t="inlineStr">
        <is>
          <t>--</t>
        </is>
      </c>
      <c r="BP444"/>
      <c r="BQ444"/>
      <c r="BR444"/>
      <c r="BS444"/>
      <c r="BT444"/>
      <c r="BU444"/>
      <c r="BV444"/>
      <c r="BW444"/>
      <c r="BX444"/>
      <c r="BY444"/>
      <c r="BZ444"/>
      <c r="CA444"/>
      <c r="CB444"/>
      <c r="CC444"/>
      <c r="CD444" t="inlineStr">
        <is>
          <t>Labine,L.M., E.A. Oliveira Pereira, S. Kleywegt, K.J. Jobst, A.J. Simpson, and M.J. Simpson</t>
        </is>
      </c>
      <c r="CE444" t="n">
        <v>190676.0</v>
      </c>
      <c r="CF444" t="inlineStr">
        <is>
          <t>Comparison of Sub-Lethal Metabolic Perturbations of Select Legacy and Novel Perfluorinated Alkyl Substances (PFAS) in Daphnia magna</t>
        </is>
      </c>
      <c r="CG444" t="inlineStr">
        <is>
          <t>Environ. Res.212:12 p.  113582</t>
        </is>
      </c>
      <c r="CH444" t="n">
        <v>2022.0</v>
      </c>
    </row>
    <row r="445">
      <c r="A445" t="n">
        <v>7647145.0</v>
      </c>
      <c r="B445" t="inlineStr">
        <is>
          <t>Sodium chloride (NaCl)</t>
        </is>
      </c>
      <c r="C445"/>
      <c r="D445" t="inlineStr">
        <is>
          <t>Measured</t>
        </is>
      </c>
      <c r="E445"/>
      <c r="F445" t="n">
        <v>99.0</v>
      </c>
      <c r="G445"/>
      <c r="H445"/>
      <c r="I445"/>
      <c r="J445"/>
      <c r="K445" t="inlineStr">
        <is>
          <t>Daphnia magna</t>
        </is>
      </c>
      <c r="L445" t="inlineStr">
        <is>
          <t>Water Flea</t>
        </is>
      </c>
      <c r="M445" t="inlineStr">
        <is>
          <t>Crustaceans; Standard Test Species</t>
        </is>
      </c>
      <c r="N445" t="inlineStr">
        <is>
          <t>Adult</t>
        </is>
      </c>
      <c r="O445" t="inlineStr">
        <is>
          <t>~</t>
        </is>
      </c>
      <c r="P445" t="n">
        <v>14.0</v>
      </c>
      <c r="Q445"/>
      <c r="R445"/>
      <c r="S445"/>
      <c r="T445"/>
      <c r="U445" t="inlineStr">
        <is>
          <t>Day(s)</t>
        </is>
      </c>
      <c r="V445" t="inlineStr">
        <is>
          <t>Static</t>
        </is>
      </c>
      <c r="W445" t="inlineStr">
        <is>
          <t>Culture</t>
        </is>
      </c>
      <c r="X445" t="inlineStr">
        <is>
          <t>Lab</t>
        </is>
      </c>
      <c r="Y445" t="n">
        <v>6.0</v>
      </c>
      <c r="Z445" t="inlineStr">
        <is>
          <t>Total</t>
        </is>
      </c>
      <c r="AA445"/>
      <c r="AB445" t="n">
        <v>1990.39</v>
      </c>
      <c r="AC445"/>
      <c r="AD445"/>
      <c r="AE445"/>
      <c r="AF445"/>
      <c r="AG445" t="inlineStr">
        <is>
          <t>AI mg/L</t>
        </is>
      </c>
      <c r="AH445"/>
      <c r="AI445"/>
      <c r="AJ445"/>
      <c r="AK445"/>
      <c r="AL445"/>
      <c r="AM445"/>
      <c r="AN445"/>
      <c r="AO445"/>
      <c r="AP445"/>
      <c r="AQ445"/>
      <c r="AR445"/>
      <c r="AS445"/>
      <c r="AT445"/>
      <c r="AU445"/>
      <c r="AV445"/>
      <c r="AW445"/>
      <c r="AX445" t="inlineStr">
        <is>
          <t>Mortality</t>
        </is>
      </c>
      <c r="AY445" t="inlineStr">
        <is>
          <t>Mortality</t>
        </is>
      </c>
      <c r="AZ445" t="inlineStr">
        <is>
          <t>LC50</t>
        </is>
      </c>
      <c r="BA445"/>
      <c r="BB445"/>
      <c r="BC445" t="n">
        <v>2.0</v>
      </c>
      <c r="BD445"/>
      <c r="BE445"/>
      <c r="BF445"/>
      <c r="BG445"/>
      <c r="BH445" t="inlineStr">
        <is>
          <t>Day(s)</t>
        </is>
      </c>
      <c r="BI445"/>
      <c r="BJ445"/>
      <c r="BK445"/>
      <c r="BL445"/>
      <c r="BM445"/>
      <c r="BN445"/>
      <c r="BO445" t="inlineStr">
        <is>
          <t>--</t>
        </is>
      </c>
      <c r="BP445"/>
      <c r="BQ445"/>
      <c r="BR445"/>
      <c r="BS445"/>
      <c r="BT445"/>
      <c r="BU445"/>
      <c r="BV445"/>
      <c r="BW445"/>
      <c r="BX445"/>
      <c r="BY445"/>
      <c r="BZ445"/>
      <c r="CA445"/>
      <c r="CB445"/>
      <c r="CC445"/>
      <c r="CD445" t="inlineStr">
        <is>
          <t>Labine,L.M., E.A. Oliveira Pereira, S. Kleywegt, K.J. Jobst, A.J. Simpson, and M.J. Simpson</t>
        </is>
      </c>
      <c r="CE445" t="n">
        <v>190676.0</v>
      </c>
      <c r="CF445" t="inlineStr">
        <is>
          <t>Comparison of Sub-Lethal Metabolic Perturbations of Select Legacy and Novel Perfluorinated Alkyl Substances (PFAS) in Daphnia magna</t>
        </is>
      </c>
      <c r="CG445" t="inlineStr">
        <is>
          <t>Environ. Res.212:12 p.  113582</t>
        </is>
      </c>
      <c r="CH445" t="n">
        <v>2022.0</v>
      </c>
    </row>
    <row r="446">
      <c r="A446" t="n">
        <v>7647145.0</v>
      </c>
      <c r="B446" t="inlineStr">
        <is>
          <t>Sodium chloride (NaCl)</t>
        </is>
      </c>
      <c r="C446"/>
      <c r="D446" t="inlineStr">
        <is>
          <t>Unmeasured</t>
        </is>
      </c>
      <c r="E446"/>
      <c r="F446"/>
      <c r="G446"/>
      <c r="H446"/>
      <c r="I446"/>
      <c r="J446"/>
      <c r="K446" t="inlineStr">
        <is>
          <t>Daphnia magna</t>
        </is>
      </c>
      <c r="L446" t="inlineStr">
        <is>
          <t>Water Flea</t>
        </is>
      </c>
      <c r="M446" t="inlineStr">
        <is>
          <t>Crustaceans; Standard Test Species</t>
        </is>
      </c>
      <c r="N446" t="inlineStr">
        <is>
          <t>Neonate</t>
        </is>
      </c>
      <c r="O446" t="inlineStr">
        <is>
          <t>&lt;</t>
        </is>
      </c>
      <c r="P446" t="n">
        <v>24.0</v>
      </c>
      <c r="Q446"/>
      <c r="R446"/>
      <c r="S446"/>
      <c r="T446"/>
      <c r="U446" t="inlineStr">
        <is>
          <t>Hour(s)</t>
        </is>
      </c>
      <c r="V446"/>
      <c r="W446" t="inlineStr">
        <is>
          <t>Fresh water</t>
        </is>
      </c>
      <c r="X446" t="inlineStr">
        <is>
          <t>Lab</t>
        </is>
      </c>
      <c r="Y446"/>
      <c r="Z446" t="inlineStr">
        <is>
          <t>Total</t>
        </is>
      </c>
      <c r="AA446"/>
      <c r="AB446"/>
      <c r="AC446"/>
      <c r="AD446" t="n">
        <v>4400.0</v>
      </c>
      <c r="AE446"/>
      <c r="AF446" t="n">
        <v>6500.0</v>
      </c>
      <c r="AG446" t="inlineStr">
        <is>
          <t>AI mg/L</t>
        </is>
      </c>
      <c r="AH446"/>
      <c r="AI446"/>
      <c r="AJ446"/>
      <c r="AK446"/>
      <c r="AL446"/>
      <c r="AM446"/>
      <c r="AN446"/>
      <c r="AO446"/>
      <c r="AP446"/>
      <c r="AQ446"/>
      <c r="AR446"/>
      <c r="AS446"/>
      <c r="AT446"/>
      <c r="AU446"/>
      <c r="AV446"/>
      <c r="AW446"/>
      <c r="AX446" t="inlineStr">
        <is>
          <t>Mortality</t>
        </is>
      </c>
      <c r="AY446" t="inlineStr">
        <is>
          <t>Mortality</t>
        </is>
      </c>
      <c r="AZ446" t="inlineStr">
        <is>
          <t>LC50</t>
        </is>
      </c>
      <c r="BA446"/>
      <c r="BB446"/>
      <c r="BC446" t="n">
        <v>2.0</v>
      </c>
      <c r="BD446"/>
      <c r="BE446"/>
      <c r="BF446"/>
      <c r="BG446"/>
      <c r="BH446" t="inlineStr">
        <is>
          <t>Day(s)</t>
        </is>
      </c>
      <c r="BI446"/>
      <c r="BJ446"/>
      <c r="BK446"/>
      <c r="BL446"/>
      <c r="BM446"/>
      <c r="BN446"/>
      <c r="BO446" t="inlineStr">
        <is>
          <t>--</t>
        </is>
      </c>
      <c r="BP446"/>
      <c r="BQ446"/>
      <c r="BR446"/>
      <c r="BS446"/>
      <c r="BT446"/>
      <c r="BU446"/>
      <c r="BV446"/>
      <c r="BW446"/>
      <c r="BX446"/>
      <c r="BY446"/>
      <c r="BZ446"/>
      <c r="CA446"/>
      <c r="CB446"/>
      <c r="CC446"/>
      <c r="CD446" t="inlineStr">
        <is>
          <t>Seymour,D.T., A.G. Verbeek, S.E. Hrudey, and P.M. Fedorak</t>
        </is>
      </c>
      <c r="CE446" t="n">
        <v>17864.0</v>
      </c>
      <c r="CF446" t="inlineStr">
        <is>
          <t>Acute Toxicity and Aqueous Solubility of Some Condensed Thiophenes and Their Microbial Metabolites</t>
        </is>
      </c>
      <c r="CG446" t="inlineStr">
        <is>
          <t>Environ. Toxicol. Chem.16(4): 658-665</t>
        </is>
      </c>
      <c r="CH446" t="n">
        <v>1997.0</v>
      </c>
    </row>
    <row r="447">
      <c r="A447" t="n">
        <v>7647145.0</v>
      </c>
      <c r="B447" t="inlineStr">
        <is>
          <t>Sodium chloride (NaCl)</t>
        </is>
      </c>
      <c r="C447"/>
      <c r="D447" t="inlineStr">
        <is>
          <t>Unmeasured</t>
        </is>
      </c>
      <c r="E447"/>
      <c r="F447"/>
      <c r="G447"/>
      <c r="H447"/>
      <c r="I447"/>
      <c r="J447"/>
      <c r="K447" t="inlineStr">
        <is>
          <t>Daphnia magna</t>
        </is>
      </c>
      <c r="L447" t="inlineStr">
        <is>
          <t>Water Flea</t>
        </is>
      </c>
      <c r="M447" t="inlineStr">
        <is>
          <t>Crustaceans; Standard Test Species</t>
        </is>
      </c>
      <c r="N447"/>
      <c r="O447" t="inlineStr">
        <is>
          <t>&lt;</t>
        </is>
      </c>
      <c r="P447" t="n">
        <v>24.0</v>
      </c>
      <c r="Q447"/>
      <c r="R447"/>
      <c r="S447"/>
      <c r="T447"/>
      <c r="U447" t="inlineStr">
        <is>
          <t>Hour(s)</t>
        </is>
      </c>
      <c r="V447" t="inlineStr">
        <is>
          <t>Renewal</t>
        </is>
      </c>
      <c r="W447" t="inlineStr">
        <is>
          <t>Fresh water</t>
        </is>
      </c>
      <c r="X447" t="inlineStr">
        <is>
          <t>Lab</t>
        </is>
      </c>
      <c r="Y447"/>
      <c r="Z447" t="inlineStr">
        <is>
          <t>Total</t>
        </is>
      </c>
      <c r="AA447"/>
      <c r="AB447" t="n">
        <v>4745.437889972</v>
      </c>
      <c r="AC447"/>
      <c r="AD447"/>
      <c r="AE447"/>
      <c r="AF447"/>
      <c r="AG447" t="inlineStr">
        <is>
          <t>AI mg/L</t>
        </is>
      </c>
      <c r="AH447"/>
      <c r="AI447"/>
      <c r="AJ447"/>
      <c r="AK447"/>
      <c r="AL447"/>
      <c r="AM447"/>
      <c r="AN447"/>
      <c r="AO447"/>
      <c r="AP447"/>
      <c r="AQ447"/>
      <c r="AR447"/>
      <c r="AS447"/>
      <c r="AT447"/>
      <c r="AU447"/>
      <c r="AV447"/>
      <c r="AW447"/>
      <c r="AX447" t="inlineStr">
        <is>
          <t>Mortality</t>
        </is>
      </c>
      <c r="AY447" t="inlineStr">
        <is>
          <t>Mortality</t>
        </is>
      </c>
      <c r="AZ447" t="inlineStr">
        <is>
          <t>LC50</t>
        </is>
      </c>
      <c r="BA447"/>
      <c r="BB447"/>
      <c r="BC447" t="n">
        <v>2.0</v>
      </c>
      <c r="BD447"/>
      <c r="BE447"/>
      <c r="BF447"/>
      <c r="BG447"/>
      <c r="BH447" t="inlineStr">
        <is>
          <t>Day(s)</t>
        </is>
      </c>
      <c r="BI447"/>
      <c r="BJ447"/>
      <c r="BK447"/>
      <c r="BL447"/>
      <c r="BM447"/>
      <c r="BN447"/>
      <c r="BO447" t="inlineStr">
        <is>
          <t>--</t>
        </is>
      </c>
      <c r="BP447"/>
      <c r="BQ447"/>
      <c r="BR447"/>
      <c r="BS447"/>
      <c r="BT447"/>
      <c r="BU447"/>
      <c r="BV447"/>
      <c r="BW447"/>
      <c r="BX447"/>
      <c r="BY447"/>
      <c r="BZ447"/>
      <c r="CA447"/>
      <c r="CB447"/>
      <c r="CC447"/>
      <c r="CD447" t="inlineStr">
        <is>
          <t>Arambasic,M.B., S. Bjelic, and G. Subakov</t>
        </is>
      </c>
      <c r="CE447" t="n">
        <v>13712.0</v>
      </c>
      <c r="CF447" t="inlineStr">
        <is>
          <t>Acute Toxicity of Heavy Metals (Copper, Lead, Zinc), Phenol and Sodium on Allium cepa L., Lepidium sativum L. and Daphnia magna St.: Comparative Investigations and the Practical Applications</t>
        </is>
      </c>
      <c r="CG447" t="inlineStr">
        <is>
          <t>Water Res.29(2): 497-503</t>
        </is>
      </c>
      <c r="CH447" t="n">
        <v>1995.0</v>
      </c>
    </row>
    <row r="448">
      <c r="A448" t="n">
        <v>7647145.0</v>
      </c>
      <c r="B448" t="inlineStr">
        <is>
          <t>Sodium chloride (NaCl)</t>
        </is>
      </c>
      <c r="C448"/>
      <c r="D448" t="inlineStr">
        <is>
          <t>Unmeasured</t>
        </is>
      </c>
      <c r="E448"/>
      <c r="F448"/>
      <c r="G448"/>
      <c r="H448"/>
      <c r="I448"/>
      <c r="J448"/>
      <c r="K448" t="inlineStr">
        <is>
          <t>Daphnia magna</t>
        </is>
      </c>
      <c r="L448" t="inlineStr">
        <is>
          <t>Water Flea</t>
        </is>
      </c>
      <c r="M448" t="inlineStr">
        <is>
          <t>Crustaceans; Standard Test Species</t>
        </is>
      </c>
      <c r="N448" t="inlineStr">
        <is>
          <t>Multiple</t>
        </is>
      </c>
      <c r="O448"/>
      <c r="P448"/>
      <c r="Q448"/>
      <c r="R448"/>
      <c r="S448"/>
      <c r="T448"/>
      <c r="U448"/>
      <c r="V448" t="inlineStr">
        <is>
          <t>Static</t>
        </is>
      </c>
      <c r="W448" t="inlineStr">
        <is>
          <t>Fresh water</t>
        </is>
      </c>
      <c r="X448" t="inlineStr">
        <is>
          <t>Lab</t>
        </is>
      </c>
      <c r="Y448"/>
      <c r="Z448" t="inlineStr">
        <is>
          <t>Total</t>
        </is>
      </c>
      <c r="AA448"/>
      <c r="AB448" t="n">
        <v>3318.0</v>
      </c>
      <c r="AC448"/>
      <c r="AD448"/>
      <c r="AE448"/>
      <c r="AF448"/>
      <c r="AG448" t="inlineStr">
        <is>
          <t>AI mg/L</t>
        </is>
      </c>
      <c r="AH448"/>
      <c r="AI448"/>
      <c r="AJ448"/>
      <c r="AK448"/>
      <c r="AL448"/>
      <c r="AM448"/>
      <c r="AN448"/>
      <c r="AO448"/>
      <c r="AP448"/>
      <c r="AQ448"/>
      <c r="AR448"/>
      <c r="AS448"/>
      <c r="AT448"/>
      <c r="AU448"/>
      <c r="AV448"/>
      <c r="AW448"/>
      <c r="AX448" t="inlineStr">
        <is>
          <t>Mortality</t>
        </is>
      </c>
      <c r="AY448" t="inlineStr">
        <is>
          <t>Mortality</t>
        </is>
      </c>
      <c r="AZ448" t="inlineStr">
        <is>
          <t>LC50</t>
        </is>
      </c>
      <c r="BA448"/>
      <c r="BB448"/>
      <c r="BC448" t="n">
        <v>2.0</v>
      </c>
      <c r="BD448"/>
      <c r="BE448"/>
      <c r="BF448"/>
      <c r="BG448"/>
      <c r="BH448" t="inlineStr">
        <is>
          <t>Day(s)</t>
        </is>
      </c>
      <c r="BI448"/>
      <c r="BJ448"/>
      <c r="BK448"/>
      <c r="BL448"/>
      <c r="BM448"/>
      <c r="BN448"/>
      <c r="BO448" t="inlineStr">
        <is>
          <t>--</t>
        </is>
      </c>
      <c r="BP448"/>
      <c r="BQ448"/>
      <c r="BR448"/>
      <c r="BS448"/>
      <c r="BT448"/>
      <c r="BU448"/>
      <c r="BV448"/>
      <c r="BW448"/>
      <c r="BX448"/>
      <c r="BY448"/>
      <c r="BZ448"/>
      <c r="CA448"/>
      <c r="CB448"/>
      <c r="CC448"/>
      <c r="CD448" t="inlineStr">
        <is>
          <t>Dowden,B.F.</t>
        </is>
      </c>
      <c r="CE448" t="n">
        <v>2465.0</v>
      </c>
      <c r="CF448" t="inlineStr">
        <is>
          <t>Cumulative Toxicities of Some Inorganic Salts to Daphnia magna as Determined by Median Tolerance Limits</t>
        </is>
      </c>
      <c r="CG448" t="inlineStr">
        <is>
          <t>Proc. La. Acad. Sci.23:77-85</t>
        </is>
      </c>
      <c r="CH448" t="n">
        <v>1961.0</v>
      </c>
    </row>
    <row r="449">
      <c r="A449" t="n">
        <v>7647145.0</v>
      </c>
      <c r="B449" t="inlineStr">
        <is>
          <t>Sodium chloride (NaCl)</t>
        </is>
      </c>
      <c r="C449"/>
      <c r="D449" t="inlineStr">
        <is>
          <t>Unmeasured</t>
        </is>
      </c>
      <c r="E449"/>
      <c r="F449"/>
      <c r="G449"/>
      <c r="H449"/>
      <c r="I449"/>
      <c r="J449"/>
      <c r="K449" t="inlineStr">
        <is>
          <t>Daphnia magna</t>
        </is>
      </c>
      <c r="L449" t="inlineStr">
        <is>
          <t>Water Flea</t>
        </is>
      </c>
      <c r="M449" t="inlineStr">
        <is>
          <t>Crustaceans; Standard Test Species</t>
        </is>
      </c>
      <c r="N449"/>
      <c r="O449" t="inlineStr">
        <is>
          <t>&lt;=</t>
        </is>
      </c>
      <c r="P449" t="n">
        <v>24.0</v>
      </c>
      <c r="Q449"/>
      <c r="R449"/>
      <c r="S449"/>
      <c r="T449"/>
      <c r="U449" t="inlineStr">
        <is>
          <t>Hour(s)</t>
        </is>
      </c>
      <c r="V449" t="inlineStr">
        <is>
          <t>Static</t>
        </is>
      </c>
      <c r="W449" t="inlineStr">
        <is>
          <t>Fresh water</t>
        </is>
      </c>
      <c r="X449" t="inlineStr">
        <is>
          <t>Lab</t>
        </is>
      </c>
      <c r="Y449"/>
      <c r="Z449" t="inlineStr">
        <is>
          <t>Total</t>
        </is>
      </c>
      <c r="AA449"/>
      <c r="AB449" t="n">
        <v>1560.0</v>
      </c>
      <c r="AC449"/>
      <c r="AD449"/>
      <c r="AE449"/>
      <c r="AF449"/>
      <c r="AG449" t="inlineStr">
        <is>
          <t>AI mg/L</t>
        </is>
      </c>
      <c r="AH449"/>
      <c r="AI449"/>
      <c r="AJ449"/>
      <c r="AK449"/>
      <c r="AL449"/>
      <c r="AM449"/>
      <c r="AN449"/>
      <c r="AO449"/>
      <c r="AP449"/>
      <c r="AQ449"/>
      <c r="AR449"/>
      <c r="AS449"/>
      <c r="AT449"/>
      <c r="AU449"/>
      <c r="AV449"/>
      <c r="AW449"/>
      <c r="AX449" t="inlineStr">
        <is>
          <t>Mortality</t>
        </is>
      </c>
      <c r="AY449" t="inlineStr">
        <is>
          <t>Mortality</t>
        </is>
      </c>
      <c r="AZ449" t="inlineStr">
        <is>
          <t>LC50</t>
        </is>
      </c>
      <c r="BA449"/>
      <c r="BB449"/>
      <c r="BC449" t="n">
        <v>2.0</v>
      </c>
      <c r="BD449"/>
      <c r="BE449"/>
      <c r="BF449"/>
      <c r="BG449"/>
      <c r="BH449" t="inlineStr">
        <is>
          <t>Day(s)</t>
        </is>
      </c>
      <c r="BI449"/>
      <c r="BJ449"/>
      <c r="BK449"/>
      <c r="BL449"/>
      <c r="BM449"/>
      <c r="BN449"/>
      <c r="BO449" t="inlineStr">
        <is>
          <t>--</t>
        </is>
      </c>
      <c r="BP449"/>
      <c r="BQ449"/>
      <c r="BR449"/>
      <c r="BS449"/>
      <c r="BT449"/>
      <c r="BU449"/>
      <c r="BV449"/>
      <c r="BW449"/>
      <c r="BX449"/>
      <c r="BY449"/>
      <c r="BZ449"/>
      <c r="CA449"/>
      <c r="CB449"/>
      <c r="CC449"/>
      <c r="CD449" t="inlineStr">
        <is>
          <t>Kszos,L.A., S.S. Talmage, G.W. Morris, B.K. Konetsky, and T. Rottero</t>
        </is>
      </c>
      <c r="CE449" t="n">
        <v>71675.0</v>
      </c>
      <c r="CF449" t="inlineStr">
        <is>
          <t>Derivation of Aquatic Screening Benchmarks for 1,2-Dibromoethane</t>
        </is>
      </c>
      <c r="CG449" t="inlineStr">
        <is>
          <t>Arch. Environ. Contam. Toxicol.45(1): 66-71</t>
        </is>
      </c>
      <c r="CH449" t="n">
        <v>2003.0</v>
      </c>
    </row>
    <row r="450">
      <c r="A450" t="n">
        <v>7647145.0</v>
      </c>
      <c r="B450" t="inlineStr">
        <is>
          <t>Sodium chloride (NaCl)</t>
        </is>
      </c>
      <c r="C450" t="inlineStr">
        <is>
          <t>Reagent Grade, Purissium, Purum, Puriss, Puris, Reinst</t>
        </is>
      </c>
      <c r="D450" t="inlineStr">
        <is>
          <t>Unmeasured</t>
        </is>
      </c>
      <c r="E450"/>
      <c r="F450"/>
      <c r="G450"/>
      <c r="H450"/>
      <c r="I450"/>
      <c r="J450"/>
      <c r="K450" t="inlineStr">
        <is>
          <t>Daphnia magna</t>
        </is>
      </c>
      <c r="L450" t="inlineStr">
        <is>
          <t>Water Flea</t>
        </is>
      </c>
      <c r="M450" t="inlineStr">
        <is>
          <t>Crustaceans; Standard Test Species</t>
        </is>
      </c>
      <c r="N450" t="inlineStr">
        <is>
          <t>Neonate</t>
        </is>
      </c>
      <c r="O450" t="inlineStr">
        <is>
          <t>&lt;</t>
        </is>
      </c>
      <c r="P450" t="n">
        <v>24.0</v>
      </c>
      <c r="Q450"/>
      <c r="R450"/>
      <c r="S450"/>
      <c r="T450"/>
      <c r="U450" t="inlineStr">
        <is>
          <t>Hour(s)</t>
        </is>
      </c>
      <c r="V450"/>
      <c r="W450" t="inlineStr">
        <is>
          <t>Fresh water</t>
        </is>
      </c>
      <c r="X450" t="inlineStr">
        <is>
          <t>Lab</t>
        </is>
      </c>
      <c r="Y450"/>
      <c r="Z450" t="inlineStr">
        <is>
          <t>Total</t>
        </is>
      </c>
      <c r="AA450"/>
      <c r="AB450" t="n">
        <v>5008.54796</v>
      </c>
      <c r="AC450"/>
      <c r="AD450"/>
      <c r="AE450"/>
      <c r="AF450"/>
      <c r="AG450" t="inlineStr">
        <is>
          <t>AI mg/L</t>
        </is>
      </c>
      <c r="AH450"/>
      <c r="AI450"/>
      <c r="AJ450"/>
      <c r="AK450"/>
      <c r="AL450"/>
      <c r="AM450"/>
      <c r="AN450"/>
      <c r="AO450"/>
      <c r="AP450"/>
      <c r="AQ450"/>
      <c r="AR450"/>
      <c r="AS450"/>
      <c r="AT450"/>
      <c r="AU450"/>
      <c r="AV450"/>
      <c r="AW450"/>
      <c r="AX450" t="inlineStr">
        <is>
          <t>Mortality</t>
        </is>
      </c>
      <c r="AY450" t="inlineStr">
        <is>
          <t>Mortality</t>
        </is>
      </c>
      <c r="AZ450" t="inlineStr">
        <is>
          <t>LC50</t>
        </is>
      </c>
      <c r="BA450"/>
      <c r="BB450"/>
      <c r="BC450" t="n">
        <v>2.0</v>
      </c>
      <c r="BD450"/>
      <c r="BE450"/>
      <c r="BF450"/>
      <c r="BG450"/>
      <c r="BH450" t="inlineStr">
        <is>
          <t>Day(s)</t>
        </is>
      </c>
      <c r="BI450"/>
      <c r="BJ450"/>
      <c r="BK450"/>
      <c r="BL450"/>
      <c r="BM450"/>
      <c r="BN450"/>
      <c r="BO450" t="inlineStr">
        <is>
          <t>--</t>
        </is>
      </c>
      <c r="BP450"/>
      <c r="BQ450"/>
      <c r="BR450"/>
      <c r="BS450"/>
      <c r="BT450"/>
      <c r="BU450"/>
      <c r="BV450"/>
      <c r="BW450"/>
      <c r="BX450"/>
      <c r="BY450"/>
      <c r="BZ450"/>
      <c r="CA450"/>
      <c r="CB450"/>
      <c r="CC450"/>
      <c r="CD450" t="inlineStr">
        <is>
          <t>Hoke,R.A., W.R. Gala, J.B. Drake, J.P. Giesy, and S. Flegler</t>
        </is>
      </c>
      <c r="CE450" t="n">
        <v>13471.0</v>
      </c>
      <c r="CF450" t="inlineStr">
        <is>
          <t>Bicarbonate as a Potential Confounding Factor in Cladoceran Toxicity Assessments of Pore Water from Contaminated Sediments</t>
        </is>
      </c>
      <c r="CG450" t="inlineStr">
        <is>
          <t>Can. J. Fish. Aquat. Sci.49(8): 1633-1640</t>
        </is>
      </c>
      <c r="CH450" t="n">
        <v>1992.0</v>
      </c>
    </row>
    <row r="451">
      <c r="A451" t="n">
        <v>7647145.0</v>
      </c>
      <c r="B451" t="inlineStr">
        <is>
          <t>Sodium chloride (NaCl)</t>
        </is>
      </c>
      <c r="C451"/>
      <c r="D451" t="inlineStr">
        <is>
          <t>Unmeasured</t>
        </is>
      </c>
      <c r="E451"/>
      <c r="F451"/>
      <c r="G451"/>
      <c r="H451"/>
      <c r="I451"/>
      <c r="J451"/>
      <c r="K451" t="inlineStr">
        <is>
          <t>Daphnia magna</t>
        </is>
      </c>
      <c r="L451" t="inlineStr">
        <is>
          <t>Water Flea</t>
        </is>
      </c>
      <c r="M451" t="inlineStr">
        <is>
          <t>Crustaceans; Standard Test Species</t>
        </is>
      </c>
      <c r="N451" t="inlineStr">
        <is>
          <t>Multiple</t>
        </is>
      </c>
      <c r="O451"/>
      <c r="P451"/>
      <c r="Q451"/>
      <c r="R451"/>
      <c r="S451"/>
      <c r="T451"/>
      <c r="U451"/>
      <c r="V451" t="inlineStr">
        <is>
          <t>Static</t>
        </is>
      </c>
      <c r="W451" t="inlineStr">
        <is>
          <t>Fresh water</t>
        </is>
      </c>
      <c r="X451" t="inlineStr">
        <is>
          <t>Lab</t>
        </is>
      </c>
      <c r="Y451"/>
      <c r="Z451" t="inlineStr">
        <is>
          <t>Total</t>
        </is>
      </c>
      <c r="AA451"/>
      <c r="AB451" t="n">
        <v>3412.0</v>
      </c>
      <c r="AC451"/>
      <c r="AD451"/>
      <c r="AE451"/>
      <c r="AF451"/>
      <c r="AG451" t="inlineStr">
        <is>
          <t>AI mg/L</t>
        </is>
      </c>
      <c r="AH451"/>
      <c r="AI451"/>
      <c r="AJ451"/>
      <c r="AK451"/>
      <c r="AL451"/>
      <c r="AM451"/>
      <c r="AN451"/>
      <c r="AO451"/>
      <c r="AP451"/>
      <c r="AQ451"/>
      <c r="AR451"/>
      <c r="AS451"/>
      <c r="AT451"/>
      <c r="AU451"/>
      <c r="AV451"/>
      <c r="AW451"/>
      <c r="AX451" t="inlineStr">
        <is>
          <t>Mortality</t>
        </is>
      </c>
      <c r="AY451" t="inlineStr">
        <is>
          <t>Mortality</t>
        </is>
      </c>
      <c r="AZ451" t="inlineStr">
        <is>
          <t>LC50</t>
        </is>
      </c>
      <c r="BA451"/>
      <c r="BB451"/>
      <c r="BC451" t="n">
        <v>1.0</v>
      </c>
      <c r="BD451"/>
      <c r="BE451"/>
      <c r="BF451"/>
      <c r="BG451"/>
      <c r="BH451" t="inlineStr">
        <is>
          <t>Day(s)</t>
        </is>
      </c>
      <c r="BI451"/>
      <c r="BJ451"/>
      <c r="BK451"/>
      <c r="BL451"/>
      <c r="BM451"/>
      <c r="BN451"/>
      <c r="BO451" t="inlineStr">
        <is>
          <t>--</t>
        </is>
      </c>
      <c r="BP451"/>
      <c r="BQ451"/>
      <c r="BR451"/>
      <c r="BS451"/>
      <c r="BT451"/>
      <c r="BU451"/>
      <c r="BV451"/>
      <c r="BW451"/>
      <c r="BX451"/>
      <c r="BY451"/>
      <c r="BZ451"/>
      <c r="CA451"/>
      <c r="CB451"/>
      <c r="CC451"/>
      <c r="CD451" t="inlineStr">
        <is>
          <t>Dowden,B.F.</t>
        </is>
      </c>
      <c r="CE451" t="n">
        <v>2465.0</v>
      </c>
      <c r="CF451" t="inlineStr">
        <is>
          <t>Cumulative Toxicities of Some Inorganic Salts to Daphnia magna as Determined by Median Tolerance Limits</t>
        </is>
      </c>
      <c r="CG451" t="inlineStr">
        <is>
          <t>Proc. La. Acad. Sci.23:77-85</t>
        </is>
      </c>
      <c r="CH451" t="n">
        <v>1961.0</v>
      </c>
    </row>
    <row r="452">
      <c r="A452" t="n">
        <v>7647145.0</v>
      </c>
      <c r="B452" t="inlineStr">
        <is>
          <t>Sodium chloride (NaCl)</t>
        </is>
      </c>
      <c r="C452"/>
      <c r="D452" t="inlineStr">
        <is>
          <t>Unmeasured</t>
        </is>
      </c>
      <c r="E452"/>
      <c r="F452"/>
      <c r="G452"/>
      <c r="H452"/>
      <c r="I452"/>
      <c r="J452"/>
      <c r="K452" t="inlineStr">
        <is>
          <t>Daphnia magna</t>
        </is>
      </c>
      <c r="L452" t="inlineStr">
        <is>
          <t>Water Flea</t>
        </is>
      </c>
      <c r="M452" t="inlineStr">
        <is>
          <t>Crustaceans; Standard Test Species</t>
        </is>
      </c>
      <c r="N452" t="inlineStr">
        <is>
          <t>Neonate</t>
        </is>
      </c>
      <c r="O452" t="inlineStr">
        <is>
          <t>&lt;</t>
        </is>
      </c>
      <c r="P452" t="n">
        <v>24.0</v>
      </c>
      <c r="Q452"/>
      <c r="R452"/>
      <c r="S452"/>
      <c r="T452"/>
      <c r="U452" t="inlineStr">
        <is>
          <t>Hour(s)</t>
        </is>
      </c>
      <c r="V452" t="inlineStr">
        <is>
          <t>Static</t>
        </is>
      </c>
      <c r="W452" t="inlineStr">
        <is>
          <t>Fresh water</t>
        </is>
      </c>
      <c r="X452" t="inlineStr">
        <is>
          <t>Lab</t>
        </is>
      </c>
      <c r="Y452" t="n">
        <v>8.0</v>
      </c>
      <c r="Z452" t="inlineStr">
        <is>
          <t>Total</t>
        </is>
      </c>
      <c r="AA452"/>
      <c r="AB452" t="n">
        <v>5480.0</v>
      </c>
      <c r="AC452"/>
      <c r="AD452" t="n">
        <v>5070.0</v>
      </c>
      <c r="AE452"/>
      <c r="AF452" t="n">
        <v>6020.0</v>
      </c>
      <c r="AG452" t="inlineStr">
        <is>
          <t>AI mg/L</t>
        </is>
      </c>
      <c r="AH452"/>
      <c r="AI452"/>
      <c r="AJ452"/>
      <c r="AK452"/>
      <c r="AL452"/>
      <c r="AM452"/>
      <c r="AN452"/>
      <c r="AO452"/>
      <c r="AP452"/>
      <c r="AQ452"/>
      <c r="AR452"/>
      <c r="AS452"/>
      <c r="AT452"/>
      <c r="AU452"/>
      <c r="AV452"/>
      <c r="AW452"/>
      <c r="AX452" t="inlineStr">
        <is>
          <t>Mortality</t>
        </is>
      </c>
      <c r="AY452" t="inlineStr">
        <is>
          <t>Mortality</t>
        </is>
      </c>
      <c r="AZ452" t="inlineStr">
        <is>
          <t>LC50</t>
        </is>
      </c>
      <c r="BA452"/>
      <c r="BB452"/>
      <c r="BC452" t="n">
        <v>2.0</v>
      </c>
      <c r="BD452"/>
      <c r="BE452"/>
      <c r="BF452"/>
      <c r="BG452"/>
      <c r="BH452" t="inlineStr">
        <is>
          <t>Day(s)</t>
        </is>
      </c>
      <c r="BI452"/>
      <c r="BJ452"/>
      <c r="BK452"/>
      <c r="BL452"/>
      <c r="BM452"/>
      <c r="BN452"/>
      <c r="BO452" t="inlineStr">
        <is>
          <t>--</t>
        </is>
      </c>
      <c r="BP452"/>
      <c r="BQ452"/>
      <c r="BR452"/>
      <c r="BS452"/>
      <c r="BT452"/>
      <c r="BU452"/>
      <c r="BV452"/>
      <c r="BW452"/>
      <c r="BX452"/>
      <c r="BY452"/>
      <c r="BZ452"/>
      <c r="CA452"/>
      <c r="CB452"/>
      <c r="CC452"/>
      <c r="CD452" t="inlineStr">
        <is>
          <t>Martinez-Jeronimo,F., and L. Martinez-Jeronimo</t>
        </is>
      </c>
      <c r="CE452" t="n">
        <v>106213.0</v>
      </c>
      <c r="CF452" t="inlineStr">
        <is>
          <t>Chronic Effect of NaCl Salinity on a Freshwater Strain of Daphnia magna Straus (Crustacea:  Cladocera):  A Demographic Study</t>
        </is>
      </c>
      <c r="CG452" t="inlineStr">
        <is>
          <t>Ecotoxicol. Environ. Saf.67(3): 411-416</t>
        </is>
      </c>
      <c r="CH452" t="n">
        <v>2007.0</v>
      </c>
    </row>
    <row r="453">
      <c r="A453" t="n">
        <v>7647145.0</v>
      </c>
      <c r="B453" t="inlineStr">
        <is>
          <t>Sodium chloride (NaCl)</t>
        </is>
      </c>
      <c r="C453"/>
      <c r="D453" t="inlineStr">
        <is>
          <t>Unmeasured</t>
        </is>
      </c>
      <c r="E453"/>
      <c r="F453"/>
      <c r="G453"/>
      <c r="H453"/>
      <c r="I453"/>
      <c r="J453"/>
      <c r="K453" t="inlineStr">
        <is>
          <t>Daphnia magna</t>
        </is>
      </c>
      <c r="L453" t="inlineStr">
        <is>
          <t>Water Flea</t>
        </is>
      </c>
      <c r="M453" t="inlineStr">
        <is>
          <t>Crustaceans; Standard Test Species</t>
        </is>
      </c>
      <c r="N453" t="inlineStr">
        <is>
          <t>Neonate</t>
        </is>
      </c>
      <c r="O453" t="inlineStr">
        <is>
          <t>&lt;</t>
        </is>
      </c>
      <c r="P453" t="n">
        <v>24.0</v>
      </c>
      <c r="Q453"/>
      <c r="R453"/>
      <c r="S453"/>
      <c r="T453"/>
      <c r="U453" t="inlineStr">
        <is>
          <t>Hour(s)</t>
        </is>
      </c>
      <c r="V453" t="inlineStr">
        <is>
          <t>Renewal</t>
        </is>
      </c>
      <c r="W453" t="inlineStr">
        <is>
          <t>Fresh water</t>
        </is>
      </c>
      <c r="X453" t="inlineStr">
        <is>
          <t>Lab</t>
        </is>
      </c>
      <c r="Y453"/>
      <c r="Z453" t="inlineStr">
        <is>
          <t>Total</t>
        </is>
      </c>
      <c r="AA453"/>
      <c r="AB453" t="n">
        <v>6500.0</v>
      </c>
      <c r="AC453"/>
      <c r="AD453" t="n">
        <v>6270.0</v>
      </c>
      <c r="AE453"/>
      <c r="AF453" t="n">
        <v>6670.0</v>
      </c>
      <c r="AG453" t="inlineStr">
        <is>
          <t>AI mg/L</t>
        </is>
      </c>
      <c r="AH453"/>
      <c r="AI453"/>
      <c r="AJ453"/>
      <c r="AK453"/>
      <c r="AL453"/>
      <c r="AM453"/>
      <c r="AN453"/>
      <c r="AO453"/>
      <c r="AP453"/>
      <c r="AQ453"/>
      <c r="AR453"/>
      <c r="AS453"/>
      <c r="AT453"/>
      <c r="AU453"/>
      <c r="AV453"/>
      <c r="AW453"/>
      <c r="AX453" t="inlineStr">
        <is>
          <t>Mortality</t>
        </is>
      </c>
      <c r="AY453" t="inlineStr">
        <is>
          <t>Mortality</t>
        </is>
      </c>
      <c r="AZ453" t="inlineStr">
        <is>
          <t>LC50</t>
        </is>
      </c>
      <c r="BA453"/>
      <c r="BB453"/>
      <c r="BC453" t="n">
        <v>2.0</v>
      </c>
      <c r="BD453"/>
      <c r="BE453"/>
      <c r="BF453"/>
      <c r="BG453"/>
      <c r="BH453" t="inlineStr">
        <is>
          <t>Day(s)</t>
        </is>
      </c>
      <c r="BI453"/>
      <c r="BJ453"/>
      <c r="BK453"/>
      <c r="BL453"/>
      <c r="BM453"/>
      <c r="BN453"/>
      <c r="BO453" t="inlineStr">
        <is>
          <t>--</t>
        </is>
      </c>
      <c r="BP453"/>
      <c r="BQ453"/>
      <c r="BR453"/>
      <c r="BS453"/>
      <c r="BT453"/>
      <c r="BU453"/>
      <c r="BV453"/>
      <c r="BW453"/>
      <c r="BX453"/>
      <c r="BY453"/>
      <c r="BZ453"/>
      <c r="CA453"/>
      <c r="CB453"/>
      <c r="CC453"/>
      <c r="CD453" t="inlineStr">
        <is>
          <t>Meyer,J.S., D.A. Sanchez, J.A. Brookman, D.B. McWhorter, and H.L. Bergman</t>
        </is>
      </c>
      <c r="CE453" t="n">
        <v>116913.0</v>
      </c>
      <c r="CF453" t="inlineStr">
        <is>
          <t>Chemistry and Aquatic Toxicity of Raw Oil Shale Leachates from Piceance Basin, Colorado</t>
        </is>
      </c>
      <c r="CG453" t="inlineStr">
        <is>
          <t>Environ. Toxicol. Chem.4:559-572</t>
        </is>
      </c>
      <c r="CH453" t="n">
        <v>1985.0</v>
      </c>
    </row>
    <row r="454">
      <c r="A454" t="n">
        <v>7647145.0</v>
      </c>
      <c r="B454" t="inlineStr">
        <is>
          <t>Sodium chloride (NaCl)</t>
        </is>
      </c>
      <c r="C454" t="inlineStr">
        <is>
          <t>Reagent Grade, Purissium, Purum, Puriss, Puris, Reinst</t>
        </is>
      </c>
      <c r="D454" t="inlineStr">
        <is>
          <t>Chemical analysis reported</t>
        </is>
      </c>
      <c r="E454"/>
      <c r="F454"/>
      <c r="G454"/>
      <c r="H454"/>
      <c r="I454"/>
      <c r="J454"/>
      <c r="K454" t="inlineStr">
        <is>
          <t>Daphnia magna</t>
        </is>
      </c>
      <c r="L454" t="inlineStr">
        <is>
          <t>Water Flea</t>
        </is>
      </c>
      <c r="M454" t="inlineStr">
        <is>
          <t>Crustaceans; Standard Test Species</t>
        </is>
      </c>
      <c r="N454"/>
      <c r="O454"/>
      <c r="P454" t="n">
        <v>12.0</v>
      </c>
      <c r="Q454"/>
      <c r="R454"/>
      <c r="S454"/>
      <c r="T454"/>
      <c r="U454" t="inlineStr">
        <is>
          <t>Hour(s)</t>
        </is>
      </c>
      <c r="V454" t="inlineStr">
        <is>
          <t>Renewal</t>
        </is>
      </c>
      <c r="W454" t="inlineStr">
        <is>
          <t>Fresh water</t>
        </is>
      </c>
      <c r="X454" t="inlineStr">
        <is>
          <t>Lab</t>
        </is>
      </c>
      <c r="Y454" t="inlineStr">
        <is>
          <t>6-13</t>
        </is>
      </c>
      <c r="Z454" t="inlineStr">
        <is>
          <t>Total</t>
        </is>
      </c>
      <c r="AA454"/>
      <c r="AB454" t="n">
        <v>1480.0</v>
      </c>
      <c r="AC454"/>
      <c r="AD454" t="n">
        <v>1180.0</v>
      </c>
      <c r="AE454"/>
      <c r="AF454" t="n">
        <v>1840.0</v>
      </c>
      <c r="AG454" t="inlineStr">
        <is>
          <t>AI mg/L</t>
        </is>
      </c>
      <c r="AH454"/>
      <c r="AI454"/>
      <c r="AJ454"/>
      <c r="AK454"/>
      <c r="AL454"/>
      <c r="AM454"/>
      <c r="AN454"/>
      <c r="AO454"/>
      <c r="AP454"/>
      <c r="AQ454"/>
      <c r="AR454"/>
      <c r="AS454"/>
      <c r="AT454"/>
      <c r="AU454"/>
      <c r="AV454"/>
      <c r="AW454"/>
      <c r="AX454" t="inlineStr">
        <is>
          <t>Mortality</t>
        </is>
      </c>
      <c r="AY454" t="inlineStr">
        <is>
          <t>Mortality</t>
        </is>
      </c>
      <c r="AZ454" t="inlineStr">
        <is>
          <t>LC50</t>
        </is>
      </c>
      <c r="BA454"/>
      <c r="BB454"/>
      <c r="BC454" t="n">
        <v>21.0</v>
      </c>
      <c r="BD454"/>
      <c r="BE454"/>
      <c r="BF454"/>
      <c r="BG454"/>
      <c r="BH454" t="inlineStr">
        <is>
          <t>Day(s)</t>
        </is>
      </c>
      <c r="BI454"/>
      <c r="BJ454"/>
      <c r="BK454"/>
      <c r="BL454"/>
      <c r="BM454"/>
      <c r="BN454"/>
      <c r="BO454" t="inlineStr">
        <is>
          <t>--</t>
        </is>
      </c>
      <c r="BP454"/>
      <c r="BQ454"/>
      <c r="BR454"/>
      <c r="BS454"/>
      <c r="BT454"/>
      <c r="BU454"/>
      <c r="BV454"/>
      <c r="BW454"/>
      <c r="BX454"/>
      <c r="BY454"/>
      <c r="BZ454"/>
      <c r="CA454"/>
      <c r="CB454"/>
      <c r="CC454"/>
      <c r="CD454" t="inlineStr">
        <is>
          <t>Biesinger,K.E., and G.M. Christensen</t>
        </is>
      </c>
      <c r="CE454" t="n">
        <v>2022.0</v>
      </c>
      <c r="CF454" t="inlineStr">
        <is>
          <t>Effects of Various Metals on Survival, Growth, Reproduction and Metabolism of Daphnia magna</t>
        </is>
      </c>
      <c r="CG454" t="inlineStr">
        <is>
          <t>J. Fish. Res. Board Can.29(12): 1691-1700</t>
        </is>
      </c>
      <c r="CH454" t="n">
        <v>1972.0</v>
      </c>
    </row>
    <row r="455">
      <c r="A455" t="n">
        <v>7647145.0</v>
      </c>
      <c r="B455" t="inlineStr">
        <is>
          <t>Sodium chloride (NaCl)</t>
        </is>
      </c>
      <c r="C455" t="inlineStr">
        <is>
          <t>Reagent Grade, Purissium, Purum, Puriss, Puris, Reinst</t>
        </is>
      </c>
      <c r="D455" t="inlineStr">
        <is>
          <t>Chemical analysis reported</t>
        </is>
      </c>
      <c r="E455"/>
      <c r="F455"/>
      <c r="G455"/>
      <c r="H455"/>
      <c r="I455"/>
      <c r="J455"/>
      <c r="K455" t="inlineStr">
        <is>
          <t>Daphnia magna</t>
        </is>
      </c>
      <c r="L455" t="inlineStr">
        <is>
          <t>Water Flea</t>
        </is>
      </c>
      <c r="M455" t="inlineStr">
        <is>
          <t>Crustaceans; Standard Test Species</t>
        </is>
      </c>
      <c r="N455"/>
      <c r="O455"/>
      <c r="P455" t="n">
        <v>12.0</v>
      </c>
      <c r="Q455"/>
      <c r="R455"/>
      <c r="S455"/>
      <c r="T455"/>
      <c r="U455" t="inlineStr">
        <is>
          <t>Hour(s)</t>
        </is>
      </c>
      <c r="V455" t="inlineStr">
        <is>
          <t>Static</t>
        </is>
      </c>
      <c r="W455" t="inlineStr">
        <is>
          <t>Fresh water</t>
        </is>
      </c>
      <c r="X455" t="inlineStr">
        <is>
          <t>Lab</t>
        </is>
      </c>
      <c r="Y455"/>
      <c r="Z455" t="inlineStr">
        <is>
          <t>Total</t>
        </is>
      </c>
      <c r="AA455"/>
      <c r="AB455" t="n">
        <v>1640.0</v>
      </c>
      <c r="AC455"/>
      <c r="AD455"/>
      <c r="AE455"/>
      <c r="AF455"/>
      <c r="AG455" t="inlineStr">
        <is>
          <t>AI mg/L</t>
        </is>
      </c>
      <c r="AH455"/>
      <c r="AI455"/>
      <c r="AJ455"/>
      <c r="AK455"/>
      <c r="AL455"/>
      <c r="AM455"/>
      <c r="AN455"/>
      <c r="AO455"/>
      <c r="AP455"/>
      <c r="AQ455"/>
      <c r="AR455"/>
      <c r="AS455"/>
      <c r="AT455"/>
      <c r="AU455"/>
      <c r="AV455"/>
      <c r="AW455"/>
      <c r="AX455" t="inlineStr">
        <is>
          <t>Mortality</t>
        </is>
      </c>
      <c r="AY455" t="inlineStr">
        <is>
          <t>Mortality</t>
        </is>
      </c>
      <c r="AZ455" t="inlineStr">
        <is>
          <t>LC50</t>
        </is>
      </c>
      <c r="BA455"/>
      <c r="BB455"/>
      <c r="BC455" t="n">
        <v>2.0</v>
      </c>
      <c r="BD455"/>
      <c r="BE455"/>
      <c r="BF455"/>
      <c r="BG455"/>
      <c r="BH455" t="inlineStr">
        <is>
          <t>Day(s)</t>
        </is>
      </c>
      <c r="BI455"/>
      <c r="BJ455"/>
      <c r="BK455"/>
      <c r="BL455"/>
      <c r="BM455"/>
      <c r="BN455"/>
      <c r="BO455" t="inlineStr">
        <is>
          <t>--</t>
        </is>
      </c>
      <c r="BP455"/>
      <c r="BQ455"/>
      <c r="BR455"/>
      <c r="BS455"/>
      <c r="BT455"/>
      <c r="BU455"/>
      <c r="BV455"/>
      <c r="BW455"/>
      <c r="BX455"/>
      <c r="BY455"/>
      <c r="BZ455"/>
      <c r="CA455"/>
      <c r="CB455"/>
      <c r="CC455"/>
      <c r="CD455" t="inlineStr">
        <is>
          <t>Biesinger,K.E., and G.M. Christensen</t>
        </is>
      </c>
      <c r="CE455" t="n">
        <v>2022.0</v>
      </c>
      <c r="CF455" t="inlineStr">
        <is>
          <t>Effects of Various Metals on Survival, Growth, Reproduction and Metabolism of Daphnia magna</t>
        </is>
      </c>
      <c r="CG455" t="inlineStr">
        <is>
          <t>J. Fish. Res. Board Can.29(12): 1691-1700</t>
        </is>
      </c>
      <c r="CH455" t="n">
        <v>1972.0</v>
      </c>
    </row>
    <row r="456">
      <c r="A456" t="n">
        <v>7647145.0</v>
      </c>
      <c r="B456" t="inlineStr">
        <is>
          <t>Sodium chloride (NaCl)</t>
        </is>
      </c>
      <c r="C456" t="inlineStr">
        <is>
          <t>Reagent Grade, Purissium, Purum, Puriss, Puris, Reinst</t>
        </is>
      </c>
      <c r="D456" t="inlineStr">
        <is>
          <t>Chemical analysis reported</t>
        </is>
      </c>
      <c r="E456"/>
      <c r="F456"/>
      <c r="G456"/>
      <c r="H456"/>
      <c r="I456"/>
      <c r="J456"/>
      <c r="K456" t="inlineStr">
        <is>
          <t>Daphnia magna</t>
        </is>
      </c>
      <c r="L456" t="inlineStr">
        <is>
          <t>Water Flea</t>
        </is>
      </c>
      <c r="M456" t="inlineStr">
        <is>
          <t>Crustaceans; Standard Test Species</t>
        </is>
      </c>
      <c r="N456"/>
      <c r="O456"/>
      <c r="P456" t="n">
        <v>12.0</v>
      </c>
      <c r="Q456"/>
      <c r="R456"/>
      <c r="S456"/>
      <c r="T456"/>
      <c r="U456" t="inlineStr">
        <is>
          <t>Hour(s)</t>
        </is>
      </c>
      <c r="V456" t="inlineStr">
        <is>
          <t>Static</t>
        </is>
      </c>
      <c r="W456" t="inlineStr">
        <is>
          <t>Fresh water</t>
        </is>
      </c>
      <c r="X456" t="inlineStr">
        <is>
          <t>Lab</t>
        </is>
      </c>
      <c r="Y456"/>
      <c r="Z456" t="inlineStr">
        <is>
          <t>Total</t>
        </is>
      </c>
      <c r="AA456"/>
      <c r="AB456" t="n">
        <v>1820.0</v>
      </c>
      <c r="AC456"/>
      <c r="AD456"/>
      <c r="AE456"/>
      <c r="AF456"/>
      <c r="AG456" t="inlineStr">
        <is>
          <t>AI mg/L</t>
        </is>
      </c>
      <c r="AH456"/>
      <c r="AI456"/>
      <c r="AJ456"/>
      <c r="AK456"/>
      <c r="AL456"/>
      <c r="AM456"/>
      <c r="AN456"/>
      <c r="AO456"/>
      <c r="AP456"/>
      <c r="AQ456"/>
      <c r="AR456"/>
      <c r="AS456"/>
      <c r="AT456"/>
      <c r="AU456"/>
      <c r="AV456"/>
      <c r="AW456"/>
      <c r="AX456" t="inlineStr">
        <is>
          <t>Mortality</t>
        </is>
      </c>
      <c r="AY456" t="inlineStr">
        <is>
          <t>Mortality</t>
        </is>
      </c>
      <c r="AZ456" t="inlineStr">
        <is>
          <t>LC50</t>
        </is>
      </c>
      <c r="BA456"/>
      <c r="BB456"/>
      <c r="BC456" t="n">
        <v>2.0</v>
      </c>
      <c r="BD456"/>
      <c r="BE456"/>
      <c r="BF456"/>
      <c r="BG456"/>
      <c r="BH456" t="inlineStr">
        <is>
          <t>Day(s)</t>
        </is>
      </c>
      <c r="BI456"/>
      <c r="BJ456"/>
      <c r="BK456"/>
      <c r="BL456"/>
      <c r="BM456"/>
      <c r="BN456"/>
      <c r="BO456" t="inlineStr">
        <is>
          <t>--</t>
        </is>
      </c>
      <c r="BP456"/>
      <c r="BQ456"/>
      <c r="BR456"/>
      <c r="BS456"/>
      <c r="BT456"/>
      <c r="BU456"/>
      <c r="BV456"/>
      <c r="BW456"/>
      <c r="BX456"/>
      <c r="BY456"/>
      <c r="BZ456"/>
      <c r="CA456"/>
      <c r="CB456"/>
      <c r="CC456"/>
      <c r="CD456" t="inlineStr">
        <is>
          <t>Biesinger,K.E., and G.M. Christensen</t>
        </is>
      </c>
      <c r="CE456" t="n">
        <v>2022.0</v>
      </c>
      <c r="CF456" t="inlineStr">
        <is>
          <t>Effects of Various Metals on Survival, Growth, Reproduction and Metabolism of Daphnia magna</t>
        </is>
      </c>
      <c r="CG456" t="inlineStr">
        <is>
          <t>J. Fish. Res. Board Can.29(12): 1691-1700</t>
        </is>
      </c>
      <c r="CH456" t="n">
        <v>1972.0</v>
      </c>
    </row>
    <row r="457">
      <c r="A457" t="n">
        <v>7647145.0</v>
      </c>
      <c r="B457" t="inlineStr">
        <is>
          <t>Sodium chloride (NaCl)</t>
        </is>
      </c>
      <c r="C457" t="inlineStr">
        <is>
          <t>Reference grade</t>
        </is>
      </c>
      <c r="D457" t="inlineStr">
        <is>
          <t>Unmeasured</t>
        </is>
      </c>
      <c r="E457"/>
      <c r="F457"/>
      <c r="G457"/>
      <c r="H457"/>
      <c r="I457"/>
      <c r="J457"/>
      <c r="K457" t="inlineStr">
        <is>
          <t>Daphnia magna</t>
        </is>
      </c>
      <c r="L457" t="inlineStr">
        <is>
          <t>Water Flea</t>
        </is>
      </c>
      <c r="M457" t="inlineStr">
        <is>
          <t>Crustaceans; Standard Test Species</t>
        </is>
      </c>
      <c r="N457"/>
      <c r="O457" t="inlineStr">
        <is>
          <t>&lt;</t>
        </is>
      </c>
      <c r="P457" t="n">
        <v>24.0</v>
      </c>
      <c r="Q457"/>
      <c r="R457"/>
      <c r="S457"/>
      <c r="T457"/>
      <c r="U457" t="inlineStr">
        <is>
          <t>Hour(s)</t>
        </is>
      </c>
      <c r="V457" t="inlineStr">
        <is>
          <t>Aquatic - not reported</t>
        </is>
      </c>
      <c r="W457" t="inlineStr">
        <is>
          <t>Fresh water</t>
        </is>
      </c>
      <c r="X457" t="inlineStr">
        <is>
          <t>Lab</t>
        </is>
      </c>
      <c r="Y457" t="n">
        <v>6.0</v>
      </c>
      <c r="Z457" t="inlineStr">
        <is>
          <t>Total</t>
        </is>
      </c>
      <c r="AA457"/>
      <c r="AB457" t="n">
        <v>4960.0</v>
      </c>
      <c r="AC457"/>
      <c r="AD457"/>
      <c r="AE457"/>
      <c r="AF457"/>
      <c r="AG457" t="inlineStr">
        <is>
          <t>AI mg/L</t>
        </is>
      </c>
      <c r="AH457"/>
      <c r="AI457"/>
      <c r="AJ457"/>
      <c r="AK457"/>
      <c r="AL457"/>
      <c r="AM457"/>
      <c r="AN457"/>
      <c r="AO457"/>
      <c r="AP457"/>
      <c r="AQ457"/>
      <c r="AR457"/>
      <c r="AS457"/>
      <c r="AT457"/>
      <c r="AU457"/>
      <c r="AV457"/>
      <c r="AW457"/>
      <c r="AX457" t="inlineStr">
        <is>
          <t>Mortality</t>
        </is>
      </c>
      <c r="AY457" t="inlineStr">
        <is>
          <t>Mortality</t>
        </is>
      </c>
      <c r="AZ457" t="inlineStr">
        <is>
          <t>LC50</t>
        </is>
      </c>
      <c r="BA457"/>
      <c r="BB457"/>
      <c r="BC457" t="n">
        <v>2.0</v>
      </c>
      <c r="BD457"/>
      <c r="BE457"/>
      <c r="BF457"/>
      <c r="BG457"/>
      <c r="BH457" t="inlineStr">
        <is>
          <t>Day(s)</t>
        </is>
      </c>
      <c r="BI457"/>
      <c r="BJ457"/>
      <c r="BK457"/>
      <c r="BL457"/>
      <c r="BM457"/>
      <c r="BN457"/>
      <c r="BO457" t="inlineStr">
        <is>
          <t>--</t>
        </is>
      </c>
      <c r="BP457"/>
      <c r="BQ457"/>
      <c r="BR457"/>
      <c r="BS457"/>
      <c r="BT457"/>
      <c r="BU457"/>
      <c r="BV457"/>
      <c r="BW457"/>
      <c r="BX457"/>
      <c r="BY457"/>
      <c r="BZ457"/>
      <c r="CA457"/>
      <c r="CB457"/>
      <c r="CC457"/>
      <c r="CD457" t="inlineStr">
        <is>
          <t>Valenti,T.W., D.S. Cherry, R.J. Neves, B.A. Locke, and J.J. Schmerfeld</t>
        </is>
      </c>
      <c r="CE457" t="n">
        <v>159393.0</v>
      </c>
      <c r="CF457" t="inlineStr">
        <is>
          <t>Case Study: Sensitivity of Mussel Glochidia and Regulatory Test Organisms to Mercury and a Reference Toxicant</t>
        </is>
      </c>
      <c r="CG457" t="inlineStr">
        <is>
          <t>In: J.L.Farris and J.H.Van Hassel (Eds.), Freshwater Bivalve Ecotoxicology,SETAC, Pensacola, FL14:351-367</t>
        </is>
      </c>
      <c r="CH457" t="n">
        <v>2006.0</v>
      </c>
    </row>
    <row r="458">
      <c r="A458" t="n">
        <v>7757826.0</v>
      </c>
      <c r="B458" t="inlineStr">
        <is>
          <t>Sulfuric acid sodium salt (1:2)</t>
        </is>
      </c>
      <c r="C458"/>
      <c r="D458" t="inlineStr">
        <is>
          <t>Measured</t>
        </is>
      </c>
      <c r="E458"/>
      <c r="F458"/>
      <c r="G458"/>
      <c r="H458"/>
      <c r="I458"/>
      <c r="J458"/>
      <c r="K458" t="inlineStr">
        <is>
          <t>Daphnia magna</t>
        </is>
      </c>
      <c r="L458" t="inlineStr">
        <is>
          <t>Water Flea</t>
        </is>
      </c>
      <c r="M458" t="inlineStr">
        <is>
          <t>Crustaceans; Standard Test Species</t>
        </is>
      </c>
      <c r="N458"/>
      <c r="O458" t="inlineStr">
        <is>
          <t>&lt;</t>
        </is>
      </c>
      <c r="P458" t="n">
        <v>24.0</v>
      </c>
      <c r="Q458"/>
      <c r="R458"/>
      <c r="S458"/>
      <c r="T458"/>
      <c r="U458" t="inlineStr">
        <is>
          <t>Hour(s)</t>
        </is>
      </c>
      <c r="V458" t="inlineStr">
        <is>
          <t>Static</t>
        </is>
      </c>
      <c r="W458" t="inlineStr">
        <is>
          <t>Fresh water</t>
        </is>
      </c>
      <c r="X458" t="inlineStr">
        <is>
          <t>Lab</t>
        </is>
      </c>
      <c r="Y458" t="n">
        <v>6.0</v>
      </c>
      <c r="Z458" t="inlineStr">
        <is>
          <t>Total</t>
        </is>
      </c>
      <c r="AA458"/>
      <c r="AB458" t="n">
        <v>5218.14</v>
      </c>
      <c r="AC458"/>
      <c r="AD458" t="n">
        <v>3650.0</v>
      </c>
      <c r="AE458"/>
      <c r="AF458" t="n">
        <v>7460.0</v>
      </c>
      <c r="AG458" t="inlineStr">
        <is>
          <t>AI mg/L</t>
        </is>
      </c>
      <c r="AH458"/>
      <c r="AI458"/>
      <c r="AJ458"/>
      <c r="AK458"/>
      <c r="AL458"/>
      <c r="AM458"/>
      <c r="AN458"/>
      <c r="AO458"/>
      <c r="AP458"/>
      <c r="AQ458"/>
      <c r="AR458"/>
      <c r="AS458"/>
      <c r="AT458"/>
      <c r="AU458"/>
      <c r="AV458"/>
      <c r="AW458"/>
      <c r="AX458" t="inlineStr">
        <is>
          <t>Mortality</t>
        </is>
      </c>
      <c r="AY458" t="inlineStr">
        <is>
          <t>Mortality</t>
        </is>
      </c>
      <c r="AZ458" t="inlineStr">
        <is>
          <t>LC50</t>
        </is>
      </c>
      <c r="BA458"/>
      <c r="BB458"/>
      <c r="BC458" t="n">
        <v>2.0</v>
      </c>
      <c r="BD458"/>
      <c r="BE458"/>
      <c r="BF458"/>
      <c r="BG458"/>
      <c r="BH458" t="inlineStr">
        <is>
          <t>Day(s)</t>
        </is>
      </c>
      <c r="BI458"/>
      <c r="BJ458"/>
      <c r="BK458"/>
      <c r="BL458"/>
      <c r="BM458"/>
      <c r="BN458"/>
      <c r="BO458" t="inlineStr">
        <is>
          <t>--</t>
        </is>
      </c>
      <c r="BP458"/>
      <c r="BQ458"/>
      <c r="BR458"/>
      <c r="BS458"/>
      <c r="BT458"/>
      <c r="BU458"/>
      <c r="BV458"/>
      <c r="BW458"/>
      <c r="BX458"/>
      <c r="BY458"/>
      <c r="BZ458"/>
      <c r="CA458"/>
      <c r="CB458"/>
      <c r="CC458"/>
      <c r="CD458" t="inlineStr">
        <is>
          <t>Aquatic Toxicology Group</t>
        </is>
      </c>
      <c r="CE458" t="n">
        <v>116817.0</v>
      </c>
      <c r="CF458" t="inlineStr">
        <is>
          <t>Brenda Mines Sulphate and Molybdenum Toxicity Testing</t>
        </is>
      </c>
      <c r="CG458" t="inlineStr">
        <is>
          <t>Proj.Rep.No.2-11-825/826, Prepared for Noranda Mining and Exploration Inc., Brenda Mines Div., B.C.:222 p.</t>
        </is>
      </c>
      <c r="CH458" t="n">
        <v>1998.0</v>
      </c>
    </row>
    <row r="459">
      <c r="A459" t="n">
        <v>7757826.0</v>
      </c>
      <c r="B459" t="inlineStr">
        <is>
          <t>Sulfuric acid sodium salt (1:2)</t>
        </is>
      </c>
      <c r="C459"/>
      <c r="D459" t="inlineStr">
        <is>
          <t>Unmeasured</t>
        </is>
      </c>
      <c r="E459"/>
      <c r="F459"/>
      <c r="G459"/>
      <c r="H459"/>
      <c r="I459"/>
      <c r="J459"/>
      <c r="K459" t="inlineStr">
        <is>
          <t>Daphnia magna</t>
        </is>
      </c>
      <c r="L459" t="inlineStr">
        <is>
          <t>Water Flea</t>
        </is>
      </c>
      <c r="M459" t="inlineStr">
        <is>
          <t>Crustaceans; Standard Test Species</t>
        </is>
      </c>
      <c r="N459"/>
      <c r="O459" t="inlineStr">
        <is>
          <t>&lt;</t>
        </is>
      </c>
      <c r="P459" t="n">
        <v>24.0</v>
      </c>
      <c r="Q459"/>
      <c r="R459"/>
      <c r="S459"/>
      <c r="T459"/>
      <c r="U459" t="inlineStr">
        <is>
          <t>Hour(s)</t>
        </is>
      </c>
      <c r="V459" t="inlineStr">
        <is>
          <t>Static</t>
        </is>
      </c>
      <c r="W459" t="inlineStr">
        <is>
          <t>Fresh water</t>
        </is>
      </c>
      <c r="X459" t="inlineStr">
        <is>
          <t>Lab</t>
        </is>
      </c>
      <c r="Y459" t="n">
        <v>10.0</v>
      </c>
      <c r="Z459" t="inlineStr">
        <is>
          <t>Total</t>
        </is>
      </c>
      <c r="AA459"/>
      <c r="AB459" t="n">
        <v>6097.0</v>
      </c>
      <c r="AC459"/>
      <c r="AD459"/>
      <c r="AE459"/>
      <c r="AF459"/>
      <c r="AG459" t="inlineStr">
        <is>
          <t>AI mg/L</t>
        </is>
      </c>
      <c r="AH459"/>
      <c r="AI459"/>
      <c r="AJ459"/>
      <c r="AK459"/>
      <c r="AL459"/>
      <c r="AM459"/>
      <c r="AN459"/>
      <c r="AO459"/>
      <c r="AP459"/>
      <c r="AQ459"/>
      <c r="AR459"/>
      <c r="AS459"/>
      <c r="AT459"/>
      <c r="AU459"/>
      <c r="AV459"/>
      <c r="AW459"/>
      <c r="AX459" t="inlineStr">
        <is>
          <t>Intoxication</t>
        </is>
      </c>
      <c r="AY459" t="inlineStr">
        <is>
          <t>Immobile</t>
        </is>
      </c>
      <c r="AZ459" t="inlineStr">
        <is>
          <t>LC50</t>
        </is>
      </c>
      <c r="BA459"/>
      <c r="BB459"/>
      <c r="BC459" t="n">
        <v>1.0417</v>
      </c>
      <c r="BD459"/>
      <c r="BE459"/>
      <c r="BF459"/>
      <c r="BG459"/>
      <c r="BH459" t="inlineStr">
        <is>
          <t>Day(s)</t>
        </is>
      </c>
      <c r="BI459"/>
      <c r="BJ459"/>
      <c r="BK459"/>
      <c r="BL459"/>
      <c r="BM459"/>
      <c r="BN459"/>
      <c r="BO459" t="inlineStr">
        <is>
          <t>--</t>
        </is>
      </c>
      <c r="BP459"/>
      <c r="BQ459"/>
      <c r="BR459"/>
      <c r="BS459"/>
      <c r="BT459"/>
      <c r="BU459"/>
      <c r="BV459"/>
      <c r="BW459"/>
      <c r="BX459"/>
      <c r="BY459"/>
      <c r="BZ459"/>
      <c r="CA459"/>
      <c r="CB459"/>
      <c r="CC459"/>
      <c r="CD459" t="inlineStr">
        <is>
          <t>Fairchild II,E.J.</t>
        </is>
      </c>
      <c r="CE459" t="n">
        <v>116752.0</v>
      </c>
      <c r="CF459" t="inlineStr">
        <is>
          <t>Effects of Lowered Oxygen Tension on the Susceptibility of Daphnia magna to Certain Inorganic Salts</t>
        </is>
      </c>
      <c r="CG459" t="inlineStr">
        <is>
          <t>Ph.D.Thesis, Louisiana State University, Baton Rouge, LA:134 p.</t>
        </is>
      </c>
      <c r="CH459" t="n">
        <v>1954.0</v>
      </c>
    </row>
    <row r="460">
      <c r="A460" t="n">
        <v>7757826.0</v>
      </c>
      <c r="B460" t="inlineStr">
        <is>
          <t>Sulfuric acid sodium salt (1:2)</t>
        </is>
      </c>
      <c r="C460"/>
      <c r="D460" t="inlineStr">
        <is>
          <t>Unmeasured</t>
        </is>
      </c>
      <c r="E460"/>
      <c r="F460"/>
      <c r="G460"/>
      <c r="H460"/>
      <c r="I460"/>
      <c r="J460"/>
      <c r="K460" t="inlineStr">
        <is>
          <t>Daphnia magna</t>
        </is>
      </c>
      <c r="L460" t="inlineStr">
        <is>
          <t>Water Flea</t>
        </is>
      </c>
      <c r="M460" t="inlineStr">
        <is>
          <t>Crustaceans; Standard Test Species</t>
        </is>
      </c>
      <c r="N460"/>
      <c r="O460" t="inlineStr">
        <is>
          <t>&lt;</t>
        </is>
      </c>
      <c r="P460" t="n">
        <v>24.0</v>
      </c>
      <c r="Q460"/>
      <c r="R460"/>
      <c r="S460"/>
      <c r="T460"/>
      <c r="U460" t="inlineStr">
        <is>
          <t>Hour(s)</t>
        </is>
      </c>
      <c r="V460" t="inlineStr">
        <is>
          <t>Static</t>
        </is>
      </c>
      <c r="W460" t="inlineStr">
        <is>
          <t>Fresh water</t>
        </is>
      </c>
      <c r="X460" t="inlineStr">
        <is>
          <t>Lab</t>
        </is>
      </c>
      <c r="Y460" t="n">
        <v>10.0</v>
      </c>
      <c r="Z460" t="inlineStr">
        <is>
          <t>Total</t>
        </is>
      </c>
      <c r="AA460"/>
      <c r="AB460" t="n">
        <v>6490.0</v>
      </c>
      <c r="AC460"/>
      <c r="AD460"/>
      <c r="AE460"/>
      <c r="AF460"/>
      <c r="AG460" t="inlineStr">
        <is>
          <t>AI mg/L</t>
        </is>
      </c>
      <c r="AH460"/>
      <c r="AI460"/>
      <c r="AJ460"/>
      <c r="AK460"/>
      <c r="AL460"/>
      <c r="AM460"/>
      <c r="AN460"/>
      <c r="AO460"/>
      <c r="AP460"/>
      <c r="AQ460"/>
      <c r="AR460"/>
      <c r="AS460"/>
      <c r="AT460"/>
      <c r="AU460"/>
      <c r="AV460"/>
      <c r="AW460"/>
      <c r="AX460" t="inlineStr">
        <is>
          <t>Intoxication</t>
        </is>
      </c>
      <c r="AY460" t="inlineStr">
        <is>
          <t>Immobile</t>
        </is>
      </c>
      <c r="AZ460" t="inlineStr">
        <is>
          <t>LC50</t>
        </is>
      </c>
      <c r="BA460"/>
      <c r="BB460"/>
      <c r="BC460" t="n">
        <v>1.0417</v>
      </c>
      <c r="BD460"/>
      <c r="BE460"/>
      <c r="BF460"/>
      <c r="BG460"/>
      <c r="BH460" t="inlineStr">
        <is>
          <t>Day(s)</t>
        </is>
      </c>
      <c r="BI460"/>
      <c r="BJ460"/>
      <c r="BK460"/>
      <c r="BL460"/>
      <c r="BM460"/>
      <c r="BN460"/>
      <c r="BO460" t="inlineStr">
        <is>
          <t>--</t>
        </is>
      </c>
      <c r="BP460"/>
      <c r="BQ460"/>
      <c r="BR460"/>
      <c r="BS460"/>
      <c r="BT460"/>
      <c r="BU460"/>
      <c r="BV460"/>
      <c r="BW460"/>
      <c r="BX460"/>
      <c r="BY460"/>
      <c r="BZ460"/>
      <c r="CA460"/>
      <c r="CB460"/>
      <c r="CC460"/>
      <c r="CD460" t="inlineStr">
        <is>
          <t>Fairchild II,E.J.</t>
        </is>
      </c>
      <c r="CE460" t="n">
        <v>116752.0</v>
      </c>
      <c r="CF460" t="inlineStr">
        <is>
          <t>Effects of Lowered Oxygen Tension on the Susceptibility of Daphnia magna to Certain Inorganic Salts</t>
        </is>
      </c>
      <c r="CG460" t="inlineStr">
        <is>
          <t>Ph.D.Thesis, Louisiana State University, Baton Rouge, LA:134 p.</t>
        </is>
      </c>
      <c r="CH460" t="n">
        <v>1954.0</v>
      </c>
    </row>
    <row r="461">
      <c r="A461" t="n">
        <v>7757826.0</v>
      </c>
      <c r="B461" t="inlineStr">
        <is>
          <t>Sulfuric acid sodium salt (1:2)</t>
        </is>
      </c>
      <c r="C461"/>
      <c r="D461" t="inlineStr">
        <is>
          <t>Unmeasured</t>
        </is>
      </c>
      <c r="E461"/>
      <c r="F461"/>
      <c r="G461"/>
      <c r="H461"/>
      <c r="I461"/>
      <c r="J461"/>
      <c r="K461" t="inlineStr">
        <is>
          <t>Daphnia magna</t>
        </is>
      </c>
      <c r="L461" t="inlineStr">
        <is>
          <t>Water Flea</t>
        </is>
      </c>
      <c r="M461" t="inlineStr">
        <is>
          <t>Crustaceans; Standard Test Species</t>
        </is>
      </c>
      <c r="N461"/>
      <c r="O461" t="inlineStr">
        <is>
          <t>&lt;</t>
        </is>
      </c>
      <c r="P461" t="n">
        <v>24.0</v>
      </c>
      <c r="Q461"/>
      <c r="R461"/>
      <c r="S461"/>
      <c r="T461"/>
      <c r="U461" t="inlineStr">
        <is>
          <t>Hour(s)</t>
        </is>
      </c>
      <c r="V461" t="inlineStr">
        <is>
          <t>Static</t>
        </is>
      </c>
      <c r="W461" t="inlineStr">
        <is>
          <t>Fresh water</t>
        </is>
      </c>
      <c r="X461" t="inlineStr">
        <is>
          <t>Lab</t>
        </is>
      </c>
      <c r="Y461" t="n">
        <v>10.0</v>
      </c>
      <c r="Z461" t="inlineStr">
        <is>
          <t>Total</t>
        </is>
      </c>
      <c r="AA461"/>
      <c r="AB461" t="n">
        <v>4822.0</v>
      </c>
      <c r="AC461"/>
      <c r="AD461"/>
      <c r="AE461"/>
      <c r="AF461"/>
      <c r="AG461" t="inlineStr">
        <is>
          <t>AI mg/L</t>
        </is>
      </c>
      <c r="AH461"/>
      <c r="AI461"/>
      <c r="AJ461"/>
      <c r="AK461"/>
      <c r="AL461"/>
      <c r="AM461"/>
      <c r="AN461"/>
      <c r="AO461"/>
      <c r="AP461"/>
      <c r="AQ461"/>
      <c r="AR461"/>
      <c r="AS461"/>
      <c r="AT461"/>
      <c r="AU461"/>
      <c r="AV461"/>
      <c r="AW461"/>
      <c r="AX461" t="inlineStr">
        <is>
          <t>Intoxication</t>
        </is>
      </c>
      <c r="AY461" t="inlineStr">
        <is>
          <t>Immobile</t>
        </is>
      </c>
      <c r="AZ461" t="inlineStr">
        <is>
          <t>LC50</t>
        </is>
      </c>
      <c r="BA461"/>
      <c r="BB461"/>
      <c r="BC461" t="n">
        <v>2.0833</v>
      </c>
      <c r="BD461"/>
      <c r="BE461"/>
      <c r="BF461"/>
      <c r="BG461"/>
      <c r="BH461" t="inlineStr">
        <is>
          <t>Day(s)</t>
        </is>
      </c>
      <c r="BI461"/>
      <c r="BJ461"/>
      <c r="BK461"/>
      <c r="BL461"/>
      <c r="BM461"/>
      <c r="BN461"/>
      <c r="BO461" t="inlineStr">
        <is>
          <t>--</t>
        </is>
      </c>
      <c r="BP461"/>
      <c r="BQ461"/>
      <c r="BR461"/>
      <c r="BS461"/>
      <c r="BT461"/>
      <c r="BU461"/>
      <c r="BV461"/>
      <c r="BW461"/>
      <c r="BX461"/>
      <c r="BY461"/>
      <c r="BZ461"/>
      <c r="CA461"/>
      <c r="CB461"/>
      <c r="CC461"/>
      <c r="CD461" t="inlineStr">
        <is>
          <t>Fairchild II,E.J.</t>
        </is>
      </c>
      <c r="CE461" t="n">
        <v>116752.0</v>
      </c>
      <c r="CF461" t="inlineStr">
        <is>
          <t>Effects of Lowered Oxygen Tension on the Susceptibility of Daphnia magna to Certain Inorganic Salts</t>
        </is>
      </c>
      <c r="CG461" t="inlineStr">
        <is>
          <t>Ph.D.Thesis, Louisiana State University, Baton Rouge, LA:134 p.</t>
        </is>
      </c>
      <c r="CH461" t="n">
        <v>1954.0</v>
      </c>
    </row>
    <row r="462">
      <c r="A462" t="n">
        <v>7757826.0</v>
      </c>
      <c r="B462" t="inlineStr">
        <is>
          <t>Sulfuric acid sodium salt (1:2)</t>
        </is>
      </c>
      <c r="C462"/>
      <c r="D462" t="inlineStr">
        <is>
          <t>Unmeasured</t>
        </is>
      </c>
      <c r="E462"/>
      <c r="F462"/>
      <c r="G462"/>
      <c r="H462"/>
      <c r="I462"/>
      <c r="J462"/>
      <c r="K462" t="inlineStr">
        <is>
          <t>Daphnia magna</t>
        </is>
      </c>
      <c r="L462" t="inlineStr">
        <is>
          <t>Water Flea</t>
        </is>
      </c>
      <c r="M462" t="inlineStr">
        <is>
          <t>Crustaceans; Standard Test Species</t>
        </is>
      </c>
      <c r="N462"/>
      <c r="O462" t="inlineStr">
        <is>
          <t>&lt;</t>
        </is>
      </c>
      <c r="P462" t="n">
        <v>24.0</v>
      </c>
      <c r="Q462"/>
      <c r="R462"/>
      <c r="S462"/>
      <c r="T462"/>
      <c r="U462" t="inlineStr">
        <is>
          <t>Hour(s)</t>
        </is>
      </c>
      <c r="V462" t="inlineStr">
        <is>
          <t>Static</t>
        </is>
      </c>
      <c r="W462" t="inlineStr">
        <is>
          <t>Fresh water</t>
        </is>
      </c>
      <c r="X462" t="inlineStr">
        <is>
          <t>Lab</t>
        </is>
      </c>
      <c r="Y462" t="n">
        <v>10.0</v>
      </c>
      <c r="Z462" t="inlineStr">
        <is>
          <t>Total</t>
        </is>
      </c>
      <c r="AA462"/>
      <c r="AB462" t="n">
        <v>6949.0</v>
      </c>
      <c r="AC462"/>
      <c r="AD462"/>
      <c r="AE462"/>
      <c r="AF462"/>
      <c r="AG462" t="inlineStr">
        <is>
          <t>AI mg/L</t>
        </is>
      </c>
      <c r="AH462"/>
      <c r="AI462"/>
      <c r="AJ462"/>
      <c r="AK462"/>
      <c r="AL462"/>
      <c r="AM462"/>
      <c r="AN462"/>
      <c r="AO462"/>
      <c r="AP462"/>
      <c r="AQ462"/>
      <c r="AR462"/>
      <c r="AS462"/>
      <c r="AT462"/>
      <c r="AU462"/>
      <c r="AV462"/>
      <c r="AW462"/>
      <c r="AX462" t="inlineStr">
        <is>
          <t>Intoxication</t>
        </is>
      </c>
      <c r="AY462" t="inlineStr">
        <is>
          <t>Immobile</t>
        </is>
      </c>
      <c r="AZ462" t="inlineStr">
        <is>
          <t>LC50</t>
        </is>
      </c>
      <c r="BA462"/>
      <c r="BB462"/>
      <c r="BC462" t="n">
        <v>1.0417</v>
      </c>
      <c r="BD462"/>
      <c r="BE462"/>
      <c r="BF462"/>
      <c r="BG462"/>
      <c r="BH462" t="inlineStr">
        <is>
          <t>Day(s)</t>
        </is>
      </c>
      <c r="BI462"/>
      <c r="BJ462"/>
      <c r="BK462"/>
      <c r="BL462"/>
      <c r="BM462"/>
      <c r="BN462"/>
      <c r="BO462" t="inlineStr">
        <is>
          <t>--</t>
        </is>
      </c>
      <c r="BP462"/>
      <c r="BQ462"/>
      <c r="BR462"/>
      <c r="BS462"/>
      <c r="BT462"/>
      <c r="BU462"/>
      <c r="BV462"/>
      <c r="BW462"/>
      <c r="BX462"/>
      <c r="BY462"/>
      <c r="BZ462"/>
      <c r="CA462"/>
      <c r="CB462"/>
      <c r="CC462"/>
      <c r="CD462" t="inlineStr">
        <is>
          <t>Fairchild II,E.J.</t>
        </is>
      </c>
      <c r="CE462" t="n">
        <v>116752.0</v>
      </c>
      <c r="CF462" t="inlineStr">
        <is>
          <t>Effects of Lowered Oxygen Tension on the Susceptibility of Daphnia magna to Certain Inorganic Salts</t>
        </is>
      </c>
      <c r="CG462" t="inlineStr">
        <is>
          <t>Ph.D.Thesis, Louisiana State University, Baton Rouge, LA:134 p.</t>
        </is>
      </c>
      <c r="CH462" t="n">
        <v>1954.0</v>
      </c>
    </row>
    <row r="463">
      <c r="A463" t="n">
        <v>7757826.0</v>
      </c>
      <c r="B463" t="inlineStr">
        <is>
          <t>Sulfuric acid sodium salt (1:2)</t>
        </is>
      </c>
      <c r="C463"/>
      <c r="D463" t="inlineStr">
        <is>
          <t>Unmeasured</t>
        </is>
      </c>
      <c r="E463"/>
      <c r="F463"/>
      <c r="G463"/>
      <c r="H463"/>
      <c r="I463"/>
      <c r="J463"/>
      <c r="K463" t="inlineStr">
        <is>
          <t>Daphnia magna</t>
        </is>
      </c>
      <c r="L463" t="inlineStr">
        <is>
          <t>Water Flea</t>
        </is>
      </c>
      <c r="M463" t="inlineStr">
        <is>
          <t>Crustaceans; Standard Test Species</t>
        </is>
      </c>
      <c r="N463"/>
      <c r="O463" t="inlineStr">
        <is>
          <t>&lt;</t>
        </is>
      </c>
      <c r="P463" t="n">
        <v>24.0</v>
      </c>
      <c r="Q463"/>
      <c r="R463"/>
      <c r="S463"/>
      <c r="T463"/>
      <c r="U463" t="inlineStr">
        <is>
          <t>Hour(s)</t>
        </is>
      </c>
      <c r="V463" t="inlineStr">
        <is>
          <t>Static</t>
        </is>
      </c>
      <c r="W463" t="inlineStr">
        <is>
          <t>Fresh water</t>
        </is>
      </c>
      <c r="X463" t="inlineStr">
        <is>
          <t>Lab</t>
        </is>
      </c>
      <c r="Y463" t="n">
        <v>10.0</v>
      </c>
      <c r="Z463" t="inlineStr">
        <is>
          <t>Total</t>
        </is>
      </c>
      <c r="AA463"/>
      <c r="AB463" t="n">
        <v>5056.0</v>
      </c>
      <c r="AC463"/>
      <c r="AD463"/>
      <c r="AE463"/>
      <c r="AF463"/>
      <c r="AG463" t="inlineStr">
        <is>
          <t>AI mg/L</t>
        </is>
      </c>
      <c r="AH463"/>
      <c r="AI463"/>
      <c r="AJ463"/>
      <c r="AK463"/>
      <c r="AL463"/>
      <c r="AM463"/>
      <c r="AN463"/>
      <c r="AO463"/>
      <c r="AP463"/>
      <c r="AQ463"/>
      <c r="AR463"/>
      <c r="AS463"/>
      <c r="AT463"/>
      <c r="AU463"/>
      <c r="AV463"/>
      <c r="AW463"/>
      <c r="AX463" t="inlineStr">
        <is>
          <t>Intoxication</t>
        </is>
      </c>
      <c r="AY463" t="inlineStr">
        <is>
          <t>Immobile</t>
        </is>
      </c>
      <c r="AZ463" t="inlineStr">
        <is>
          <t>LC50</t>
        </is>
      </c>
      <c r="BA463"/>
      <c r="BB463"/>
      <c r="BC463" t="n">
        <v>2.0833</v>
      </c>
      <c r="BD463"/>
      <c r="BE463"/>
      <c r="BF463"/>
      <c r="BG463"/>
      <c r="BH463" t="inlineStr">
        <is>
          <t>Day(s)</t>
        </is>
      </c>
      <c r="BI463"/>
      <c r="BJ463"/>
      <c r="BK463"/>
      <c r="BL463"/>
      <c r="BM463"/>
      <c r="BN463"/>
      <c r="BO463" t="inlineStr">
        <is>
          <t>--</t>
        </is>
      </c>
      <c r="BP463"/>
      <c r="BQ463"/>
      <c r="BR463"/>
      <c r="BS463"/>
      <c r="BT463"/>
      <c r="BU463"/>
      <c r="BV463"/>
      <c r="BW463"/>
      <c r="BX463"/>
      <c r="BY463"/>
      <c r="BZ463"/>
      <c r="CA463"/>
      <c r="CB463"/>
      <c r="CC463"/>
      <c r="CD463" t="inlineStr">
        <is>
          <t>Fairchild II,E.J.</t>
        </is>
      </c>
      <c r="CE463" t="n">
        <v>116752.0</v>
      </c>
      <c r="CF463" t="inlineStr">
        <is>
          <t>Effects of Lowered Oxygen Tension on the Susceptibility of Daphnia magna to Certain Inorganic Salts</t>
        </is>
      </c>
      <c r="CG463" t="inlineStr">
        <is>
          <t>Ph.D.Thesis, Louisiana State University, Baton Rouge, LA:134 p.</t>
        </is>
      </c>
      <c r="CH463" t="n">
        <v>1954.0</v>
      </c>
    </row>
    <row r="464">
      <c r="A464" t="n">
        <v>7757826.0</v>
      </c>
      <c r="B464" t="inlineStr">
        <is>
          <t>Sulfuric acid sodium salt (1:2)</t>
        </is>
      </c>
      <c r="C464"/>
      <c r="D464" t="inlineStr">
        <is>
          <t>Unmeasured</t>
        </is>
      </c>
      <c r="E464"/>
      <c r="F464"/>
      <c r="G464"/>
      <c r="H464"/>
      <c r="I464"/>
      <c r="J464"/>
      <c r="K464" t="inlineStr">
        <is>
          <t>Daphnia magna</t>
        </is>
      </c>
      <c r="L464" t="inlineStr">
        <is>
          <t>Water Flea</t>
        </is>
      </c>
      <c r="M464" t="inlineStr">
        <is>
          <t>Crustaceans; Standard Test Species</t>
        </is>
      </c>
      <c r="N464"/>
      <c r="O464" t="inlineStr">
        <is>
          <t>&lt;</t>
        </is>
      </c>
      <c r="P464" t="n">
        <v>24.0</v>
      </c>
      <c r="Q464"/>
      <c r="R464"/>
      <c r="S464"/>
      <c r="T464"/>
      <c r="U464" t="inlineStr">
        <is>
          <t>Hour(s)</t>
        </is>
      </c>
      <c r="V464" t="inlineStr">
        <is>
          <t>Static</t>
        </is>
      </c>
      <c r="W464" t="inlineStr">
        <is>
          <t>Fresh water</t>
        </is>
      </c>
      <c r="X464" t="inlineStr">
        <is>
          <t>Lab</t>
        </is>
      </c>
      <c r="Y464" t="n">
        <v>10.0</v>
      </c>
      <c r="Z464" t="inlineStr">
        <is>
          <t>Total</t>
        </is>
      </c>
      <c r="AA464"/>
      <c r="AB464" t="n">
        <v>5966.0</v>
      </c>
      <c r="AC464"/>
      <c r="AD464"/>
      <c r="AE464"/>
      <c r="AF464"/>
      <c r="AG464" t="inlineStr">
        <is>
          <t>AI mg/L</t>
        </is>
      </c>
      <c r="AH464"/>
      <c r="AI464"/>
      <c r="AJ464"/>
      <c r="AK464"/>
      <c r="AL464"/>
      <c r="AM464"/>
      <c r="AN464"/>
      <c r="AO464"/>
      <c r="AP464"/>
      <c r="AQ464"/>
      <c r="AR464"/>
      <c r="AS464"/>
      <c r="AT464"/>
      <c r="AU464"/>
      <c r="AV464"/>
      <c r="AW464"/>
      <c r="AX464" t="inlineStr">
        <is>
          <t>Intoxication</t>
        </is>
      </c>
      <c r="AY464" t="inlineStr">
        <is>
          <t>Immobile</t>
        </is>
      </c>
      <c r="AZ464" t="inlineStr">
        <is>
          <t>LC50</t>
        </is>
      </c>
      <c r="BA464"/>
      <c r="BB464"/>
      <c r="BC464" t="n">
        <v>2.0833</v>
      </c>
      <c r="BD464"/>
      <c r="BE464"/>
      <c r="BF464"/>
      <c r="BG464"/>
      <c r="BH464" t="inlineStr">
        <is>
          <t>Day(s)</t>
        </is>
      </c>
      <c r="BI464"/>
      <c r="BJ464"/>
      <c r="BK464"/>
      <c r="BL464"/>
      <c r="BM464"/>
      <c r="BN464"/>
      <c r="BO464" t="inlineStr">
        <is>
          <t>--</t>
        </is>
      </c>
      <c r="BP464"/>
      <c r="BQ464"/>
      <c r="BR464"/>
      <c r="BS464"/>
      <c r="BT464"/>
      <c r="BU464"/>
      <c r="BV464"/>
      <c r="BW464"/>
      <c r="BX464"/>
      <c r="BY464"/>
      <c r="BZ464"/>
      <c r="CA464"/>
      <c r="CB464"/>
      <c r="CC464"/>
      <c r="CD464" t="inlineStr">
        <is>
          <t>Fairchild II,E.J.</t>
        </is>
      </c>
      <c r="CE464" t="n">
        <v>116752.0</v>
      </c>
      <c r="CF464" t="inlineStr">
        <is>
          <t>Effects of Lowered Oxygen Tension on the Susceptibility of Daphnia magna to Certain Inorganic Salts</t>
        </is>
      </c>
      <c r="CG464" t="inlineStr">
        <is>
          <t>Ph.D.Thesis, Louisiana State University, Baton Rouge, LA:134 p.</t>
        </is>
      </c>
      <c r="CH464" t="n">
        <v>1954.0</v>
      </c>
    </row>
    <row r="465">
      <c r="A465" t="n">
        <v>7757826.0</v>
      </c>
      <c r="B465" t="inlineStr">
        <is>
          <t>Sulfuric acid sodium salt (1:2)</t>
        </is>
      </c>
      <c r="C465" t="inlineStr">
        <is>
          <t>Reagent Grade, Purissium, Purum, Puriss, Puris, Reinst</t>
        </is>
      </c>
      <c r="D465" t="inlineStr">
        <is>
          <t>Measured</t>
        </is>
      </c>
      <c r="E465"/>
      <c r="F465"/>
      <c r="G465"/>
      <c r="H465"/>
      <c r="I465"/>
      <c r="J465"/>
      <c r="K465" t="inlineStr">
        <is>
          <t>Daphnia magna</t>
        </is>
      </c>
      <c r="L465" t="inlineStr">
        <is>
          <t>Water Flea</t>
        </is>
      </c>
      <c r="M465" t="inlineStr">
        <is>
          <t>Crustaceans; Standard Test Species</t>
        </is>
      </c>
      <c r="N465"/>
      <c r="O465" t="inlineStr">
        <is>
          <t>&lt;</t>
        </is>
      </c>
      <c r="P465" t="n">
        <v>24.0</v>
      </c>
      <c r="Q465"/>
      <c r="R465"/>
      <c r="S465"/>
      <c r="T465"/>
      <c r="U465" t="inlineStr">
        <is>
          <t>Hour(s)</t>
        </is>
      </c>
      <c r="V465" t="inlineStr">
        <is>
          <t>Static</t>
        </is>
      </c>
      <c r="W465" t="inlineStr">
        <is>
          <t>Fresh water</t>
        </is>
      </c>
      <c r="X465" t="inlineStr">
        <is>
          <t>Lab</t>
        </is>
      </c>
      <c r="Y465"/>
      <c r="Z465" t="inlineStr">
        <is>
          <t>Total</t>
        </is>
      </c>
      <c r="AA465"/>
      <c r="AB465" t="n">
        <v>4395.0</v>
      </c>
      <c r="AC465"/>
      <c r="AD465"/>
      <c r="AE465"/>
      <c r="AF465"/>
      <c r="AG465" t="inlineStr">
        <is>
          <t>AI mg/L</t>
        </is>
      </c>
      <c r="AH465"/>
      <c r="AI465"/>
      <c r="AJ465"/>
      <c r="AK465"/>
      <c r="AL465"/>
      <c r="AM465"/>
      <c r="AN465"/>
      <c r="AO465"/>
      <c r="AP465"/>
      <c r="AQ465"/>
      <c r="AR465"/>
      <c r="AS465"/>
      <c r="AT465"/>
      <c r="AU465"/>
      <c r="AV465"/>
      <c r="AW465"/>
      <c r="AX465" t="inlineStr">
        <is>
          <t>Mortality</t>
        </is>
      </c>
      <c r="AY465" t="inlineStr">
        <is>
          <t>Mortality</t>
        </is>
      </c>
      <c r="AZ465" t="inlineStr">
        <is>
          <t>LC50</t>
        </is>
      </c>
      <c r="BA465"/>
      <c r="BB465"/>
      <c r="BC465" t="n">
        <v>2.0</v>
      </c>
      <c r="BD465"/>
      <c r="BE465"/>
      <c r="BF465"/>
      <c r="BG465"/>
      <c r="BH465" t="inlineStr">
        <is>
          <t>Day(s)</t>
        </is>
      </c>
      <c r="BI465"/>
      <c r="BJ465"/>
      <c r="BK465"/>
      <c r="BL465"/>
      <c r="BM465"/>
      <c r="BN465"/>
      <c r="BO465" t="inlineStr">
        <is>
          <t>--</t>
        </is>
      </c>
      <c r="BP465"/>
      <c r="BQ465"/>
      <c r="BR465"/>
      <c r="BS465"/>
      <c r="BT465"/>
      <c r="BU465"/>
      <c r="BV465"/>
      <c r="BW465"/>
      <c r="BX465"/>
      <c r="BY465"/>
      <c r="BZ465"/>
      <c r="CA465"/>
      <c r="CB465"/>
      <c r="CC465"/>
      <c r="CD465" t="inlineStr">
        <is>
          <t>Davies,T.D., and K.J. Hall</t>
        </is>
      </c>
      <c r="CE465" t="n">
        <v>97393.0</v>
      </c>
      <c r="CF465" t="inlineStr">
        <is>
          <t>Importance of Calcium in Modifying the Acute Toxicity of Sodium Sulphate to Hyalella azteca and Daphnia magna</t>
        </is>
      </c>
      <c r="CG465" t="inlineStr">
        <is>
          <t>Environ. Toxicol. Chem.26(6): 1243-1247</t>
        </is>
      </c>
      <c r="CH465" t="n">
        <v>2007.0</v>
      </c>
    </row>
    <row r="466">
      <c r="A466" t="n">
        <v>7757826.0</v>
      </c>
      <c r="B466" t="inlineStr">
        <is>
          <t>Sulfuric acid sodium salt (1:2)</t>
        </is>
      </c>
      <c r="C466" t="inlineStr">
        <is>
          <t>Reagent Grade, Purissium, Purum, Puriss, Puris, Reinst</t>
        </is>
      </c>
      <c r="D466" t="inlineStr">
        <is>
          <t>Measured</t>
        </is>
      </c>
      <c r="E466"/>
      <c r="F466"/>
      <c r="G466"/>
      <c r="H466"/>
      <c r="I466"/>
      <c r="J466"/>
      <c r="K466" t="inlineStr">
        <is>
          <t>Daphnia magna</t>
        </is>
      </c>
      <c r="L466" t="inlineStr">
        <is>
          <t>Water Flea</t>
        </is>
      </c>
      <c r="M466" t="inlineStr">
        <is>
          <t>Crustaceans; Standard Test Species</t>
        </is>
      </c>
      <c r="N466"/>
      <c r="O466" t="inlineStr">
        <is>
          <t>&lt;</t>
        </is>
      </c>
      <c r="P466" t="n">
        <v>24.0</v>
      </c>
      <c r="Q466"/>
      <c r="R466"/>
      <c r="S466"/>
      <c r="T466"/>
      <c r="U466" t="inlineStr">
        <is>
          <t>Hour(s)</t>
        </is>
      </c>
      <c r="V466" t="inlineStr">
        <is>
          <t>Static</t>
        </is>
      </c>
      <c r="W466" t="inlineStr">
        <is>
          <t>Fresh water</t>
        </is>
      </c>
      <c r="X466" t="inlineStr">
        <is>
          <t>Lab</t>
        </is>
      </c>
      <c r="Y466"/>
      <c r="Z466" t="inlineStr">
        <is>
          <t>Total</t>
        </is>
      </c>
      <c r="AA466"/>
      <c r="AB466" t="n">
        <v>1551.0</v>
      </c>
      <c r="AC466"/>
      <c r="AD466"/>
      <c r="AE466"/>
      <c r="AF466"/>
      <c r="AG466" t="inlineStr">
        <is>
          <t>AI mg/L</t>
        </is>
      </c>
      <c r="AH466"/>
      <c r="AI466"/>
      <c r="AJ466"/>
      <c r="AK466"/>
      <c r="AL466"/>
      <c r="AM466"/>
      <c r="AN466"/>
      <c r="AO466"/>
      <c r="AP466"/>
      <c r="AQ466"/>
      <c r="AR466"/>
      <c r="AS466"/>
      <c r="AT466"/>
      <c r="AU466"/>
      <c r="AV466"/>
      <c r="AW466"/>
      <c r="AX466" t="inlineStr">
        <is>
          <t>Mortality</t>
        </is>
      </c>
      <c r="AY466" t="inlineStr">
        <is>
          <t>Mortality</t>
        </is>
      </c>
      <c r="AZ466" t="inlineStr">
        <is>
          <t>LC50</t>
        </is>
      </c>
      <c r="BA466"/>
      <c r="BB466"/>
      <c r="BC466" t="n">
        <v>2.0</v>
      </c>
      <c r="BD466"/>
      <c r="BE466"/>
      <c r="BF466"/>
      <c r="BG466"/>
      <c r="BH466" t="inlineStr">
        <is>
          <t>Day(s)</t>
        </is>
      </c>
      <c r="BI466"/>
      <c r="BJ466"/>
      <c r="BK466"/>
      <c r="BL466"/>
      <c r="BM466"/>
      <c r="BN466"/>
      <c r="BO466" t="inlineStr">
        <is>
          <t>--</t>
        </is>
      </c>
      <c r="BP466"/>
      <c r="BQ466"/>
      <c r="BR466"/>
      <c r="BS466"/>
      <c r="BT466"/>
      <c r="BU466"/>
      <c r="BV466"/>
      <c r="BW466"/>
      <c r="BX466"/>
      <c r="BY466"/>
      <c r="BZ466"/>
      <c r="CA466"/>
      <c r="CB466"/>
      <c r="CC466"/>
      <c r="CD466" t="inlineStr">
        <is>
          <t>Davies,T.D., and K.J. Hall</t>
        </is>
      </c>
      <c r="CE466" t="n">
        <v>97393.0</v>
      </c>
      <c r="CF466" t="inlineStr">
        <is>
          <t>Importance of Calcium in Modifying the Acute Toxicity of Sodium Sulphate to Hyalella azteca and Daphnia magna</t>
        </is>
      </c>
      <c r="CG466" t="inlineStr">
        <is>
          <t>Environ. Toxicol. Chem.26(6): 1243-1247</t>
        </is>
      </c>
      <c r="CH466" t="n">
        <v>2007.0</v>
      </c>
    </row>
    <row r="467">
      <c r="A467" t="n">
        <v>7757826.0</v>
      </c>
      <c r="B467" t="inlineStr">
        <is>
          <t>Sulfuric acid sodium salt (1:2)</t>
        </is>
      </c>
      <c r="C467" t="inlineStr">
        <is>
          <t>Reagent Grade, Purissium, Purum, Puriss, Puris, Reinst</t>
        </is>
      </c>
      <c r="D467" t="inlineStr">
        <is>
          <t>Measured</t>
        </is>
      </c>
      <c r="E467"/>
      <c r="F467"/>
      <c r="G467"/>
      <c r="H467"/>
      <c r="I467"/>
      <c r="J467"/>
      <c r="K467" t="inlineStr">
        <is>
          <t>Daphnia magna</t>
        </is>
      </c>
      <c r="L467" t="inlineStr">
        <is>
          <t>Water Flea</t>
        </is>
      </c>
      <c r="M467" t="inlineStr">
        <is>
          <t>Crustaceans; Standard Test Species</t>
        </is>
      </c>
      <c r="N467"/>
      <c r="O467" t="inlineStr">
        <is>
          <t>&lt;</t>
        </is>
      </c>
      <c r="P467" t="n">
        <v>24.0</v>
      </c>
      <c r="Q467"/>
      <c r="R467"/>
      <c r="S467"/>
      <c r="T467"/>
      <c r="U467" t="inlineStr">
        <is>
          <t>Hour(s)</t>
        </is>
      </c>
      <c r="V467" t="inlineStr">
        <is>
          <t>Static</t>
        </is>
      </c>
      <c r="W467" t="inlineStr">
        <is>
          <t>Fresh water</t>
        </is>
      </c>
      <c r="X467" t="inlineStr">
        <is>
          <t>Lab</t>
        </is>
      </c>
      <c r="Y467"/>
      <c r="Z467" t="inlineStr">
        <is>
          <t>Total</t>
        </is>
      </c>
      <c r="AA467"/>
      <c r="AB467" t="n">
        <v>3203.0</v>
      </c>
      <c r="AC467"/>
      <c r="AD467"/>
      <c r="AE467"/>
      <c r="AF467"/>
      <c r="AG467" t="inlineStr">
        <is>
          <t>AI mg/L</t>
        </is>
      </c>
      <c r="AH467"/>
      <c r="AI467"/>
      <c r="AJ467"/>
      <c r="AK467"/>
      <c r="AL467"/>
      <c r="AM467"/>
      <c r="AN467"/>
      <c r="AO467"/>
      <c r="AP467"/>
      <c r="AQ467"/>
      <c r="AR467"/>
      <c r="AS467"/>
      <c r="AT467"/>
      <c r="AU467"/>
      <c r="AV467"/>
      <c r="AW467"/>
      <c r="AX467" t="inlineStr">
        <is>
          <t>Mortality</t>
        </is>
      </c>
      <c r="AY467" t="inlineStr">
        <is>
          <t>Mortality</t>
        </is>
      </c>
      <c r="AZ467" t="inlineStr">
        <is>
          <t>LC50</t>
        </is>
      </c>
      <c r="BA467"/>
      <c r="BB467"/>
      <c r="BC467" t="n">
        <v>2.0</v>
      </c>
      <c r="BD467"/>
      <c r="BE467"/>
      <c r="BF467"/>
      <c r="BG467"/>
      <c r="BH467" t="inlineStr">
        <is>
          <t>Day(s)</t>
        </is>
      </c>
      <c r="BI467"/>
      <c r="BJ467"/>
      <c r="BK467"/>
      <c r="BL467"/>
      <c r="BM467"/>
      <c r="BN467"/>
      <c r="BO467" t="inlineStr">
        <is>
          <t>--</t>
        </is>
      </c>
      <c r="BP467"/>
      <c r="BQ467"/>
      <c r="BR467"/>
      <c r="BS467"/>
      <c r="BT467"/>
      <c r="BU467"/>
      <c r="BV467"/>
      <c r="BW467"/>
      <c r="BX467"/>
      <c r="BY467"/>
      <c r="BZ467"/>
      <c r="CA467"/>
      <c r="CB467"/>
      <c r="CC467"/>
      <c r="CD467" t="inlineStr">
        <is>
          <t>Davies,T.D., and K.J. Hall</t>
        </is>
      </c>
      <c r="CE467" t="n">
        <v>97393.0</v>
      </c>
      <c r="CF467" t="inlineStr">
        <is>
          <t>Importance of Calcium in Modifying the Acute Toxicity of Sodium Sulphate to Hyalella azteca and Daphnia magna</t>
        </is>
      </c>
      <c r="CG467" t="inlineStr">
        <is>
          <t>Environ. Toxicol. Chem.26(6): 1243-1247</t>
        </is>
      </c>
      <c r="CH467" t="n">
        <v>2007.0</v>
      </c>
    </row>
    <row r="468">
      <c r="A468" t="n">
        <v>7757826.0</v>
      </c>
      <c r="B468" t="inlineStr">
        <is>
          <t>Sulfuric acid sodium salt (1:2)</t>
        </is>
      </c>
      <c r="C468" t="inlineStr">
        <is>
          <t>Reagent Grade, Purissium, Purum, Puriss, Puris, Reinst</t>
        </is>
      </c>
      <c r="D468" t="inlineStr">
        <is>
          <t>Measured</t>
        </is>
      </c>
      <c r="E468"/>
      <c r="F468"/>
      <c r="G468"/>
      <c r="H468"/>
      <c r="I468"/>
      <c r="J468"/>
      <c r="K468" t="inlineStr">
        <is>
          <t>Daphnia magna</t>
        </is>
      </c>
      <c r="L468" t="inlineStr">
        <is>
          <t>Water Flea</t>
        </is>
      </c>
      <c r="M468" t="inlineStr">
        <is>
          <t>Crustaceans; Standard Test Species</t>
        </is>
      </c>
      <c r="N468"/>
      <c r="O468" t="inlineStr">
        <is>
          <t>&lt;</t>
        </is>
      </c>
      <c r="P468" t="n">
        <v>24.0</v>
      </c>
      <c r="Q468"/>
      <c r="R468"/>
      <c r="S468"/>
      <c r="T468"/>
      <c r="U468" t="inlineStr">
        <is>
          <t>Hour(s)</t>
        </is>
      </c>
      <c r="V468" t="inlineStr">
        <is>
          <t>Static</t>
        </is>
      </c>
      <c r="W468" t="inlineStr">
        <is>
          <t>Fresh water</t>
        </is>
      </c>
      <c r="X468" t="inlineStr">
        <is>
          <t>Lab</t>
        </is>
      </c>
      <c r="Y468"/>
      <c r="Z468" t="inlineStr">
        <is>
          <t>Total</t>
        </is>
      </c>
      <c r="AA468"/>
      <c r="AB468" t="n">
        <v>3342.0</v>
      </c>
      <c r="AC468"/>
      <c r="AD468"/>
      <c r="AE468"/>
      <c r="AF468"/>
      <c r="AG468" t="inlineStr">
        <is>
          <t>AI mg/L</t>
        </is>
      </c>
      <c r="AH468"/>
      <c r="AI468"/>
      <c r="AJ468"/>
      <c r="AK468"/>
      <c r="AL468"/>
      <c r="AM468"/>
      <c r="AN468"/>
      <c r="AO468"/>
      <c r="AP468"/>
      <c r="AQ468"/>
      <c r="AR468"/>
      <c r="AS468"/>
      <c r="AT468"/>
      <c r="AU468"/>
      <c r="AV468"/>
      <c r="AW468"/>
      <c r="AX468" t="inlineStr">
        <is>
          <t>Mortality</t>
        </is>
      </c>
      <c r="AY468" t="inlineStr">
        <is>
          <t>Mortality</t>
        </is>
      </c>
      <c r="AZ468" t="inlineStr">
        <is>
          <t>LC50</t>
        </is>
      </c>
      <c r="BA468"/>
      <c r="BB468"/>
      <c r="BC468" t="n">
        <v>2.0</v>
      </c>
      <c r="BD468"/>
      <c r="BE468"/>
      <c r="BF468"/>
      <c r="BG468"/>
      <c r="BH468" t="inlineStr">
        <is>
          <t>Day(s)</t>
        </is>
      </c>
      <c r="BI468"/>
      <c r="BJ468"/>
      <c r="BK468"/>
      <c r="BL468"/>
      <c r="BM468"/>
      <c r="BN468"/>
      <c r="BO468" t="inlineStr">
        <is>
          <t>--</t>
        </is>
      </c>
      <c r="BP468"/>
      <c r="BQ468"/>
      <c r="BR468"/>
      <c r="BS468"/>
      <c r="BT468"/>
      <c r="BU468"/>
      <c r="BV468"/>
      <c r="BW468"/>
      <c r="BX468"/>
      <c r="BY468"/>
      <c r="BZ468"/>
      <c r="CA468"/>
      <c r="CB468"/>
      <c r="CC468"/>
      <c r="CD468" t="inlineStr">
        <is>
          <t>Davies,T.D., and K.J. Hall</t>
        </is>
      </c>
      <c r="CE468" t="n">
        <v>97393.0</v>
      </c>
      <c r="CF468" t="inlineStr">
        <is>
          <t>Importance of Calcium in Modifying the Acute Toxicity of Sodium Sulphate to Hyalella azteca and Daphnia magna</t>
        </is>
      </c>
      <c r="CG468" t="inlineStr">
        <is>
          <t>Environ. Toxicol. Chem.26(6): 1243-1247</t>
        </is>
      </c>
      <c r="CH468" t="n">
        <v>2007.0</v>
      </c>
    </row>
    <row r="469">
      <c r="A469" t="n">
        <v>7757826.0</v>
      </c>
      <c r="B469" t="inlineStr">
        <is>
          <t>Sulfuric acid sodium salt (1:2)</t>
        </is>
      </c>
      <c r="C469" t="inlineStr">
        <is>
          <t>Reagent Grade, Purissium, Purum, Puriss, Puris, Reinst</t>
        </is>
      </c>
      <c r="D469" t="inlineStr">
        <is>
          <t>Measured</t>
        </is>
      </c>
      <c r="E469"/>
      <c r="F469"/>
      <c r="G469"/>
      <c r="H469"/>
      <c r="I469"/>
      <c r="J469"/>
      <c r="K469" t="inlineStr">
        <is>
          <t>Daphnia magna</t>
        </is>
      </c>
      <c r="L469" t="inlineStr">
        <is>
          <t>Water Flea</t>
        </is>
      </c>
      <c r="M469" t="inlineStr">
        <is>
          <t>Crustaceans; Standard Test Species</t>
        </is>
      </c>
      <c r="N469"/>
      <c r="O469" t="inlineStr">
        <is>
          <t>&lt;</t>
        </is>
      </c>
      <c r="P469" t="n">
        <v>24.0</v>
      </c>
      <c r="Q469"/>
      <c r="R469"/>
      <c r="S469"/>
      <c r="T469"/>
      <c r="U469" t="inlineStr">
        <is>
          <t>Hour(s)</t>
        </is>
      </c>
      <c r="V469" t="inlineStr">
        <is>
          <t>Static</t>
        </is>
      </c>
      <c r="W469" t="inlineStr">
        <is>
          <t>Fresh water</t>
        </is>
      </c>
      <c r="X469" t="inlineStr">
        <is>
          <t>Lab</t>
        </is>
      </c>
      <c r="Y469"/>
      <c r="Z469" t="inlineStr">
        <is>
          <t>Total</t>
        </is>
      </c>
      <c r="AA469"/>
      <c r="AB469" t="n">
        <v>1985.0</v>
      </c>
      <c r="AC469"/>
      <c r="AD469"/>
      <c r="AE469"/>
      <c r="AF469"/>
      <c r="AG469" t="inlineStr">
        <is>
          <t>AI mg/L</t>
        </is>
      </c>
      <c r="AH469"/>
      <c r="AI469"/>
      <c r="AJ469"/>
      <c r="AK469"/>
      <c r="AL469"/>
      <c r="AM469"/>
      <c r="AN469"/>
      <c r="AO469"/>
      <c r="AP469"/>
      <c r="AQ469"/>
      <c r="AR469"/>
      <c r="AS469"/>
      <c r="AT469"/>
      <c r="AU469"/>
      <c r="AV469"/>
      <c r="AW469"/>
      <c r="AX469" t="inlineStr">
        <is>
          <t>Mortality</t>
        </is>
      </c>
      <c r="AY469" t="inlineStr">
        <is>
          <t>Mortality</t>
        </is>
      </c>
      <c r="AZ469" t="inlineStr">
        <is>
          <t>LC50</t>
        </is>
      </c>
      <c r="BA469"/>
      <c r="BB469"/>
      <c r="BC469" t="n">
        <v>2.0</v>
      </c>
      <c r="BD469"/>
      <c r="BE469"/>
      <c r="BF469"/>
      <c r="BG469"/>
      <c r="BH469" t="inlineStr">
        <is>
          <t>Day(s)</t>
        </is>
      </c>
      <c r="BI469"/>
      <c r="BJ469"/>
      <c r="BK469"/>
      <c r="BL469"/>
      <c r="BM469"/>
      <c r="BN469"/>
      <c r="BO469" t="inlineStr">
        <is>
          <t>--</t>
        </is>
      </c>
      <c r="BP469"/>
      <c r="BQ469"/>
      <c r="BR469"/>
      <c r="BS469"/>
      <c r="BT469"/>
      <c r="BU469"/>
      <c r="BV469"/>
      <c r="BW469"/>
      <c r="BX469"/>
      <c r="BY469"/>
      <c r="BZ469"/>
      <c r="CA469"/>
      <c r="CB469"/>
      <c r="CC469"/>
      <c r="CD469" t="inlineStr">
        <is>
          <t>Davies,T.D., and K.J. Hall</t>
        </is>
      </c>
      <c r="CE469" t="n">
        <v>97393.0</v>
      </c>
      <c r="CF469" t="inlineStr">
        <is>
          <t>Importance of Calcium in Modifying the Acute Toxicity of Sodium Sulphate to Hyalella azteca and Daphnia magna</t>
        </is>
      </c>
      <c r="CG469" t="inlineStr">
        <is>
          <t>Environ. Toxicol. Chem.26(6): 1243-1247</t>
        </is>
      </c>
      <c r="CH469" t="n">
        <v>2007.0</v>
      </c>
    </row>
    <row r="470">
      <c r="A470" t="n">
        <v>7757826.0</v>
      </c>
      <c r="B470" t="inlineStr">
        <is>
          <t>Sulfuric acid sodium salt (1:2)</t>
        </is>
      </c>
      <c r="C470" t="inlineStr">
        <is>
          <t>Reagent Grade, Purissium, Purum, Puriss, Puris, Reinst</t>
        </is>
      </c>
      <c r="D470" t="inlineStr">
        <is>
          <t>Measured</t>
        </is>
      </c>
      <c r="E470"/>
      <c r="F470"/>
      <c r="G470"/>
      <c r="H470"/>
      <c r="I470"/>
      <c r="J470"/>
      <c r="K470" t="inlineStr">
        <is>
          <t>Daphnia magna</t>
        </is>
      </c>
      <c r="L470" t="inlineStr">
        <is>
          <t>Water Flea</t>
        </is>
      </c>
      <c r="M470" t="inlineStr">
        <is>
          <t>Crustaceans; Standard Test Species</t>
        </is>
      </c>
      <c r="N470"/>
      <c r="O470" t="inlineStr">
        <is>
          <t>&lt;</t>
        </is>
      </c>
      <c r="P470" t="n">
        <v>24.0</v>
      </c>
      <c r="Q470"/>
      <c r="R470"/>
      <c r="S470"/>
      <c r="T470"/>
      <c r="U470" t="inlineStr">
        <is>
          <t>Hour(s)</t>
        </is>
      </c>
      <c r="V470" t="inlineStr">
        <is>
          <t>Static</t>
        </is>
      </c>
      <c r="W470" t="inlineStr">
        <is>
          <t>Fresh water</t>
        </is>
      </c>
      <c r="X470" t="inlineStr">
        <is>
          <t>Lab</t>
        </is>
      </c>
      <c r="Y470"/>
      <c r="Z470" t="inlineStr">
        <is>
          <t>Total</t>
        </is>
      </c>
      <c r="AA470"/>
      <c r="AB470" t="n">
        <v>3808.0</v>
      </c>
      <c r="AC470"/>
      <c r="AD470"/>
      <c r="AE470"/>
      <c r="AF470"/>
      <c r="AG470" t="inlineStr">
        <is>
          <t>AI mg/L</t>
        </is>
      </c>
      <c r="AH470"/>
      <c r="AI470"/>
      <c r="AJ470"/>
      <c r="AK470"/>
      <c r="AL470"/>
      <c r="AM470"/>
      <c r="AN470"/>
      <c r="AO470"/>
      <c r="AP470"/>
      <c r="AQ470"/>
      <c r="AR470"/>
      <c r="AS470"/>
      <c r="AT470"/>
      <c r="AU470"/>
      <c r="AV470"/>
      <c r="AW470"/>
      <c r="AX470" t="inlineStr">
        <is>
          <t>Mortality</t>
        </is>
      </c>
      <c r="AY470" t="inlineStr">
        <is>
          <t>Mortality</t>
        </is>
      </c>
      <c r="AZ470" t="inlineStr">
        <is>
          <t>LC50</t>
        </is>
      </c>
      <c r="BA470"/>
      <c r="BB470"/>
      <c r="BC470" t="n">
        <v>2.0</v>
      </c>
      <c r="BD470"/>
      <c r="BE470"/>
      <c r="BF470"/>
      <c r="BG470"/>
      <c r="BH470" t="inlineStr">
        <is>
          <t>Day(s)</t>
        </is>
      </c>
      <c r="BI470"/>
      <c r="BJ470"/>
      <c r="BK470"/>
      <c r="BL470"/>
      <c r="BM470"/>
      <c r="BN470"/>
      <c r="BO470" t="inlineStr">
        <is>
          <t>--</t>
        </is>
      </c>
      <c r="BP470"/>
      <c r="BQ470"/>
      <c r="BR470"/>
      <c r="BS470"/>
      <c r="BT470"/>
      <c r="BU470"/>
      <c r="BV470"/>
      <c r="BW470"/>
      <c r="BX470"/>
      <c r="BY470"/>
      <c r="BZ470"/>
      <c r="CA470"/>
      <c r="CB470"/>
      <c r="CC470"/>
      <c r="CD470" t="inlineStr">
        <is>
          <t>Davies,T.D., and K.J. Hall</t>
        </is>
      </c>
      <c r="CE470" t="n">
        <v>97393.0</v>
      </c>
      <c r="CF470" t="inlineStr">
        <is>
          <t>Importance of Calcium in Modifying the Acute Toxicity of Sodium Sulphate to Hyalella azteca and Daphnia magna</t>
        </is>
      </c>
      <c r="CG470" t="inlineStr">
        <is>
          <t>Environ. Toxicol. Chem.26(6): 1243-1247</t>
        </is>
      </c>
      <c r="CH470" t="n">
        <v>2007.0</v>
      </c>
    </row>
    <row r="471">
      <c r="A471" t="n">
        <v>7757826.0</v>
      </c>
      <c r="B471" t="inlineStr">
        <is>
          <t>Sulfuric acid sodium salt (1:2)</t>
        </is>
      </c>
      <c r="C471" t="inlineStr">
        <is>
          <t>Reagent Grade, Purissium, Purum, Puriss, Puris, Reinst</t>
        </is>
      </c>
      <c r="D471" t="inlineStr">
        <is>
          <t>Measured</t>
        </is>
      </c>
      <c r="E471"/>
      <c r="F471"/>
      <c r="G471"/>
      <c r="H471"/>
      <c r="I471"/>
      <c r="J471"/>
      <c r="K471" t="inlineStr">
        <is>
          <t>Daphnia magna</t>
        </is>
      </c>
      <c r="L471" t="inlineStr">
        <is>
          <t>Water Flea</t>
        </is>
      </c>
      <c r="M471" t="inlineStr">
        <is>
          <t>Crustaceans; Standard Test Species</t>
        </is>
      </c>
      <c r="N471"/>
      <c r="O471" t="inlineStr">
        <is>
          <t>&lt;</t>
        </is>
      </c>
      <c r="P471" t="n">
        <v>24.0</v>
      </c>
      <c r="Q471"/>
      <c r="R471"/>
      <c r="S471"/>
      <c r="T471"/>
      <c r="U471" t="inlineStr">
        <is>
          <t>Hour(s)</t>
        </is>
      </c>
      <c r="V471" t="inlineStr">
        <is>
          <t>Static</t>
        </is>
      </c>
      <c r="W471" t="inlineStr">
        <is>
          <t>Fresh water</t>
        </is>
      </c>
      <c r="X471" t="inlineStr">
        <is>
          <t>Lab</t>
        </is>
      </c>
      <c r="Y471"/>
      <c r="Z471" t="inlineStr">
        <is>
          <t>Total</t>
        </is>
      </c>
      <c r="AA471"/>
      <c r="AB471" t="n">
        <v>1194.0</v>
      </c>
      <c r="AC471"/>
      <c r="AD471"/>
      <c r="AE471"/>
      <c r="AF471"/>
      <c r="AG471" t="inlineStr">
        <is>
          <t>AI mg/L</t>
        </is>
      </c>
      <c r="AH471"/>
      <c r="AI471"/>
      <c r="AJ471"/>
      <c r="AK471"/>
      <c r="AL471"/>
      <c r="AM471"/>
      <c r="AN471"/>
      <c r="AO471"/>
      <c r="AP471"/>
      <c r="AQ471"/>
      <c r="AR471"/>
      <c r="AS471"/>
      <c r="AT471"/>
      <c r="AU471"/>
      <c r="AV471"/>
      <c r="AW471"/>
      <c r="AX471" t="inlineStr">
        <is>
          <t>Mortality</t>
        </is>
      </c>
      <c r="AY471" t="inlineStr">
        <is>
          <t>Mortality</t>
        </is>
      </c>
      <c r="AZ471" t="inlineStr">
        <is>
          <t>LC50</t>
        </is>
      </c>
      <c r="BA471"/>
      <c r="BB471"/>
      <c r="BC471" t="n">
        <v>2.0</v>
      </c>
      <c r="BD471"/>
      <c r="BE471"/>
      <c r="BF471"/>
      <c r="BG471"/>
      <c r="BH471" t="inlineStr">
        <is>
          <t>Day(s)</t>
        </is>
      </c>
      <c r="BI471"/>
      <c r="BJ471"/>
      <c r="BK471"/>
      <c r="BL471"/>
      <c r="BM471"/>
      <c r="BN471"/>
      <c r="BO471" t="inlineStr">
        <is>
          <t>--</t>
        </is>
      </c>
      <c r="BP471"/>
      <c r="BQ471"/>
      <c r="BR471"/>
      <c r="BS471"/>
      <c r="BT471"/>
      <c r="BU471"/>
      <c r="BV471"/>
      <c r="BW471"/>
      <c r="BX471"/>
      <c r="BY471"/>
      <c r="BZ471"/>
      <c r="CA471"/>
      <c r="CB471"/>
      <c r="CC471"/>
      <c r="CD471" t="inlineStr">
        <is>
          <t>Davies,T.D., and K.J. Hall</t>
        </is>
      </c>
      <c r="CE471" t="n">
        <v>97393.0</v>
      </c>
      <c r="CF471" t="inlineStr">
        <is>
          <t>Importance of Calcium in Modifying the Acute Toxicity of Sodium Sulphate to Hyalella azteca and Daphnia magna</t>
        </is>
      </c>
      <c r="CG471" t="inlineStr">
        <is>
          <t>Environ. Toxicol. Chem.26(6): 1243-1247</t>
        </is>
      </c>
      <c r="CH471" t="n">
        <v>2007.0</v>
      </c>
    </row>
    <row r="472">
      <c r="A472" t="n">
        <v>7757826.0</v>
      </c>
      <c r="B472" t="inlineStr">
        <is>
          <t>Sulfuric acid sodium salt (1:2)</t>
        </is>
      </c>
      <c r="C472" t="inlineStr">
        <is>
          <t>Reagent Grade, Purissium, Purum, Puriss, Puris, Reinst</t>
        </is>
      </c>
      <c r="D472" t="inlineStr">
        <is>
          <t>Measured</t>
        </is>
      </c>
      <c r="E472"/>
      <c r="F472"/>
      <c r="G472"/>
      <c r="H472"/>
      <c r="I472"/>
      <c r="J472"/>
      <c r="K472" t="inlineStr">
        <is>
          <t>Daphnia magna</t>
        </is>
      </c>
      <c r="L472" t="inlineStr">
        <is>
          <t>Water Flea</t>
        </is>
      </c>
      <c r="M472" t="inlineStr">
        <is>
          <t>Crustaceans; Standard Test Species</t>
        </is>
      </c>
      <c r="N472"/>
      <c r="O472" t="inlineStr">
        <is>
          <t>&lt;</t>
        </is>
      </c>
      <c r="P472" t="n">
        <v>24.0</v>
      </c>
      <c r="Q472"/>
      <c r="R472"/>
      <c r="S472"/>
      <c r="T472"/>
      <c r="U472" t="inlineStr">
        <is>
          <t>Hour(s)</t>
        </is>
      </c>
      <c r="V472" t="inlineStr">
        <is>
          <t>Static</t>
        </is>
      </c>
      <c r="W472" t="inlineStr">
        <is>
          <t>Fresh water</t>
        </is>
      </c>
      <c r="X472" t="inlineStr">
        <is>
          <t>Lab</t>
        </is>
      </c>
      <c r="Y472"/>
      <c r="Z472" t="inlineStr">
        <is>
          <t>Total</t>
        </is>
      </c>
      <c r="AA472"/>
      <c r="AB472" t="n">
        <v>1194.0</v>
      </c>
      <c r="AC472"/>
      <c r="AD472"/>
      <c r="AE472"/>
      <c r="AF472"/>
      <c r="AG472" t="inlineStr">
        <is>
          <t>AI mg/L</t>
        </is>
      </c>
      <c r="AH472"/>
      <c r="AI472"/>
      <c r="AJ472"/>
      <c r="AK472"/>
      <c r="AL472"/>
      <c r="AM472"/>
      <c r="AN472"/>
      <c r="AO472"/>
      <c r="AP472"/>
      <c r="AQ472"/>
      <c r="AR472"/>
      <c r="AS472"/>
      <c r="AT472"/>
      <c r="AU472"/>
      <c r="AV472"/>
      <c r="AW472"/>
      <c r="AX472" t="inlineStr">
        <is>
          <t>Mortality</t>
        </is>
      </c>
      <c r="AY472" t="inlineStr">
        <is>
          <t>Mortality</t>
        </is>
      </c>
      <c r="AZ472" t="inlineStr">
        <is>
          <t>LC50</t>
        </is>
      </c>
      <c r="BA472"/>
      <c r="BB472"/>
      <c r="BC472" t="n">
        <v>2.0</v>
      </c>
      <c r="BD472"/>
      <c r="BE472"/>
      <c r="BF472"/>
      <c r="BG472"/>
      <c r="BH472" t="inlineStr">
        <is>
          <t>Day(s)</t>
        </is>
      </c>
      <c r="BI472"/>
      <c r="BJ472"/>
      <c r="BK472"/>
      <c r="BL472"/>
      <c r="BM472"/>
      <c r="BN472"/>
      <c r="BO472" t="inlineStr">
        <is>
          <t>--</t>
        </is>
      </c>
      <c r="BP472"/>
      <c r="BQ472"/>
      <c r="BR472"/>
      <c r="BS472"/>
      <c r="BT472"/>
      <c r="BU472"/>
      <c r="BV472"/>
      <c r="BW472"/>
      <c r="BX472"/>
      <c r="BY472"/>
      <c r="BZ472"/>
      <c r="CA472"/>
      <c r="CB472"/>
      <c r="CC472"/>
      <c r="CD472" t="inlineStr">
        <is>
          <t>Davies,T.D., and K.J. Hall</t>
        </is>
      </c>
      <c r="CE472" t="n">
        <v>97393.0</v>
      </c>
      <c r="CF472" t="inlineStr">
        <is>
          <t>Importance of Calcium in Modifying the Acute Toxicity of Sodium Sulphate to Hyalella azteca and Daphnia magna</t>
        </is>
      </c>
      <c r="CG472" t="inlineStr">
        <is>
          <t>Environ. Toxicol. Chem.26(6): 1243-1247</t>
        </is>
      </c>
      <c r="CH472" t="n">
        <v>2007.0</v>
      </c>
    </row>
    <row r="473">
      <c r="A473" t="n">
        <v>7757826.0</v>
      </c>
      <c r="B473" t="inlineStr">
        <is>
          <t>Sulfuric acid sodium salt (1:2)</t>
        </is>
      </c>
      <c r="C473" t="inlineStr">
        <is>
          <t>Reagent Grade, Purissium, Purum, Puriss, Puris, Reinst</t>
        </is>
      </c>
      <c r="D473" t="inlineStr">
        <is>
          <t>Measured</t>
        </is>
      </c>
      <c r="E473"/>
      <c r="F473"/>
      <c r="G473"/>
      <c r="H473"/>
      <c r="I473"/>
      <c r="J473"/>
      <c r="K473" t="inlineStr">
        <is>
          <t>Daphnia magna</t>
        </is>
      </c>
      <c r="L473" t="inlineStr">
        <is>
          <t>Water Flea</t>
        </is>
      </c>
      <c r="M473" t="inlineStr">
        <is>
          <t>Crustaceans; Standard Test Species</t>
        </is>
      </c>
      <c r="N473"/>
      <c r="O473" t="inlineStr">
        <is>
          <t>&lt;</t>
        </is>
      </c>
      <c r="P473" t="n">
        <v>24.0</v>
      </c>
      <c r="Q473"/>
      <c r="R473"/>
      <c r="S473"/>
      <c r="T473"/>
      <c r="U473" t="inlineStr">
        <is>
          <t>Hour(s)</t>
        </is>
      </c>
      <c r="V473" t="inlineStr">
        <is>
          <t>Static</t>
        </is>
      </c>
      <c r="W473" t="inlineStr">
        <is>
          <t>Fresh water</t>
        </is>
      </c>
      <c r="X473" t="inlineStr">
        <is>
          <t>Lab</t>
        </is>
      </c>
      <c r="Y473"/>
      <c r="Z473" t="inlineStr">
        <is>
          <t>Total</t>
        </is>
      </c>
      <c r="AA473"/>
      <c r="AB473" t="n">
        <v>3203.0</v>
      </c>
      <c r="AC473"/>
      <c r="AD473"/>
      <c r="AE473"/>
      <c r="AF473"/>
      <c r="AG473" t="inlineStr">
        <is>
          <t>AI mg/L</t>
        </is>
      </c>
      <c r="AH473"/>
      <c r="AI473"/>
      <c r="AJ473"/>
      <c r="AK473"/>
      <c r="AL473"/>
      <c r="AM473"/>
      <c r="AN473"/>
      <c r="AO473"/>
      <c r="AP473"/>
      <c r="AQ473"/>
      <c r="AR473"/>
      <c r="AS473"/>
      <c r="AT473"/>
      <c r="AU473"/>
      <c r="AV473"/>
      <c r="AW473"/>
      <c r="AX473" t="inlineStr">
        <is>
          <t>Mortality</t>
        </is>
      </c>
      <c r="AY473" t="inlineStr">
        <is>
          <t>Mortality</t>
        </is>
      </c>
      <c r="AZ473" t="inlineStr">
        <is>
          <t>LC50</t>
        </is>
      </c>
      <c r="BA473"/>
      <c r="BB473"/>
      <c r="BC473" t="n">
        <v>2.0</v>
      </c>
      <c r="BD473"/>
      <c r="BE473"/>
      <c r="BF473"/>
      <c r="BG473"/>
      <c r="BH473" t="inlineStr">
        <is>
          <t>Day(s)</t>
        </is>
      </c>
      <c r="BI473"/>
      <c r="BJ473"/>
      <c r="BK473"/>
      <c r="BL473"/>
      <c r="BM473"/>
      <c r="BN473"/>
      <c r="BO473" t="inlineStr">
        <is>
          <t>--</t>
        </is>
      </c>
      <c r="BP473"/>
      <c r="BQ473"/>
      <c r="BR473"/>
      <c r="BS473"/>
      <c r="BT473"/>
      <c r="BU473"/>
      <c r="BV473"/>
      <c r="BW473"/>
      <c r="BX473"/>
      <c r="BY473"/>
      <c r="BZ473"/>
      <c r="CA473"/>
      <c r="CB473"/>
      <c r="CC473"/>
      <c r="CD473" t="inlineStr">
        <is>
          <t>Davies,T.D., and K.J. Hall</t>
        </is>
      </c>
      <c r="CE473" t="n">
        <v>97393.0</v>
      </c>
      <c r="CF473" t="inlineStr">
        <is>
          <t>Importance of Calcium in Modifying the Acute Toxicity of Sodium Sulphate to Hyalella azteca and Daphnia magna</t>
        </is>
      </c>
      <c r="CG473" t="inlineStr">
        <is>
          <t>Environ. Toxicol. Chem.26(6): 1243-1247</t>
        </is>
      </c>
      <c r="CH473" t="n">
        <v>2007.0</v>
      </c>
    </row>
    <row r="474">
      <c r="A474" t="n">
        <v>7757826.0</v>
      </c>
      <c r="B474" t="inlineStr">
        <is>
          <t>Sulfuric acid sodium salt (1:2)</t>
        </is>
      </c>
      <c r="C474" t="inlineStr">
        <is>
          <t>Reagent Grade, Purissium, Purum, Puriss, Puris, Reinst</t>
        </is>
      </c>
      <c r="D474" t="inlineStr">
        <is>
          <t>Measured</t>
        </is>
      </c>
      <c r="E474"/>
      <c r="F474"/>
      <c r="G474"/>
      <c r="H474"/>
      <c r="I474"/>
      <c r="J474"/>
      <c r="K474" t="inlineStr">
        <is>
          <t>Daphnia magna</t>
        </is>
      </c>
      <c r="L474" t="inlineStr">
        <is>
          <t>Water Flea</t>
        </is>
      </c>
      <c r="M474" t="inlineStr">
        <is>
          <t>Crustaceans; Standard Test Species</t>
        </is>
      </c>
      <c r="N474"/>
      <c r="O474" t="inlineStr">
        <is>
          <t>&lt;</t>
        </is>
      </c>
      <c r="P474" t="n">
        <v>24.0</v>
      </c>
      <c r="Q474"/>
      <c r="R474"/>
      <c r="S474"/>
      <c r="T474"/>
      <c r="U474" t="inlineStr">
        <is>
          <t>Hour(s)</t>
        </is>
      </c>
      <c r="V474" t="inlineStr">
        <is>
          <t>Static</t>
        </is>
      </c>
      <c r="W474" t="inlineStr">
        <is>
          <t>Fresh water</t>
        </is>
      </c>
      <c r="X474" t="inlineStr">
        <is>
          <t>Lab</t>
        </is>
      </c>
      <c r="Y474"/>
      <c r="Z474" t="inlineStr">
        <is>
          <t>Total</t>
        </is>
      </c>
      <c r="AA474"/>
      <c r="AB474" t="n">
        <v>1563.0</v>
      </c>
      <c r="AC474"/>
      <c r="AD474"/>
      <c r="AE474"/>
      <c r="AF474"/>
      <c r="AG474" t="inlineStr">
        <is>
          <t>AI mg/L</t>
        </is>
      </c>
      <c r="AH474"/>
      <c r="AI474"/>
      <c r="AJ474"/>
      <c r="AK474"/>
      <c r="AL474"/>
      <c r="AM474"/>
      <c r="AN474"/>
      <c r="AO474"/>
      <c r="AP474"/>
      <c r="AQ474"/>
      <c r="AR474"/>
      <c r="AS474"/>
      <c r="AT474"/>
      <c r="AU474"/>
      <c r="AV474"/>
      <c r="AW474"/>
      <c r="AX474" t="inlineStr">
        <is>
          <t>Mortality</t>
        </is>
      </c>
      <c r="AY474" t="inlineStr">
        <is>
          <t>Mortality</t>
        </is>
      </c>
      <c r="AZ474" t="inlineStr">
        <is>
          <t>LC50</t>
        </is>
      </c>
      <c r="BA474"/>
      <c r="BB474"/>
      <c r="BC474" t="n">
        <v>2.0</v>
      </c>
      <c r="BD474"/>
      <c r="BE474"/>
      <c r="BF474"/>
      <c r="BG474"/>
      <c r="BH474" t="inlineStr">
        <is>
          <t>Day(s)</t>
        </is>
      </c>
      <c r="BI474"/>
      <c r="BJ474"/>
      <c r="BK474"/>
      <c r="BL474"/>
      <c r="BM474"/>
      <c r="BN474"/>
      <c r="BO474" t="inlineStr">
        <is>
          <t>--</t>
        </is>
      </c>
      <c r="BP474"/>
      <c r="BQ474"/>
      <c r="BR474"/>
      <c r="BS474"/>
      <c r="BT474"/>
      <c r="BU474"/>
      <c r="BV474"/>
      <c r="BW474"/>
      <c r="BX474"/>
      <c r="BY474"/>
      <c r="BZ474"/>
      <c r="CA474"/>
      <c r="CB474"/>
      <c r="CC474"/>
      <c r="CD474" t="inlineStr">
        <is>
          <t>Davies,T.D., and K.J. Hall</t>
        </is>
      </c>
      <c r="CE474" t="n">
        <v>97393.0</v>
      </c>
      <c r="CF474" t="inlineStr">
        <is>
          <t>Importance of Calcium in Modifying the Acute Toxicity of Sodium Sulphate to Hyalella azteca and Daphnia magna</t>
        </is>
      </c>
      <c r="CG474" t="inlineStr">
        <is>
          <t>Environ. Toxicol. Chem.26(6): 1243-1247</t>
        </is>
      </c>
      <c r="CH474" t="n">
        <v>2007.0</v>
      </c>
    </row>
    <row r="475">
      <c r="A475" t="n">
        <v>7757826.0</v>
      </c>
      <c r="B475" t="inlineStr">
        <is>
          <t>Sulfuric acid sodium salt (1:2)</t>
        </is>
      </c>
      <c r="C475"/>
      <c r="D475" t="inlineStr">
        <is>
          <t>Unmeasured</t>
        </is>
      </c>
      <c r="E475"/>
      <c r="F475"/>
      <c r="G475"/>
      <c r="H475"/>
      <c r="I475"/>
      <c r="J475"/>
      <c r="K475" t="inlineStr">
        <is>
          <t>Daphnia magna</t>
        </is>
      </c>
      <c r="L475" t="inlineStr">
        <is>
          <t>Water Flea</t>
        </is>
      </c>
      <c r="M475" t="inlineStr">
        <is>
          <t>Crustaceans; Standard Test Species</t>
        </is>
      </c>
      <c r="N475"/>
      <c r="O475"/>
      <c r="P475"/>
      <c r="Q475"/>
      <c r="R475"/>
      <c r="S475"/>
      <c r="T475"/>
      <c r="U475"/>
      <c r="V475" t="inlineStr">
        <is>
          <t>Static</t>
        </is>
      </c>
      <c r="W475" t="inlineStr">
        <is>
          <t>Fresh water</t>
        </is>
      </c>
      <c r="X475" t="inlineStr">
        <is>
          <t>Lab</t>
        </is>
      </c>
      <c r="Y475" t="n">
        <v>10.0</v>
      </c>
      <c r="Z475" t="inlineStr">
        <is>
          <t>Total</t>
        </is>
      </c>
      <c r="AA475"/>
      <c r="AB475" t="n">
        <v>2752.0</v>
      </c>
      <c r="AC475"/>
      <c r="AD475"/>
      <c r="AE475"/>
      <c r="AF475"/>
      <c r="AG475" t="inlineStr">
        <is>
          <t>AI mg/L</t>
        </is>
      </c>
      <c r="AH475"/>
      <c r="AI475"/>
      <c r="AJ475"/>
      <c r="AK475"/>
      <c r="AL475"/>
      <c r="AM475"/>
      <c r="AN475"/>
      <c r="AO475"/>
      <c r="AP475"/>
      <c r="AQ475"/>
      <c r="AR475"/>
      <c r="AS475"/>
      <c r="AT475"/>
      <c r="AU475"/>
      <c r="AV475"/>
      <c r="AW475"/>
      <c r="AX475" t="inlineStr">
        <is>
          <t>Intoxication</t>
        </is>
      </c>
      <c r="AY475" t="inlineStr">
        <is>
          <t>Immobile</t>
        </is>
      </c>
      <c r="AZ475" t="inlineStr">
        <is>
          <t>LC50</t>
        </is>
      </c>
      <c r="BA475"/>
      <c r="BB475"/>
      <c r="BC475" t="n">
        <v>4.1667</v>
      </c>
      <c r="BD475"/>
      <c r="BE475"/>
      <c r="BF475"/>
      <c r="BG475"/>
      <c r="BH475" t="inlineStr">
        <is>
          <t>Day(s)</t>
        </is>
      </c>
      <c r="BI475"/>
      <c r="BJ475"/>
      <c r="BK475"/>
      <c r="BL475"/>
      <c r="BM475"/>
      <c r="BN475"/>
      <c r="BO475" t="inlineStr">
        <is>
          <t>--</t>
        </is>
      </c>
      <c r="BP475"/>
      <c r="BQ475"/>
      <c r="BR475"/>
      <c r="BS475"/>
      <c r="BT475"/>
      <c r="BU475"/>
      <c r="BV475"/>
      <c r="BW475"/>
      <c r="BX475"/>
      <c r="BY475"/>
      <c r="BZ475"/>
      <c r="CA475"/>
      <c r="CB475"/>
      <c r="CC475"/>
      <c r="CD475" t="inlineStr">
        <is>
          <t>Fairchild II,E.J.</t>
        </is>
      </c>
      <c r="CE475" t="n">
        <v>117511.0</v>
      </c>
      <c r="CF475" t="inlineStr">
        <is>
          <t>Low Dissolved Oxygen:  Effect Upon the Toxicity of Certain Inorganic Salts to the Aquatic Invertebrate Daphnia magna</t>
        </is>
      </c>
      <c r="CG475" t="inlineStr">
        <is>
          <t>In: Proc. 4th Ann. Water Symp., March 1955, Baton Rouge, LA, Eng. Exp. Stn. Bull. No.51:95-102</t>
        </is>
      </c>
      <c r="CH475" t="n">
        <v>1955.0</v>
      </c>
    </row>
    <row r="476">
      <c r="A476" t="n">
        <v>7757826.0</v>
      </c>
      <c r="B476" t="inlineStr">
        <is>
          <t>Sulfuric acid sodium salt (1:2)</t>
        </is>
      </c>
      <c r="C476"/>
      <c r="D476" t="inlineStr">
        <is>
          <t>Unmeasured</t>
        </is>
      </c>
      <c r="E476"/>
      <c r="F476"/>
      <c r="G476"/>
      <c r="H476"/>
      <c r="I476"/>
      <c r="J476"/>
      <c r="K476" t="inlineStr">
        <is>
          <t>Daphnia magna</t>
        </is>
      </c>
      <c r="L476" t="inlineStr">
        <is>
          <t>Water Flea</t>
        </is>
      </c>
      <c r="M476" t="inlineStr">
        <is>
          <t>Crustaceans; Standard Test Species</t>
        </is>
      </c>
      <c r="N476"/>
      <c r="O476"/>
      <c r="P476"/>
      <c r="Q476"/>
      <c r="R476"/>
      <c r="S476"/>
      <c r="T476"/>
      <c r="U476"/>
      <c r="V476" t="inlineStr">
        <is>
          <t>Static</t>
        </is>
      </c>
      <c r="W476" t="inlineStr">
        <is>
          <t>Fresh water</t>
        </is>
      </c>
      <c r="X476" t="inlineStr">
        <is>
          <t>Lab</t>
        </is>
      </c>
      <c r="Y476" t="n">
        <v>10.0</v>
      </c>
      <c r="Z476" t="inlineStr">
        <is>
          <t>Total</t>
        </is>
      </c>
      <c r="AA476"/>
      <c r="AB476" t="n">
        <v>5514.0</v>
      </c>
      <c r="AC476"/>
      <c r="AD476"/>
      <c r="AE476"/>
      <c r="AF476"/>
      <c r="AG476" t="inlineStr">
        <is>
          <t>AI mg/L</t>
        </is>
      </c>
      <c r="AH476"/>
      <c r="AI476"/>
      <c r="AJ476"/>
      <c r="AK476"/>
      <c r="AL476"/>
      <c r="AM476"/>
      <c r="AN476"/>
      <c r="AO476"/>
      <c r="AP476"/>
      <c r="AQ476"/>
      <c r="AR476"/>
      <c r="AS476"/>
      <c r="AT476"/>
      <c r="AU476"/>
      <c r="AV476"/>
      <c r="AW476"/>
      <c r="AX476" t="inlineStr">
        <is>
          <t>Intoxication</t>
        </is>
      </c>
      <c r="AY476" t="inlineStr">
        <is>
          <t>Immobile</t>
        </is>
      </c>
      <c r="AZ476" t="inlineStr">
        <is>
          <t>LC50</t>
        </is>
      </c>
      <c r="BA476"/>
      <c r="BB476"/>
      <c r="BC476" t="n">
        <v>4.1667</v>
      </c>
      <c r="BD476"/>
      <c r="BE476"/>
      <c r="BF476"/>
      <c r="BG476"/>
      <c r="BH476" t="inlineStr">
        <is>
          <t>Day(s)</t>
        </is>
      </c>
      <c r="BI476"/>
      <c r="BJ476"/>
      <c r="BK476"/>
      <c r="BL476"/>
      <c r="BM476"/>
      <c r="BN476"/>
      <c r="BO476" t="inlineStr">
        <is>
          <t>--</t>
        </is>
      </c>
      <c r="BP476"/>
      <c r="BQ476"/>
      <c r="BR476"/>
      <c r="BS476"/>
      <c r="BT476"/>
      <c r="BU476"/>
      <c r="BV476"/>
      <c r="BW476"/>
      <c r="BX476"/>
      <c r="BY476"/>
      <c r="BZ476"/>
      <c r="CA476"/>
      <c r="CB476"/>
      <c r="CC476"/>
      <c r="CD476" t="inlineStr">
        <is>
          <t>Fairchild II,E.J.</t>
        </is>
      </c>
      <c r="CE476" t="n">
        <v>117511.0</v>
      </c>
      <c r="CF476" t="inlineStr">
        <is>
          <t>Low Dissolved Oxygen:  Effect Upon the Toxicity of Certain Inorganic Salts to the Aquatic Invertebrate Daphnia magna</t>
        </is>
      </c>
      <c r="CG476" t="inlineStr">
        <is>
          <t>In: Proc. 4th Ann. Water Symp., March 1955, Baton Rouge, LA, Eng. Exp. Stn. Bull. No.51:95-102</t>
        </is>
      </c>
      <c r="CH476" t="n">
        <v>1955.0</v>
      </c>
    </row>
    <row r="477">
      <c r="A477" t="n">
        <v>7757826.0</v>
      </c>
      <c r="B477" t="inlineStr">
        <is>
          <t>Sulfuric acid sodium salt (1:2)</t>
        </is>
      </c>
      <c r="C477"/>
      <c r="D477" t="inlineStr">
        <is>
          <t>Unmeasured</t>
        </is>
      </c>
      <c r="E477"/>
      <c r="F477"/>
      <c r="G477"/>
      <c r="H477"/>
      <c r="I477"/>
      <c r="J477"/>
      <c r="K477" t="inlineStr">
        <is>
          <t>Daphnia magna</t>
        </is>
      </c>
      <c r="L477" t="inlineStr">
        <is>
          <t>Water Flea</t>
        </is>
      </c>
      <c r="M477" t="inlineStr">
        <is>
          <t>Crustaceans; Standard Test Species</t>
        </is>
      </c>
      <c r="N477"/>
      <c r="O477"/>
      <c r="P477"/>
      <c r="Q477"/>
      <c r="R477"/>
      <c r="S477"/>
      <c r="T477"/>
      <c r="U477"/>
      <c r="V477" t="inlineStr">
        <is>
          <t>Static</t>
        </is>
      </c>
      <c r="W477" t="inlineStr">
        <is>
          <t>Fresh water</t>
        </is>
      </c>
      <c r="X477" t="inlineStr">
        <is>
          <t>Lab</t>
        </is>
      </c>
      <c r="Y477" t="n">
        <v>10.0</v>
      </c>
      <c r="Z477" t="inlineStr">
        <is>
          <t>Total</t>
        </is>
      </c>
      <c r="AA477"/>
      <c r="AB477" t="n">
        <v>4135.0</v>
      </c>
      <c r="AC477"/>
      <c r="AD477"/>
      <c r="AE477"/>
      <c r="AF477"/>
      <c r="AG477" t="inlineStr">
        <is>
          <t>AI mg/L</t>
        </is>
      </c>
      <c r="AH477"/>
      <c r="AI477"/>
      <c r="AJ477"/>
      <c r="AK477"/>
      <c r="AL477"/>
      <c r="AM477"/>
      <c r="AN477"/>
      <c r="AO477"/>
      <c r="AP477"/>
      <c r="AQ477"/>
      <c r="AR477"/>
      <c r="AS477"/>
      <c r="AT477"/>
      <c r="AU477"/>
      <c r="AV477"/>
      <c r="AW477"/>
      <c r="AX477" t="inlineStr">
        <is>
          <t>Intoxication</t>
        </is>
      </c>
      <c r="AY477" t="inlineStr">
        <is>
          <t>Immobile</t>
        </is>
      </c>
      <c r="AZ477" t="inlineStr">
        <is>
          <t>LC50</t>
        </is>
      </c>
      <c r="BA477"/>
      <c r="BB477"/>
      <c r="BC477" t="n">
        <v>4.1667</v>
      </c>
      <c r="BD477"/>
      <c r="BE477"/>
      <c r="BF477"/>
      <c r="BG477"/>
      <c r="BH477" t="inlineStr">
        <is>
          <t>Day(s)</t>
        </is>
      </c>
      <c r="BI477"/>
      <c r="BJ477"/>
      <c r="BK477"/>
      <c r="BL477"/>
      <c r="BM477"/>
      <c r="BN477"/>
      <c r="BO477" t="inlineStr">
        <is>
          <t>--</t>
        </is>
      </c>
      <c r="BP477"/>
      <c r="BQ477"/>
      <c r="BR477"/>
      <c r="BS477"/>
      <c r="BT477"/>
      <c r="BU477"/>
      <c r="BV477"/>
      <c r="BW477"/>
      <c r="BX477"/>
      <c r="BY477"/>
      <c r="BZ477"/>
      <c r="CA477"/>
      <c r="CB477"/>
      <c r="CC477"/>
      <c r="CD477" t="inlineStr">
        <is>
          <t>Fairchild II,E.J.</t>
        </is>
      </c>
      <c r="CE477" t="n">
        <v>117511.0</v>
      </c>
      <c r="CF477" t="inlineStr">
        <is>
          <t>Low Dissolved Oxygen:  Effect Upon the Toxicity of Certain Inorganic Salts to the Aquatic Invertebrate Daphnia magna</t>
        </is>
      </c>
      <c r="CG477" t="inlineStr">
        <is>
          <t>In: Proc. 4th Ann. Water Symp., March 1955, Baton Rouge, LA, Eng. Exp. Stn. Bull. No.51:95-102</t>
        </is>
      </c>
      <c r="CH477" t="n">
        <v>1955.0</v>
      </c>
    </row>
    <row r="478">
      <c r="A478" t="n">
        <v>7757826.0</v>
      </c>
      <c r="B478" t="inlineStr">
        <is>
          <t>Sulfuric acid sodium salt (1:2)</t>
        </is>
      </c>
      <c r="C478" t="inlineStr">
        <is>
          <t>Reagent Grade, Purissium, Purum, Puriss, Puris, Reinst</t>
        </is>
      </c>
      <c r="D478" t="inlineStr">
        <is>
          <t>Unmeasured</t>
        </is>
      </c>
      <c r="E478"/>
      <c r="F478"/>
      <c r="G478"/>
      <c r="H478"/>
      <c r="I478"/>
      <c r="J478"/>
      <c r="K478" t="inlineStr">
        <is>
          <t>Daphnia magna</t>
        </is>
      </c>
      <c r="L478" t="inlineStr">
        <is>
          <t>Water Flea</t>
        </is>
      </c>
      <c r="M478" t="inlineStr">
        <is>
          <t>Crustaceans; Standard Test Species</t>
        </is>
      </c>
      <c r="N478"/>
      <c r="O478" t="inlineStr">
        <is>
          <t>&lt;</t>
        </is>
      </c>
      <c r="P478" t="n">
        <v>24.0</v>
      </c>
      <c r="Q478"/>
      <c r="R478"/>
      <c r="S478"/>
      <c r="T478"/>
      <c r="U478" t="inlineStr">
        <is>
          <t>Hour(s)</t>
        </is>
      </c>
      <c r="V478" t="inlineStr">
        <is>
          <t>Static</t>
        </is>
      </c>
      <c r="W478" t="inlineStr">
        <is>
          <t>Fresh water</t>
        </is>
      </c>
      <c r="X478" t="inlineStr">
        <is>
          <t>Lab</t>
        </is>
      </c>
      <c r="Y478"/>
      <c r="Z478" t="inlineStr">
        <is>
          <t>Total</t>
        </is>
      </c>
      <c r="AA478"/>
      <c r="AB478" t="n">
        <v>6290.0</v>
      </c>
      <c r="AC478"/>
      <c r="AD478" t="n">
        <v>5790.0</v>
      </c>
      <c r="AE478"/>
      <c r="AF478" t="n">
        <v>7070.0</v>
      </c>
      <c r="AG478" t="inlineStr">
        <is>
          <t>AI mg/L</t>
        </is>
      </c>
      <c r="AH478"/>
      <c r="AI478"/>
      <c r="AJ478"/>
      <c r="AK478"/>
      <c r="AL478"/>
      <c r="AM478"/>
      <c r="AN478"/>
      <c r="AO478"/>
      <c r="AP478"/>
      <c r="AQ478"/>
      <c r="AR478"/>
      <c r="AS478"/>
      <c r="AT478"/>
      <c r="AU478"/>
      <c r="AV478"/>
      <c r="AW478"/>
      <c r="AX478" t="inlineStr">
        <is>
          <t>Mortality</t>
        </is>
      </c>
      <c r="AY478" t="inlineStr">
        <is>
          <t>Mortality</t>
        </is>
      </c>
      <c r="AZ478" t="inlineStr">
        <is>
          <t>LC50</t>
        </is>
      </c>
      <c r="BA478"/>
      <c r="BB478"/>
      <c r="BC478" t="n">
        <v>1.0</v>
      </c>
      <c r="BD478"/>
      <c r="BE478"/>
      <c r="BF478"/>
      <c r="BG478"/>
      <c r="BH478" t="inlineStr">
        <is>
          <t>Day(s)</t>
        </is>
      </c>
      <c r="BI478"/>
      <c r="BJ478"/>
      <c r="BK478"/>
      <c r="BL478"/>
      <c r="BM478"/>
      <c r="BN478"/>
      <c r="BO478" t="inlineStr">
        <is>
          <t>--</t>
        </is>
      </c>
      <c r="BP478"/>
      <c r="BQ478"/>
      <c r="BR478"/>
      <c r="BS478"/>
      <c r="BT478"/>
      <c r="BU478"/>
      <c r="BV478"/>
      <c r="BW478"/>
      <c r="BX478"/>
      <c r="BY478"/>
      <c r="BZ478"/>
      <c r="CA478"/>
      <c r="CB478"/>
      <c r="CC478"/>
      <c r="CD478" t="inlineStr">
        <is>
          <t>Mount,D.R., D.D. Gulley, J.R. Hockett, T.D. Garrison, and J.M. Evans</t>
        </is>
      </c>
      <c r="CE478" t="n">
        <v>18272.0</v>
      </c>
      <c r="CF478" t="inlineStr">
        <is>
          <t>Statistical Models to Predict the Toxicity of Major Ions to Ceriodaphnia dubia, Daphnia magna and Pimephales promelas (Fathead Minnows)</t>
        </is>
      </c>
      <c r="CG478" t="inlineStr">
        <is>
          <t>Environ. Toxicol. Chem.16(10): 2009-2019</t>
        </is>
      </c>
      <c r="CH478" t="n">
        <v>1997.0</v>
      </c>
    </row>
    <row r="479">
      <c r="A479" t="n">
        <v>7757826.0</v>
      </c>
      <c r="B479" t="inlineStr">
        <is>
          <t>Sulfuric acid sodium salt (1:2)</t>
        </is>
      </c>
      <c r="C479" t="inlineStr">
        <is>
          <t>Reagent Grade, Purissium, Purum, Puriss, Puris, Reinst</t>
        </is>
      </c>
      <c r="D479" t="inlineStr">
        <is>
          <t>Unmeasured</t>
        </is>
      </c>
      <c r="E479"/>
      <c r="F479"/>
      <c r="G479"/>
      <c r="H479"/>
      <c r="I479"/>
      <c r="J479"/>
      <c r="K479" t="inlineStr">
        <is>
          <t>Daphnia magna</t>
        </is>
      </c>
      <c r="L479" t="inlineStr">
        <is>
          <t>Water Flea</t>
        </is>
      </c>
      <c r="M479" t="inlineStr">
        <is>
          <t>Crustaceans; Standard Test Species</t>
        </is>
      </c>
      <c r="N479"/>
      <c r="O479" t="inlineStr">
        <is>
          <t>&lt;</t>
        </is>
      </c>
      <c r="P479" t="n">
        <v>24.0</v>
      </c>
      <c r="Q479"/>
      <c r="R479"/>
      <c r="S479"/>
      <c r="T479"/>
      <c r="U479" t="inlineStr">
        <is>
          <t>Hour(s)</t>
        </is>
      </c>
      <c r="V479" t="inlineStr">
        <is>
          <t>Static</t>
        </is>
      </c>
      <c r="W479" t="inlineStr">
        <is>
          <t>Fresh water</t>
        </is>
      </c>
      <c r="X479" t="inlineStr">
        <is>
          <t>Lab</t>
        </is>
      </c>
      <c r="Y479"/>
      <c r="Z479" t="inlineStr">
        <is>
          <t>Total</t>
        </is>
      </c>
      <c r="AA479"/>
      <c r="AB479" t="n">
        <v>4580.0</v>
      </c>
      <c r="AC479"/>
      <c r="AD479" t="n">
        <v>4060.0</v>
      </c>
      <c r="AE479"/>
      <c r="AF479" t="n">
        <v>5360.0</v>
      </c>
      <c r="AG479" t="inlineStr">
        <is>
          <t>AI mg/L</t>
        </is>
      </c>
      <c r="AH479"/>
      <c r="AI479"/>
      <c r="AJ479"/>
      <c r="AK479"/>
      <c r="AL479"/>
      <c r="AM479"/>
      <c r="AN479"/>
      <c r="AO479"/>
      <c r="AP479"/>
      <c r="AQ479"/>
      <c r="AR479"/>
      <c r="AS479"/>
      <c r="AT479"/>
      <c r="AU479"/>
      <c r="AV479"/>
      <c r="AW479"/>
      <c r="AX479" t="inlineStr">
        <is>
          <t>Mortality</t>
        </is>
      </c>
      <c r="AY479" t="inlineStr">
        <is>
          <t>Mortality</t>
        </is>
      </c>
      <c r="AZ479" t="inlineStr">
        <is>
          <t>LC50</t>
        </is>
      </c>
      <c r="BA479"/>
      <c r="BB479"/>
      <c r="BC479" t="n">
        <v>2.0</v>
      </c>
      <c r="BD479"/>
      <c r="BE479"/>
      <c r="BF479"/>
      <c r="BG479"/>
      <c r="BH479" t="inlineStr">
        <is>
          <t>Day(s)</t>
        </is>
      </c>
      <c r="BI479"/>
      <c r="BJ479"/>
      <c r="BK479"/>
      <c r="BL479"/>
      <c r="BM479"/>
      <c r="BN479"/>
      <c r="BO479" t="inlineStr">
        <is>
          <t>--</t>
        </is>
      </c>
      <c r="BP479"/>
      <c r="BQ479"/>
      <c r="BR479"/>
      <c r="BS479"/>
      <c r="BT479"/>
      <c r="BU479"/>
      <c r="BV479"/>
      <c r="BW479"/>
      <c r="BX479"/>
      <c r="BY479"/>
      <c r="BZ479"/>
      <c r="CA479"/>
      <c r="CB479"/>
      <c r="CC479"/>
      <c r="CD479" t="inlineStr">
        <is>
          <t>Mount,D.R., D.D. Gulley, J.R. Hockett, T.D. Garrison, and J.M. Evans</t>
        </is>
      </c>
      <c r="CE479" t="n">
        <v>18272.0</v>
      </c>
      <c r="CF479" t="inlineStr">
        <is>
          <t>Statistical Models to Predict the Toxicity of Major Ions to Ceriodaphnia dubia, Daphnia magna and Pimephales promelas (Fathead Minnows)</t>
        </is>
      </c>
      <c r="CG479" t="inlineStr">
        <is>
          <t>Environ. Toxicol. Chem.16(10): 2009-2019</t>
        </is>
      </c>
      <c r="CH479" t="n">
        <v>1997.0</v>
      </c>
    </row>
    <row r="480">
      <c r="A480" t="n">
        <v>7757826.0</v>
      </c>
      <c r="B480" t="inlineStr">
        <is>
          <t>Sulfuric acid sodium salt (1:2)</t>
        </is>
      </c>
      <c r="C480"/>
      <c r="D480" t="inlineStr">
        <is>
          <t>Measured</t>
        </is>
      </c>
      <c r="E480"/>
      <c r="F480"/>
      <c r="G480"/>
      <c r="H480"/>
      <c r="I480"/>
      <c r="J480"/>
      <c r="K480" t="inlineStr">
        <is>
          <t>Daphnia magna</t>
        </is>
      </c>
      <c r="L480" t="inlineStr">
        <is>
          <t>Water Flea</t>
        </is>
      </c>
      <c r="M480" t="inlineStr">
        <is>
          <t>Crustaceans; Standard Test Species</t>
        </is>
      </c>
      <c r="N480" t="inlineStr">
        <is>
          <t>Neonate</t>
        </is>
      </c>
      <c r="O480" t="inlineStr">
        <is>
          <t>&lt;</t>
        </is>
      </c>
      <c r="P480" t="n">
        <v>24.0</v>
      </c>
      <c r="Q480"/>
      <c r="R480"/>
      <c r="S480"/>
      <c r="T480"/>
      <c r="U480" t="inlineStr">
        <is>
          <t>Hour(s)</t>
        </is>
      </c>
      <c r="V480" t="inlineStr">
        <is>
          <t>Static</t>
        </is>
      </c>
      <c r="W480" t="inlineStr">
        <is>
          <t>Fresh water</t>
        </is>
      </c>
      <c r="X480" t="inlineStr">
        <is>
          <t>Lab</t>
        </is>
      </c>
      <c r="Y480" t="n">
        <v>6.0</v>
      </c>
      <c r="Z480" t="inlineStr">
        <is>
          <t>Total</t>
        </is>
      </c>
      <c r="AA480"/>
      <c r="AB480" t="n">
        <v>5218.14</v>
      </c>
      <c r="AC480"/>
      <c r="AD480" t="n">
        <v>3650.0</v>
      </c>
      <c r="AE480"/>
      <c r="AF480" t="n">
        <v>7460.0</v>
      </c>
      <c r="AG480" t="inlineStr">
        <is>
          <t>AI mg/L</t>
        </is>
      </c>
      <c r="AH480"/>
      <c r="AI480"/>
      <c r="AJ480"/>
      <c r="AK480"/>
      <c r="AL480"/>
      <c r="AM480"/>
      <c r="AN480"/>
      <c r="AO480"/>
      <c r="AP480"/>
      <c r="AQ480"/>
      <c r="AR480"/>
      <c r="AS480"/>
      <c r="AT480"/>
      <c r="AU480"/>
      <c r="AV480"/>
      <c r="AW480"/>
      <c r="AX480" t="inlineStr">
        <is>
          <t>Mortality</t>
        </is>
      </c>
      <c r="AY480" t="inlineStr">
        <is>
          <t>Mortality</t>
        </is>
      </c>
      <c r="AZ480" t="inlineStr">
        <is>
          <t>LC50</t>
        </is>
      </c>
      <c r="BA480"/>
      <c r="BB480"/>
      <c r="BC480" t="n">
        <v>2.0</v>
      </c>
      <c r="BD480"/>
      <c r="BE480"/>
      <c r="BF480"/>
      <c r="BG480"/>
      <c r="BH480" t="inlineStr">
        <is>
          <t>Day(s)</t>
        </is>
      </c>
      <c r="BI480"/>
      <c r="BJ480"/>
      <c r="BK480"/>
      <c r="BL480"/>
      <c r="BM480"/>
      <c r="BN480"/>
      <c r="BO480" t="inlineStr">
        <is>
          <t>--</t>
        </is>
      </c>
      <c r="BP480"/>
      <c r="BQ480"/>
      <c r="BR480"/>
      <c r="BS480"/>
      <c r="BT480"/>
      <c r="BU480"/>
      <c r="BV480"/>
      <c r="BW480"/>
      <c r="BX480"/>
      <c r="BY480"/>
      <c r="BZ480"/>
      <c r="CA480"/>
      <c r="CB480"/>
      <c r="CC480"/>
      <c r="CD480" t="inlineStr">
        <is>
          <t>Pickard,J., P. McKee, and J. Stroiazzo</t>
        </is>
      </c>
      <c r="CE480" t="n">
        <v>116829.0</v>
      </c>
      <c r="CF480" t="inlineStr">
        <is>
          <t>Site Specific Multi-Species Toxicity Testing of Sulphate and Molybdenum Spiked Mining Effluent and Receiving Water</t>
        </is>
      </c>
      <c r="CG480" t="inlineStr">
        <is>
          <t>In: W.A.Price, B.Hurt and C.Howell (Eds.), Proc.of the 1999 Workshop on Molybdenum Issues in Reclamation, British Columbia Technical sn Research Committee on Reclamation, Bitech Publishers, Richmond, British Columbia, Canada:86-95</t>
        </is>
      </c>
      <c r="CH480" t="n">
        <v>1999.0</v>
      </c>
    </row>
    <row r="481">
      <c r="A481" t="n">
        <v>7757826.0</v>
      </c>
      <c r="B481" t="inlineStr">
        <is>
          <t>Sulfuric acid sodium salt (1:2)</t>
        </is>
      </c>
      <c r="C481"/>
      <c r="D481" t="inlineStr">
        <is>
          <t>Unmeasured</t>
        </is>
      </c>
      <c r="E481"/>
      <c r="F481"/>
      <c r="G481"/>
      <c r="H481"/>
      <c r="I481"/>
      <c r="J481"/>
      <c r="K481" t="inlineStr">
        <is>
          <t>Daphnia magna</t>
        </is>
      </c>
      <c r="L481" t="inlineStr">
        <is>
          <t>Water Flea</t>
        </is>
      </c>
      <c r="M481" t="inlineStr">
        <is>
          <t>Crustaceans; Standard Test Species</t>
        </is>
      </c>
      <c r="N481"/>
      <c r="O481"/>
      <c r="P481"/>
      <c r="Q481"/>
      <c r="R481"/>
      <c r="S481"/>
      <c r="T481"/>
      <c r="U481"/>
      <c r="V481" t="inlineStr">
        <is>
          <t>Static</t>
        </is>
      </c>
      <c r="W481" t="inlineStr">
        <is>
          <t>Fresh water</t>
        </is>
      </c>
      <c r="X481" t="inlineStr">
        <is>
          <t>Lab</t>
        </is>
      </c>
      <c r="Y481"/>
      <c r="Z481" t="inlineStr">
        <is>
          <t>Total</t>
        </is>
      </c>
      <c r="AA481"/>
      <c r="AB481" t="n">
        <v>8384.0</v>
      </c>
      <c r="AC481"/>
      <c r="AD481"/>
      <c r="AE481"/>
      <c r="AF481"/>
      <c r="AG481" t="inlineStr">
        <is>
          <t>AI mg/L</t>
        </is>
      </c>
      <c r="AH481"/>
      <c r="AI481"/>
      <c r="AJ481"/>
      <c r="AK481"/>
      <c r="AL481"/>
      <c r="AM481"/>
      <c r="AN481"/>
      <c r="AO481"/>
      <c r="AP481"/>
      <c r="AQ481"/>
      <c r="AR481"/>
      <c r="AS481"/>
      <c r="AT481"/>
      <c r="AU481"/>
      <c r="AV481"/>
      <c r="AW481"/>
      <c r="AX481" t="inlineStr">
        <is>
          <t>Mortality</t>
        </is>
      </c>
      <c r="AY481" t="inlineStr">
        <is>
          <t>Mortality</t>
        </is>
      </c>
      <c r="AZ481" t="inlineStr">
        <is>
          <t>LC50</t>
        </is>
      </c>
      <c r="BA481"/>
      <c r="BB481"/>
      <c r="BC481" t="n">
        <v>1.0</v>
      </c>
      <c r="BD481"/>
      <c r="BE481"/>
      <c r="BF481"/>
      <c r="BG481"/>
      <c r="BH481" t="inlineStr">
        <is>
          <t>Day(s)</t>
        </is>
      </c>
      <c r="BI481"/>
      <c r="BJ481"/>
      <c r="BK481"/>
      <c r="BL481"/>
      <c r="BM481"/>
      <c r="BN481"/>
      <c r="BO481" t="inlineStr">
        <is>
          <t>--</t>
        </is>
      </c>
      <c r="BP481"/>
      <c r="BQ481"/>
      <c r="BR481"/>
      <c r="BS481"/>
      <c r="BT481"/>
      <c r="BU481"/>
      <c r="BV481"/>
      <c r="BW481"/>
      <c r="BX481"/>
      <c r="BY481"/>
      <c r="BZ481"/>
      <c r="CA481"/>
      <c r="CB481"/>
      <c r="CC481"/>
      <c r="CD481" t="inlineStr">
        <is>
          <t>Dowden,B.F., and H.J. Bennett</t>
        </is>
      </c>
      <c r="CE481" t="n">
        <v>915.0</v>
      </c>
      <c r="CF481" t="inlineStr">
        <is>
          <t>Toxicity of Selected Chemicals to Certain Animals</t>
        </is>
      </c>
      <c r="CG481" t="inlineStr">
        <is>
          <t>J. Water Pollut. Control Fed.37(9): 1308-1316</t>
        </is>
      </c>
      <c r="CH481" t="n">
        <v>1965.0</v>
      </c>
    </row>
    <row r="482">
      <c r="A482" t="n">
        <v>7757826.0</v>
      </c>
      <c r="B482" t="inlineStr">
        <is>
          <t>Sulfuric acid sodium salt (1:2)</t>
        </is>
      </c>
      <c r="C482"/>
      <c r="D482" t="inlineStr">
        <is>
          <t>Unmeasured</t>
        </is>
      </c>
      <c r="E482"/>
      <c r="F482"/>
      <c r="G482"/>
      <c r="H482"/>
      <c r="I482"/>
      <c r="J482"/>
      <c r="K482" t="inlineStr">
        <is>
          <t>Daphnia magna</t>
        </is>
      </c>
      <c r="L482" t="inlineStr">
        <is>
          <t>Water Flea</t>
        </is>
      </c>
      <c r="M482" t="inlineStr">
        <is>
          <t>Crustaceans; Standard Test Species</t>
        </is>
      </c>
      <c r="N482"/>
      <c r="O482"/>
      <c r="P482"/>
      <c r="Q482"/>
      <c r="R482"/>
      <c r="S482"/>
      <c r="T482"/>
      <c r="U482"/>
      <c r="V482" t="inlineStr">
        <is>
          <t>Static</t>
        </is>
      </c>
      <c r="W482" t="inlineStr">
        <is>
          <t>Fresh water</t>
        </is>
      </c>
      <c r="X482" t="inlineStr">
        <is>
          <t>Lab</t>
        </is>
      </c>
      <c r="Y482"/>
      <c r="Z482" t="inlineStr">
        <is>
          <t>Total</t>
        </is>
      </c>
      <c r="AA482"/>
      <c r="AB482" t="n">
        <v>2564.0</v>
      </c>
      <c r="AC482"/>
      <c r="AD482"/>
      <c r="AE482"/>
      <c r="AF482"/>
      <c r="AG482" t="inlineStr">
        <is>
          <t>AI mg/L</t>
        </is>
      </c>
      <c r="AH482"/>
      <c r="AI482"/>
      <c r="AJ482"/>
      <c r="AK482"/>
      <c r="AL482"/>
      <c r="AM482"/>
      <c r="AN482"/>
      <c r="AO482"/>
      <c r="AP482"/>
      <c r="AQ482"/>
      <c r="AR482"/>
      <c r="AS482"/>
      <c r="AT482"/>
      <c r="AU482"/>
      <c r="AV482"/>
      <c r="AW482"/>
      <c r="AX482" t="inlineStr">
        <is>
          <t>Mortality</t>
        </is>
      </c>
      <c r="AY482" t="inlineStr">
        <is>
          <t>Mortality</t>
        </is>
      </c>
      <c r="AZ482" t="inlineStr">
        <is>
          <t>LC50</t>
        </is>
      </c>
      <c r="BA482"/>
      <c r="BB482"/>
      <c r="BC482" t="n">
        <v>2.0</v>
      </c>
      <c r="BD482"/>
      <c r="BE482"/>
      <c r="BF482"/>
      <c r="BG482"/>
      <c r="BH482" t="inlineStr">
        <is>
          <t>Day(s)</t>
        </is>
      </c>
      <c r="BI482"/>
      <c r="BJ482"/>
      <c r="BK482"/>
      <c r="BL482"/>
      <c r="BM482"/>
      <c r="BN482"/>
      <c r="BO482" t="inlineStr">
        <is>
          <t>--</t>
        </is>
      </c>
      <c r="BP482"/>
      <c r="BQ482"/>
      <c r="BR482"/>
      <c r="BS482"/>
      <c r="BT482"/>
      <c r="BU482"/>
      <c r="BV482"/>
      <c r="BW482"/>
      <c r="BX482"/>
      <c r="BY482"/>
      <c r="BZ482"/>
      <c r="CA482"/>
      <c r="CB482"/>
      <c r="CC482"/>
      <c r="CD482" t="inlineStr">
        <is>
          <t>Dowden,B.F., and H.J. Bennett</t>
        </is>
      </c>
      <c r="CE482" t="n">
        <v>915.0</v>
      </c>
      <c r="CF482" t="inlineStr">
        <is>
          <t>Toxicity of Selected Chemicals to Certain Animals</t>
        </is>
      </c>
      <c r="CG482" t="inlineStr">
        <is>
          <t>J. Water Pollut. Control Fed.37(9): 1308-1316</t>
        </is>
      </c>
      <c r="CH482" t="n">
        <v>1965.0</v>
      </c>
    </row>
    <row r="483">
      <c r="A483" t="n">
        <v>7757826.0</v>
      </c>
      <c r="B483" t="inlineStr">
        <is>
          <t>Sulfuric acid sodium salt (1:2)</t>
        </is>
      </c>
      <c r="C483"/>
      <c r="D483" t="inlineStr">
        <is>
          <t>Unmeasured</t>
        </is>
      </c>
      <c r="E483"/>
      <c r="F483"/>
      <c r="G483"/>
      <c r="H483"/>
      <c r="I483"/>
      <c r="J483"/>
      <c r="K483" t="inlineStr">
        <is>
          <t>Daphnia magna</t>
        </is>
      </c>
      <c r="L483" t="inlineStr">
        <is>
          <t>Water Flea</t>
        </is>
      </c>
      <c r="M483" t="inlineStr">
        <is>
          <t>Crustaceans; Standard Test Species</t>
        </is>
      </c>
      <c r="N483" t="inlineStr">
        <is>
          <t>Young</t>
        </is>
      </c>
      <c r="O483"/>
      <c r="P483"/>
      <c r="Q483"/>
      <c r="R483"/>
      <c r="S483"/>
      <c r="T483"/>
      <c r="U483"/>
      <c r="V483" t="inlineStr">
        <is>
          <t>Static</t>
        </is>
      </c>
      <c r="W483" t="inlineStr">
        <is>
          <t>Fresh water</t>
        </is>
      </c>
      <c r="X483" t="inlineStr">
        <is>
          <t>Lab</t>
        </is>
      </c>
      <c r="Y483"/>
      <c r="Z483" t="inlineStr">
        <is>
          <t>Total</t>
        </is>
      </c>
      <c r="AA483"/>
      <c r="AB483" t="n">
        <v>6800.0</v>
      </c>
      <c r="AC483"/>
      <c r="AD483"/>
      <c r="AE483"/>
      <c r="AF483"/>
      <c r="AG483" t="inlineStr">
        <is>
          <t>AI mg/L</t>
        </is>
      </c>
      <c r="AH483"/>
      <c r="AI483"/>
      <c r="AJ483"/>
      <c r="AK483"/>
      <c r="AL483"/>
      <c r="AM483"/>
      <c r="AN483"/>
      <c r="AO483"/>
      <c r="AP483"/>
      <c r="AQ483"/>
      <c r="AR483"/>
      <c r="AS483"/>
      <c r="AT483"/>
      <c r="AU483"/>
      <c r="AV483"/>
      <c r="AW483"/>
      <c r="AX483" t="inlineStr">
        <is>
          <t>Mortality</t>
        </is>
      </c>
      <c r="AY483" t="inlineStr">
        <is>
          <t>Mortality</t>
        </is>
      </c>
      <c r="AZ483" t="inlineStr">
        <is>
          <t>LC50</t>
        </is>
      </c>
      <c r="BA483"/>
      <c r="BB483"/>
      <c r="BC483" t="n">
        <v>1.0</v>
      </c>
      <c r="BD483"/>
      <c r="BE483"/>
      <c r="BF483"/>
      <c r="BG483"/>
      <c r="BH483" t="inlineStr">
        <is>
          <t>Day(s)</t>
        </is>
      </c>
      <c r="BI483"/>
      <c r="BJ483"/>
      <c r="BK483"/>
      <c r="BL483"/>
      <c r="BM483"/>
      <c r="BN483"/>
      <c r="BO483" t="inlineStr">
        <is>
          <t>--</t>
        </is>
      </c>
      <c r="BP483"/>
      <c r="BQ483"/>
      <c r="BR483"/>
      <c r="BS483"/>
      <c r="BT483"/>
      <c r="BU483"/>
      <c r="BV483"/>
      <c r="BW483"/>
      <c r="BX483"/>
      <c r="BY483"/>
      <c r="BZ483"/>
      <c r="CA483"/>
      <c r="CB483"/>
      <c r="CC483"/>
      <c r="CD483" t="inlineStr">
        <is>
          <t>Dowden,B.F., and H.J. Bennett</t>
        </is>
      </c>
      <c r="CE483" t="n">
        <v>915.0</v>
      </c>
      <c r="CF483" t="inlineStr">
        <is>
          <t>Toxicity of Selected Chemicals to Certain Animals</t>
        </is>
      </c>
      <c r="CG483" t="inlineStr">
        <is>
          <t>J. Water Pollut. Control Fed.37(9): 1308-1316</t>
        </is>
      </c>
      <c r="CH483" t="n">
        <v>1965.0</v>
      </c>
    </row>
    <row r="484">
      <c r="A484" t="n">
        <v>7757826.0</v>
      </c>
      <c r="B484" t="inlineStr">
        <is>
          <t>Sulfuric acid sodium salt (1:2)</t>
        </is>
      </c>
      <c r="C484"/>
      <c r="D484" t="inlineStr">
        <is>
          <t>Unmeasured</t>
        </is>
      </c>
      <c r="E484"/>
      <c r="F484"/>
      <c r="G484"/>
      <c r="H484"/>
      <c r="I484"/>
      <c r="J484"/>
      <c r="K484" t="inlineStr">
        <is>
          <t>Daphnia magna</t>
        </is>
      </c>
      <c r="L484" t="inlineStr">
        <is>
          <t>Water Flea</t>
        </is>
      </c>
      <c r="M484" t="inlineStr">
        <is>
          <t>Crustaceans; Standard Test Species</t>
        </is>
      </c>
      <c r="N484" t="inlineStr">
        <is>
          <t>Adult</t>
        </is>
      </c>
      <c r="O484"/>
      <c r="P484"/>
      <c r="Q484"/>
      <c r="R484"/>
      <c r="S484"/>
      <c r="T484"/>
      <c r="U484"/>
      <c r="V484" t="inlineStr">
        <is>
          <t>Static</t>
        </is>
      </c>
      <c r="W484" t="inlineStr">
        <is>
          <t>Fresh water</t>
        </is>
      </c>
      <c r="X484" t="inlineStr">
        <is>
          <t>Lab</t>
        </is>
      </c>
      <c r="Y484"/>
      <c r="Z484" t="inlineStr">
        <is>
          <t>Total</t>
        </is>
      </c>
      <c r="AA484"/>
      <c r="AB484" t="n">
        <v>4547.0</v>
      </c>
      <c r="AC484"/>
      <c r="AD484"/>
      <c r="AE484"/>
      <c r="AF484"/>
      <c r="AG484" t="inlineStr">
        <is>
          <t>AI mg/L</t>
        </is>
      </c>
      <c r="AH484"/>
      <c r="AI484"/>
      <c r="AJ484"/>
      <c r="AK484"/>
      <c r="AL484"/>
      <c r="AM484"/>
      <c r="AN484"/>
      <c r="AO484"/>
      <c r="AP484"/>
      <c r="AQ484"/>
      <c r="AR484"/>
      <c r="AS484"/>
      <c r="AT484"/>
      <c r="AU484"/>
      <c r="AV484"/>
      <c r="AW484"/>
      <c r="AX484" t="inlineStr">
        <is>
          <t>Mortality</t>
        </is>
      </c>
      <c r="AY484" t="inlineStr">
        <is>
          <t>Mortality</t>
        </is>
      </c>
      <c r="AZ484" t="inlineStr">
        <is>
          <t>LC50</t>
        </is>
      </c>
      <c r="BA484"/>
      <c r="BB484"/>
      <c r="BC484" t="n">
        <v>4.0</v>
      </c>
      <c r="BD484"/>
      <c r="BE484"/>
      <c r="BF484"/>
      <c r="BG484"/>
      <c r="BH484" t="inlineStr">
        <is>
          <t>Day(s)</t>
        </is>
      </c>
      <c r="BI484"/>
      <c r="BJ484"/>
      <c r="BK484"/>
      <c r="BL484"/>
      <c r="BM484"/>
      <c r="BN484"/>
      <c r="BO484" t="inlineStr">
        <is>
          <t>--</t>
        </is>
      </c>
      <c r="BP484"/>
      <c r="BQ484"/>
      <c r="BR484"/>
      <c r="BS484"/>
      <c r="BT484"/>
      <c r="BU484"/>
      <c r="BV484"/>
      <c r="BW484"/>
      <c r="BX484"/>
      <c r="BY484"/>
      <c r="BZ484"/>
      <c r="CA484"/>
      <c r="CB484"/>
      <c r="CC484"/>
      <c r="CD484" t="inlineStr">
        <is>
          <t>Dowden,B.F., and H.J. Bennett</t>
        </is>
      </c>
      <c r="CE484" t="n">
        <v>915.0</v>
      </c>
      <c r="CF484" t="inlineStr">
        <is>
          <t>Toxicity of Selected Chemicals to Certain Animals</t>
        </is>
      </c>
      <c r="CG484" t="inlineStr">
        <is>
          <t>J. Water Pollut. Control Fed.37(9): 1308-1316</t>
        </is>
      </c>
      <c r="CH484" t="n">
        <v>1965.0</v>
      </c>
    </row>
    <row r="485">
      <c r="A485" t="n">
        <v>7757826.0</v>
      </c>
      <c r="B485" t="inlineStr">
        <is>
          <t>Sulfuric acid sodium salt (1:2)</t>
        </is>
      </c>
      <c r="C485"/>
      <c r="D485" t="inlineStr">
        <is>
          <t>Unmeasured</t>
        </is>
      </c>
      <c r="E485"/>
      <c r="F485"/>
      <c r="G485"/>
      <c r="H485"/>
      <c r="I485"/>
      <c r="J485"/>
      <c r="K485" t="inlineStr">
        <is>
          <t>Daphnia magna</t>
        </is>
      </c>
      <c r="L485" t="inlineStr">
        <is>
          <t>Water Flea</t>
        </is>
      </c>
      <c r="M485" t="inlineStr">
        <is>
          <t>Crustaceans; Standard Test Species</t>
        </is>
      </c>
      <c r="N485" t="inlineStr">
        <is>
          <t>Young</t>
        </is>
      </c>
      <c r="O485"/>
      <c r="P485"/>
      <c r="Q485"/>
      <c r="R485"/>
      <c r="S485"/>
      <c r="T485"/>
      <c r="U485"/>
      <c r="V485" t="inlineStr">
        <is>
          <t>Static</t>
        </is>
      </c>
      <c r="W485" t="inlineStr">
        <is>
          <t>Fresh water</t>
        </is>
      </c>
      <c r="X485" t="inlineStr">
        <is>
          <t>Lab</t>
        </is>
      </c>
      <c r="Y485"/>
      <c r="Z485" t="inlineStr">
        <is>
          <t>Total</t>
        </is>
      </c>
      <c r="AA485"/>
      <c r="AB485" t="n">
        <v>6100.0</v>
      </c>
      <c r="AC485"/>
      <c r="AD485"/>
      <c r="AE485"/>
      <c r="AF485"/>
      <c r="AG485" t="inlineStr">
        <is>
          <t>AI mg/L</t>
        </is>
      </c>
      <c r="AH485"/>
      <c r="AI485"/>
      <c r="AJ485"/>
      <c r="AK485"/>
      <c r="AL485"/>
      <c r="AM485"/>
      <c r="AN485"/>
      <c r="AO485"/>
      <c r="AP485"/>
      <c r="AQ485"/>
      <c r="AR485"/>
      <c r="AS485"/>
      <c r="AT485"/>
      <c r="AU485"/>
      <c r="AV485"/>
      <c r="AW485"/>
      <c r="AX485" t="inlineStr">
        <is>
          <t>Mortality</t>
        </is>
      </c>
      <c r="AY485" t="inlineStr">
        <is>
          <t>Mortality</t>
        </is>
      </c>
      <c r="AZ485" t="inlineStr">
        <is>
          <t>LC50</t>
        </is>
      </c>
      <c r="BA485"/>
      <c r="BB485"/>
      <c r="BC485" t="n">
        <v>2.0</v>
      </c>
      <c r="BD485"/>
      <c r="BE485"/>
      <c r="BF485"/>
      <c r="BG485"/>
      <c r="BH485" t="inlineStr">
        <is>
          <t>Day(s)</t>
        </is>
      </c>
      <c r="BI485"/>
      <c r="BJ485"/>
      <c r="BK485"/>
      <c r="BL485"/>
      <c r="BM485"/>
      <c r="BN485"/>
      <c r="BO485" t="inlineStr">
        <is>
          <t>--</t>
        </is>
      </c>
      <c r="BP485"/>
      <c r="BQ485"/>
      <c r="BR485"/>
      <c r="BS485"/>
      <c r="BT485"/>
      <c r="BU485"/>
      <c r="BV485"/>
      <c r="BW485"/>
      <c r="BX485"/>
      <c r="BY485"/>
      <c r="BZ485"/>
      <c r="CA485"/>
      <c r="CB485"/>
      <c r="CC485"/>
      <c r="CD485" t="inlineStr">
        <is>
          <t>Dowden,B.F., and H.J. Bennett</t>
        </is>
      </c>
      <c r="CE485" t="n">
        <v>915.0</v>
      </c>
      <c r="CF485" t="inlineStr">
        <is>
          <t>Toxicity of Selected Chemicals to Certain Animals</t>
        </is>
      </c>
      <c r="CG485" t="inlineStr">
        <is>
          <t>J. Water Pollut. Control Fed.37(9): 1308-1316</t>
        </is>
      </c>
      <c r="CH485" t="n">
        <v>1965.0</v>
      </c>
    </row>
    <row r="486">
      <c r="A486" t="n">
        <v>7757826.0</v>
      </c>
      <c r="B486" t="inlineStr">
        <is>
          <t>Sulfuric acid sodium salt (1:2)</t>
        </is>
      </c>
      <c r="C486"/>
      <c r="D486" t="inlineStr">
        <is>
          <t>Unmeasured</t>
        </is>
      </c>
      <c r="E486"/>
      <c r="F486"/>
      <c r="G486"/>
      <c r="H486"/>
      <c r="I486"/>
      <c r="J486"/>
      <c r="K486" t="inlineStr">
        <is>
          <t>Daphnia magna</t>
        </is>
      </c>
      <c r="L486" t="inlineStr">
        <is>
          <t>Water Flea</t>
        </is>
      </c>
      <c r="M486" t="inlineStr">
        <is>
          <t>Crustaceans; Standard Test Species</t>
        </is>
      </c>
      <c r="N486"/>
      <c r="O486"/>
      <c r="P486"/>
      <c r="Q486"/>
      <c r="R486"/>
      <c r="S486"/>
      <c r="T486"/>
      <c r="U486"/>
      <c r="V486" t="inlineStr">
        <is>
          <t>Static</t>
        </is>
      </c>
      <c r="W486" t="inlineStr">
        <is>
          <t>Fresh water</t>
        </is>
      </c>
      <c r="X486" t="inlineStr">
        <is>
          <t>Lab</t>
        </is>
      </c>
      <c r="Y486"/>
      <c r="Z486" t="inlineStr">
        <is>
          <t>Total</t>
        </is>
      </c>
      <c r="AA486"/>
      <c r="AB486" t="n">
        <v>630.0</v>
      </c>
      <c r="AC486"/>
      <c r="AD486"/>
      <c r="AE486"/>
      <c r="AF486"/>
      <c r="AG486" t="inlineStr">
        <is>
          <t>AI mg/L</t>
        </is>
      </c>
      <c r="AH486"/>
      <c r="AI486"/>
      <c r="AJ486"/>
      <c r="AK486"/>
      <c r="AL486"/>
      <c r="AM486"/>
      <c r="AN486"/>
      <c r="AO486"/>
      <c r="AP486"/>
      <c r="AQ486"/>
      <c r="AR486"/>
      <c r="AS486"/>
      <c r="AT486"/>
      <c r="AU486"/>
      <c r="AV486"/>
      <c r="AW486"/>
      <c r="AX486" t="inlineStr">
        <is>
          <t>Mortality</t>
        </is>
      </c>
      <c r="AY486" t="inlineStr">
        <is>
          <t>Mortality</t>
        </is>
      </c>
      <c r="AZ486" t="inlineStr">
        <is>
          <t>LC50</t>
        </is>
      </c>
      <c r="BA486"/>
      <c r="BB486"/>
      <c r="BC486" t="n">
        <v>4.0</v>
      </c>
      <c r="BD486"/>
      <c r="BE486"/>
      <c r="BF486"/>
      <c r="BG486"/>
      <c r="BH486" t="inlineStr">
        <is>
          <t>Day(s)</t>
        </is>
      </c>
      <c r="BI486"/>
      <c r="BJ486"/>
      <c r="BK486"/>
      <c r="BL486"/>
      <c r="BM486"/>
      <c r="BN486"/>
      <c r="BO486" t="inlineStr">
        <is>
          <t>--</t>
        </is>
      </c>
      <c r="BP486"/>
      <c r="BQ486"/>
      <c r="BR486"/>
      <c r="BS486"/>
      <c r="BT486"/>
      <c r="BU486"/>
      <c r="BV486"/>
      <c r="BW486"/>
      <c r="BX486"/>
      <c r="BY486"/>
      <c r="BZ486"/>
      <c r="CA486"/>
      <c r="CB486"/>
      <c r="CC486"/>
      <c r="CD486" t="inlineStr">
        <is>
          <t>Dowden,B.F., and H.J. Bennett</t>
        </is>
      </c>
      <c r="CE486" t="n">
        <v>915.0</v>
      </c>
      <c r="CF486" t="inlineStr">
        <is>
          <t>Toxicity of Selected Chemicals to Certain Animals</t>
        </is>
      </c>
      <c r="CG486" t="inlineStr">
        <is>
          <t>J. Water Pollut. Control Fed.37(9): 1308-1316</t>
        </is>
      </c>
      <c r="CH486" t="n">
        <v>1965.0</v>
      </c>
    </row>
    <row r="487">
      <c r="A487" t="n">
        <v>7757826.0</v>
      </c>
      <c r="B487" t="inlineStr">
        <is>
          <t>Sulfuric acid sodium salt (1:2)</t>
        </is>
      </c>
      <c r="C487"/>
      <c r="D487" t="inlineStr">
        <is>
          <t>Unmeasured</t>
        </is>
      </c>
      <c r="E487"/>
      <c r="F487"/>
      <c r="G487"/>
      <c r="H487"/>
      <c r="I487"/>
      <c r="J487"/>
      <c r="K487" t="inlineStr">
        <is>
          <t>Daphnia magna</t>
        </is>
      </c>
      <c r="L487" t="inlineStr">
        <is>
          <t>Water Flea</t>
        </is>
      </c>
      <c r="M487" t="inlineStr">
        <is>
          <t>Crustaceans; Standard Test Species</t>
        </is>
      </c>
      <c r="N487"/>
      <c r="O487"/>
      <c r="P487"/>
      <c r="Q487"/>
      <c r="R487"/>
      <c r="S487"/>
      <c r="T487"/>
      <c r="U487"/>
      <c r="V487" t="inlineStr">
        <is>
          <t>Static</t>
        </is>
      </c>
      <c r="W487" t="inlineStr">
        <is>
          <t>Fresh water</t>
        </is>
      </c>
      <c r="X487" t="inlineStr">
        <is>
          <t>Lab</t>
        </is>
      </c>
      <c r="Y487"/>
      <c r="Z487" t="inlineStr">
        <is>
          <t>Total</t>
        </is>
      </c>
      <c r="AA487"/>
      <c r="AB487" t="n">
        <v>725.0</v>
      </c>
      <c r="AC487"/>
      <c r="AD487"/>
      <c r="AE487"/>
      <c r="AF487"/>
      <c r="AG487" t="inlineStr">
        <is>
          <t>AI mg/L</t>
        </is>
      </c>
      <c r="AH487"/>
      <c r="AI487"/>
      <c r="AJ487"/>
      <c r="AK487"/>
      <c r="AL487"/>
      <c r="AM487"/>
      <c r="AN487"/>
      <c r="AO487"/>
      <c r="AP487"/>
      <c r="AQ487"/>
      <c r="AR487"/>
      <c r="AS487"/>
      <c r="AT487"/>
      <c r="AU487"/>
      <c r="AV487"/>
      <c r="AW487"/>
      <c r="AX487" t="inlineStr">
        <is>
          <t>Mortality</t>
        </is>
      </c>
      <c r="AY487" t="inlineStr">
        <is>
          <t>Mortality</t>
        </is>
      </c>
      <c r="AZ487" t="inlineStr">
        <is>
          <t>LC50</t>
        </is>
      </c>
      <c r="BA487"/>
      <c r="BB487"/>
      <c r="BC487" t="n">
        <v>3.0</v>
      </c>
      <c r="BD487"/>
      <c r="BE487"/>
      <c r="BF487"/>
      <c r="BG487"/>
      <c r="BH487" t="inlineStr">
        <is>
          <t>Day(s)</t>
        </is>
      </c>
      <c r="BI487"/>
      <c r="BJ487"/>
      <c r="BK487"/>
      <c r="BL487"/>
      <c r="BM487"/>
      <c r="BN487"/>
      <c r="BO487" t="inlineStr">
        <is>
          <t>--</t>
        </is>
      </c>
      <c r="BP487"/>
      <c r="BQ487"/>
      <c r="BR487"/>
      <c r="BS487"/>
      <c r="BT487"/>
      <c r="BU487"/>
      <c r="BV487"/>
      <c r="BW487"/>
      <c r="BX487"/>
      <c r="BY487"/>
      <c r="BZ487"/>
      <c r="CA487"/>
      <c r="CB487"/>
      <c r="CC487"/>
      <c r="CD487" t="inlineStr">
        <is>
          <t>Dowden,B.F., and H.J. Bennett</t>
        </is>
      </c>
      <c r="CE487" t="n">
        <v>915.0</v>
      </c>
      <c r="CF487" t="inlineStr">
        <is>
          <t>Toxicity of Selected Chemicals to Certain Animals</t>
        </is>
      </c>
      <c r="CG487" t="inlineStr">
        <is>
          <t>J. Water Pollut. Control Fed.37(9): 1308-1316</t>
        </is>
      </c>
      <c r="CH487" t="n">
        <v>1965.0</v>
      </c>
    </row>
    <row r="488">
      <c r="A488" t="n">
        <v>7757826.0</v>
      </c>
      <c r="B488" t="inlineStr">
        <is>
          <t>Sulfuric acid sodium salt (1:2)</t>
        </is>
      </c>
      <c r="C488"/>
      <c r="D488" t="inlineStr">
        <is>
          <t>Unmeasured</t>
        </is>
      </c>
      <c r="E488"/>
      <c r="F488"/>
      <c r="G488"/>
      <c r="H488"/>
      <c r="I488"/>
      <c r="J488"/>
      <c r="K488" t="inlineStr">
        <is>
          <t>Daphnia magna</t>
        </is>
      </c>
      <c r="L488" t="inlineStr">
        <is>
          <t>Water Flea</t>
        </is>
      </c>
      <c r="M488" t="inlineStr">
        <is>
          <t>Crustaceans; Standard Test Species</t>
        </is>
      </c>
      <c r="N488"/>
      <c r="O488" t="inlineStr">
        <is>
          <t>&lt;</t>
        </is>
      </c>
      <c r="P488" t="n">
        <v>24.0</v>
      </c>
      <c r="Q488"/>
      <c r="R488"/>
      <c r="S488"/>
      <c r="T488"/>
      <c r="U488" t="inlineStr">
        <is>
          <t>Hour(s)</t>
        </is>
      </c>
      <c r="V488" t="inlineStr">
        <is>
          <t>Renewal</t>
        </is>
      </c>
      <c r="W488" t="inlineStr">
        <is>
          <t>Fresh water</t>
        </is>
      </c>
      <c r="X488" t="inlineStr">
        <is>
          <t>Lab</t>
        </is>
      </c>
      <c r="Y488"/>
      <c r="Z488" t="inlineStr">
        <is>
          <t>Total</t>
        </is>
      </c>
      <c r="AA488"/>
      <c r="AB488" t="n">
        <v>9256.27677065</v>
      </c>
      <c r="AC488"/>
      <c r="AD488"/>
      <c r="AE488"/>
      <c r="AF488"/>
      <c r="AG488" t="inlineStr">
        <is>
          <t>AI mg/L</t>
        </is>
      </c>
      <c r="AH488"/>
      <c r="AI488"/>
      <c r="AJ488"/>
      <c r="AK488"/>
      <c r="AL488"/>
      <c r="AM488"/>
      <c r="AN488"/>
      <c r="AO488"/>
      <c r="AP488"/>
      <c r="AQ488"/>
      <c r="AR488"/>
      <c r="AS488"/>
      <c r="AT488"/>
      <c r="AU488"/>
      <c r="AV488"/>
      <c r="AW488"/>
      <c r="AX488" t="inlineStr">
        <is>
          <t>Mortality</t>
        </is>
      </c>
      <c r="AY488" t="inlineStr">
        <is>
          <t>Mortality</t>
        </is>
      </c>
      <c r="AZ488" t="inlineStr">
        <is>
          <t>LC50</t>
        </is>
      </c>
      <c r="BA488"/>
      <c r="BB488"/>
      <c r="BC488" t="n">
        <v>2.0</v>
      </c>
      <c r="BD488"/>
      <c r="BE488"/>
      <c r="BF488"/>
      <c r="BG488"/>
      <c r="BH488" t="inlineStr">
        <is>
          <t>Day(s)</t>
        </is>
      </c>
      <c r="BI488"/>
      <c r="BJ488"/>
      <c r="BK488"/>
      <c r="BL488"/>
      <c r="BM488"/>
      <c r="BN488"/>
      <c r="BO488" t="inlineStr">
        <is>
          <t>--</t>
        </is>
      </c>
      <c r="BP488"/>
      <c r="BQ488"/>
      <c r="BR488"/>
      <c r="BS488"/>
      <c r="BT488"/>
      <c r="BU488"/>
      <c r="BV488"/>
      <c r="BW488"/>
      <c r="BX488"/>
      <c r="BY488"/>
      <c r="BZ488"/>
      <c r="CA488"/>
      <c r="CB488"/>
      <c r="CC488"/>
      <c r="CD488" t="inlineStr">
        <is>
          <t>Arambasic,M.B., S. Bjelic, and G. Subakov</t>
        </is>
      </c>
      <c r="CE488" t="n">
        <v>13712.0</v>
      </c>
      <c r="CF488" t="inlineStr">
        <is>
          <t>Acute Toxicity of Heavy Metals (Copper, Lead, Zinc), Phenol and Sodium on Allium cepa L., Lepidium sativum L. and Daphnia magna St.: Comparative Investigations and the Practical Applications</t>
        </is>
      </c>
      <c r="CG488" t="inlineStr">
        <is>
          <t>Water Res.29(2): 497-503</t>
        </is>
      </c>
      <c r="CH488" t="n">
        <v>1995.0</v>
      </c>
    </row>
    <row r="489">
      <c r="A489" t="n">
        <v>7757826.0</v>
      </c>
      <c r="B489" t="inlineStr">
        <is>
          <t>Sulfuric acid sodium salt (1:2)</t>
        </is>
      </c>
      <c r="C489"/>
      <c r="D489" t="inlineStr">
        <is>
          <t>Unmeasured</t>
        </is>
      </c>
      <c r="E489"/>
      <c r="F489"/>
      <c r="G489"/>
      <c r="H489"/>
      <c r="I489"/>
      <c r="J489"/>
      <c r="K489" t="inlineStr">
        <is>
          <t>Daphnia magna</t>
        </is>
      </c>
      <c r="L489" t="inlineStr">
        <is>
          <t>Water Flea</t>
        </is>
      </c>
      <c r="M489" t="inlineStr">
        <is>
          <t>Crustaceans; Standard Test Species</t>
        </is>
      </c>
      <c r="N489" t="inlineStr">
        <is>
          <t>Neonate</t>
        </is>
      </c>
      <c r="O489" t="inlineStr">
        <is>
          <t>&lt;</t>
        </is>
      </c>
      <c r="P489" t="n">
        <v>24.0</v>
      </c>
      <c r="Q489"/>
      <c r="R489"/>
      <c r="S489"/>
      <c r="T489"/>
      <c r="U489" t="inlineStr">
        <is>
          <t>Hour(s)</t>
        </is>
      </c>
      <c r="V489" t="inlineStr">
        <is>
          <t>Renewal</t>
        </is>
      </c>
      <c r="W489" t="inlineStr">
        <is>
          <t>Fresh water</t>
        </is>
      </c>
      <c r="X489" t="inlineStr">
        <is>
          <t>Lab</t>
        </is>
      </c>
      <c r="Y489"/>
      <c r="Z489" t="inlineStr">
        <is>
          <t>Total</t>
        </is>
      </c>
      <c r="AA489"/>
      <c r="AB489" t="n">
        <v>8600.0</v>
      </c>
      <c r="AC489"/>
      <c r="AD489" t="n">
        <v>8390.0</v>
      </c>
      <c r="AE489"/>
      <c r="AF489" t="n">
        <v>8770.0</v>
      </c>
      <c r="AG489" t="inlineStr">
        <is>
          <t>AI mg/L</t>
        </is>
      </c>
      <c r="AH489"/>
      <c r="AI489"/>
      <c r="AJ489"/>
      <c r="AK489"/>
      <c r="AL489"/>
      <c r="AM489"/>
      <c r="AN489"/>
      <c r="AO489"/>
      <c r="AP489"/>
      <c r="AQ489"/>
      <c r="AR489"/>
      <c r="AS489"/>
      <c r="AT489"/>
      <c r="AU489"/>
      <c r="AV489"/>
      <c r="AW489"/>
      <c r="AX489" t="inlineStr">
        <is>
          <t>Mortality</t>
        </is>
      </c>
      <c r="AY489" t="inlineStr">
        <is>
          <t>Mortality</t>
        </is>
      </c>
      <c r="AZ489" t="inlineStr">
        <is>
          <t>LC50</t>
        </is>
      </c>
      <c r="BA489"/>
      <c r="BB489"/>
      <c r="BC489" t="n">
        <v>2.0</v>
      </c>
      <c r="BD489"/>
      <c r="BE489"/>
      <c r="BF489"/>
      <c r="BG489"/>
      <c r="BH489" t="inlineStr">
        <is>
          <t>Day(s)</t>
        </is>
      </c>
      <c r="BI489"/>
      <c r="BJ489"/>
      <c r="BK489"/>
      <c r="BL489"/>
      <c r="BM489"/>
      <c r="BN489"/>
      <c r="BO489" t="inlineStr">
        <is>
          <t>--</t>
        </is>
      </c>
      <c r="BP489"/>
      <c r="BQ489"/>
      <c r="BR489"/>
      <c r="BS489"/>
      <c r="BT489"/>
      <c r="BU489"/>
      <c r="BV489"/>
      <c r="BW489"/>
      <c r="BX489"/>
      <c r="BY489"/>
      <c r="BZ489"/>
      <c r="CA489"/>
      <c r="CB489"/>
      <c r="CC489"/>
      <c r="CD489" t="inlineStr">
        <is>
          <t>Meyer,J.S., D.A. Sanchez, J.A. Brookman, D.B. McWhorter, and H.L. Bergman</t>
        </is>
      </c>
      <c r="CE489" t="n">
        <v>116913.0</v>
      </c>
      <c r="CF489" t="inlineStr">
        <is>
          <t>Chemistry and Aquatic Toxicity of Raw Oil Shale Leachates from Piceance Basin, Colorado</t>
        </is>
      </c>
      <c r="CG489" t="inlineStr">
        <is>
          <t>Environ. Toxicol. Chem.4:559-572</t>
        </is>
      </c>
      <c r="CH489" t="n">
        <v>1985.0</v>
      </c>
    </row>
    <row r="490">
      <c r="A490" t="n">
        <v>7757826.0</v>
      </c>
      <c r="B490" t="inlineStr">
        <is>
          <t>Sulfuric acid sodium salt (1:2)</t>
        </is>
      </c>
      <c r="C490"/>
      <c r="D490" t="inlineStr">
        <is>
          <t>Unmeasured</t>
        </is>
      </c>
      <c r="E490"/>
      <c r="F490"/>
      <c r="G490"/>
      <c r="H490"/>
      <c r="I490"/>
      <c r="J490"/>
      <c r="K490" t="inlineStr">
        <is>
          <t>Daphnia magna</t>
        </is>
      </c>
      <c r="L490" t="inlineStr">
        <is>
          <t>Water Flea</t>
        </is>
      </c>
      <c r="M490" t="inlineStr">
        <is>
          <t>Crustaceans; Standard Test Species</t>
        </is>
      </c>
      <c r="N490" t="inlineStr">
        <is>
          <t>Multiple</t>
        </is>
      </c>
      <c r="O490"/>
      <c r="P490"/>
      <c r="Q490"/>
      <c r="R490"/>
      <c r="S490"/>
      <c r="T490"/>
      <c r="U490"/>
      <c r="V490" t="inlineStr">
        <is>
          <t>Static</t>
        </is>
      </c>
      <c r="W490" t="inlineStr">
        <is>
          <t>Fresh water</t>
        </is>
      </c>
      <c r="X490" t="inlineStr">
        <is>
          <t>Lab</t>
        </is>
      </c>
      <c r="Y490"/>
      <c r="Z490" t="inlineStr">
        <is>
          <t>Total</t>
        </is>
      </c>
      <c r="AA490"/>
      <c r="AB490" t="n">
        <v>2564.0</v>
      </c>
      <c r="AC490"/>
      <c r="AD490"/>
      <c r="AE490"/>
      <c r="AF490"/>
      <c r="AG490" t="inlineStr">
        <is>
          <t>AI mg/L</t>
        </is>
      </c>
      <c r="AH490"/>
      <c r="AI490"/>
      <c r="AJ490"/>
      <c r="AK490"/>
      <c r="AL490"/>
      <c r="AM490"/>
      <c r="AN490"/>
      <c r="AO490"/>
      <c r="AP490"/>
      <c r="AQ490"/>
      <c r="AR490"/>
      <c r="AS490"/>
      <c r="AT490"/>
      <c r="AU490"/>
      <c r="AV490"/>
      <c r="AW490"/>
      <c r="AX490" t="inlineStr">
        <is>
          <t>Mortality</t>
        </is>
      </c>
      <c r="AY490" t="inlineStr">
        <is>
          <t>Mortality</t>
        </is>
      </c>
      <c r="AZ490" t="inlineStr">
        <is>
          <t>LC50</t>
        </is>
      </c>
      <c r="BA490"/>
      <c r="BB490"/>
      <c r="BC490" t="n">
        <v>2.0</v>
      </c>
      <c r="BD490"/>
      <c r="BE490"/>
      <c r="BF490"/>
      <c r="BG490"/>
      <c r="BH490" t="inlineStr">
        <is>
          <t>Day(s)</t>
        </is>
      </c>
      <c r="BI490"/>
      <c r="BJ490"/>
      <c r="BK490"/>
      <c r="BL490"/>
      <c r="BM490"/>
      <c r="BN490"/>
      <c r="BO490" t="inlineStr">
        <is>
          <t>--</t>
        </is>
      </c>
      <c r="BP490"/>
      <c r="BQ490"/>
      <c r="BR490"/>
      <c r="BS490"/>
      <c r="BT490"/>
      <c r="BU490"/>
      <c r="BV490"/>
      <c r="BW490"/>
      <c r="BX490"/>
      <c r="BY490"/>
      <c r="BZ490"/>
      <c r="CA490"/>
      <c r="CB490"/>
      <c r="CC490"/>
      <c r="CD490" t="inlineStr">
        <is>
          <t>Dowden,B.F.</t>
        </is>
      </c>
      <c r="CE490" t="n">
        <v>2465.0</v>
      </c>
      <c r="CF490" t="inlineStr">
        <is>
          <t>Cumulative Toxicities of Some Inorganic Salts to Daphnia magna as Determined by Median Tolerance Limits</t>
        </is>
      </c>
      <c r="CG490" t="inlineStr">
        <is>
          <t>Proc. La. Acad. Sci.23:77-85</t>
        </is>
      </c>
      <c r="CH490" t="n">
        <v>1961.0</v>
      </c>
    </row>
    <row r="491">
      <c r="A491" t="n">
        <v>7757826.0</v>
      </c>
      <c r="B491" t="inlineStr">
        <is>
          <t>Sulfuric acid sodium salt (1:2)</t>
        </is>
      </c>
      <c r="C491"/>
      <c r="D491" t="inlineStr">
        <is>
          <t>Unmeasured</t>
        </is>
      </c>
      <c r="E491"/>
      <c r="F491"/>
      <c r="G491"/>
      <c r="H491"/>
      <c r="I491"/>
      <c r="J491"/>
      <c r="K491" t="inlineStr">
        <is>
          <t>Daphnia magna</t>
        </is>
      </c>
      <c r="L491" t="inlineStr">
        <is>
          <t>Water Flea</t>
        </is>
      </c>
      <c r="M491" t="inlineStr">
        <is>
          <t>Crustaceans; Standard Test Species</t>
        </is>
      </c>
      <c r="N491" t="inlineStr">
        <is>
          <t>Multiple</t>
        </is>
      </c>
      <c r="O491"/>
      <c r="P491"/>
      <c r="Q491"/>
      <c r="R491"/>
      <c r="S491"/>
      <c r="T491"/>
      <c r="U491"/>
      <c r="V491" t="inlineStr">
        <is>
          <t>Static</t>
        </is>
      </c>
      <c r="W491" t="inlineStr">
        <is>
          <t>Fresh water</t>
        </is>
      </c>
      <c r="X491" t="inlineStr">
        <is>
          <t>Lab</t>
        </is>
      </c>
      <c r="Y491"/>
      <c r="Z491" t="inlineStr">
        <is>
          <t>Total</t>
        </is>
      </c>
      <c r="AA491"/>
      <c r="AB491" t="n">
        <v>8384.0</v>
      </c>
      <c r="AC491"/>
      <c r="AD491"/>
      <c r="AE491"/>
      <c r="AF491"/>
      <c r="AG491" t="inlineStr">
        <is>
          <t>AI mg/L</t>
        </is>
      </c>
      <c r="AH491"/>
      <c r="AI491"/>
      <c r="AJ491"/>
      <c r="AK491"/>
      <c r="AL491"/>
      <c r="AM491"/>
      <c r="AN491"/>
      <c r="AO491"/>
      <c r="AP491"/>
      <c r="AQ491"/>
      <c r="AR491"/>
      <c r="AS491"/>
      <c r="AT491"/>
      <c r="AU491"/>
      <c r="AV491"/>
      <c r="AW491"/>
      <c r="AX491" t="inlineStr">
        <is>
          <t>Mortality</t>
        </is>
      </c>
      <c r="AY491" t="inlineStr">
        <is>
          <t>Mortality</t>
        </is>
      </c>
      <c r="AZ491" t="inlineStr">
        <is>
          <t>LC50</t>
        </is>
      </c>
      <c r="BA491"/>
      <c r="BB491"/>
      <c r="BC491" t="n">
        <v>1.0</v>
      </c>
      <c r="BD491"/>
      <c r="BE491"/>
      <c r="BF491"/>
      <c r="BG491"/>
      <c r="BH491" t="inlineStr">
        <is>
          <t>Day(s)</t>
        </is>
      </c>
      <c r="BI491"/>
      <c r="BJ491"/>
      <c r="BK491"/>
      <c r="BL491"/>
      <c r="BM491"/>
      <c r="BN491"/>
      <c r="BO491" t="inlineStr">
        <is>
          <t>--</t>
        </is>
      </c>
      <c r="BP491"/>
      <c r="BQ491"/>
      <c r="BR491"/>
      <c r="BS491"/>
      <c r="BT491"/>
      <c r="BU491"/>
      <c r="BV491"/>
      <c r="BW491"/>
      <c r="BX491"/>
      <c r="BY491"/>
      <c r="BZ491"/>
      <c r="CA491"/>
      <c r="CB491"/>
      <c r="CC491"/>
      <c r="CD491" t="inlineStr">
        <is>
          <t>Dowden,B.F.</t>
        </is>
      </c>
      <c r="CE491" t="n">
        <v>2465.0</v>
      </c>
      <c r="CF491" t="inlineStr">
        <is>
          <t>Cumulative Toxicities of Some Inorganic Salts to Daphnia magna as Determined by Median Tolerance Limits</t>
        </is>
      </c>
      <c r="CG491" t="inlineStr">
        <is>
          <t>Proc. La. Acad. Sci.23:77-85</t>
        </is>
      </c>
      <c r="CH491" t="n">
        <v>1961.0</v>
      </c>
    </row>
    <row r="492">
      <c r="A492" t="n">
        <v>7778189.0</v>
      </c>
      <c r="B492" t="inlineStr">
        <is>
          <t>Sulfuric acid, Calcium salt (1:1)</t>
        </is>
      </c>
      <c r="C492" t="inlineStr">
        <is>
          <t>Reagent Grade, Purissium, Purum, Puriss, Puris, Reinst</t>
        </is>
      </c>
      <c r="D492" t="inlineStr">
        <is>
          <t>Unmeasured</t>
        </is>
      </c>
      <c r="E492"/>
      <c r="F492"/>
      <c r="G492"/>
      <c r="H492"/>
      <c r="I492"/>
      <c r="J492"/>
      <c r="K492" t="inlineStr">
        <is>
          <t>Daphnia magna</t>
        </is>
      </c>
      <c r="L492" t="inlineStr">
        <is>
          <t>Water Flea</t>
        </is>
      </c>
      <c r="M492" t="inlineStr">
        <is>
          <t>Crustaceans; Standard Test Species</t>
        </is>
      </c>
      <c r="N492"/>
      <c r="O492" t="inlineStr">
        <is>
          <t>&lt;</t>
        </is>
      </c>
      <c r="P492" t="n">
        <v>24.0</v>
      </c>
      <c r="Q492"/>
      <c r="R492"/>
      <c r="S492"/>
      <c r="T492"/>
      <c r="U492" t="inlineStr">
        <is>
          <t>Hour(s)</t>
        </is>
      </c>
      <c r="V492" t="inlineStr">
        <is>
          <t>Static</t>
        </is>
      </c>
      <c r="W492" t="inlineStr">
        <is>
          <t>Fresh water</t>
        </is>
      </c>
      <c r="X492" t="inlineStr">
        <is>
          <t>Lab</t>
        </is>
      </c>
      <c r="Y492"/>
      <c r="Z492" t="inlineStr">
        <is>
          <t>Total</t>
        </is>
      </c>
      <c r="AA492" t="inlineStr">
        <is>
          <t>&gt;</t>
        </is>
      </c>
      <c r="AB492" t="n">
        <v>1970.0</v>
      </c>
      <c r="AC492" t="inlineStr">
        <is>
          <t>&gt;</t>
        </is>
      </c>
      <c r="AD492" t="n">
        <v>1970.0</v>
      </c>
      <c r="AE492" t="inlineStr">
        <is>
          <t>&gt;</t>
        </is>
      </c>
      <c r="AF492" t="n">
        <v>1970.0</v>
      </c>
      <c r="AG492" t="inlineStr">
        <is>
          <t>AI mg/L</t>
        </is>
      </c>
      <c r="AH492"/>
      <c r="AI492"/>
      <c r="AJ492"/>
      <c r="AK492"/>
      <c r="AL492"/>
      <c r="AM492"/>
      <c r="AN492"/>
      <c r="AO492"/>
      <c r="AP492"/>
      <c r="AQ492"/>
      <c r="AR492"/>
      <c r="AS492"/>
      <c r="AT492"/>
      <c r="AU492"/>
      <c r="AV492"/>
      <c r="AW492"/>
      <c r="AX492" t="inlineStr">
        <is>
          <t>Mortality</t>
        </is>
      </c>
      <c r="AY492" t="inlineStr">
        <is>
          <t>Mortality</t>
        </is>
      </c>
      <c r="AZ492" t="inlineStr">
        <is>
          <t>LC50</t>
        </is>
      </c>
      <c r="BA492"/>
      <c r="BB492"/>
      <c r="BC492" t="n">
        <v>1.0</v>
      </c>
      <c r="BD492"/>
      <c r="BE492"/>
      <c r="BF492"/>
      <c r="BG492"/>
      <c r="BH492" t="inlineStr">
        <is>
          <t>Day(s)</t>
        </is>
      </c>
      <c r="BI492"/>
      <c r="BJ492"/>
      <c r="BK492"/>
      <c r="BL492"/>
      <c r="BM492"/>
      <c r="BN492"/>
      <c r="BO492" t="inlineStr">
        <is>
          <t>--</t>
        </is>
      </c>
      <c r="BP492"/>
      <c r="BQ492"/>
      <c r="BR492"/>
      <c r="BS492"/>
      <c r="BT492"/>
      <c r="BU492"/>
      <c r="BV492"/>
      <c r="BW492"/>
      <c r="BX492"/>
      <c r="BY492"/>
      <c r="BZ492"/>
      <c r="CA492"/>
      <c r="CB492"/>
      <c r="CC492"/>
      <c r="CD492" t="inlineStr">
        <is>
          <t>Mount,D.R., D.D. Gulley, J.R. Hockett, T.D. Garrison, and J.M. Evans</t>
        </is>
      </c>
      <c r="CE492" t="n">
        <v>18272.0</v>
      </c>
      <c r="CF492" t="inlineStr">
        <is>
          <t>Statistical Models to Predict the Toxicity of Major Ions to Ceriodaphnia dubia, Daphnia magna and Pimephales promelas (Fathead Minnows)</t>
        </is>
      </c>
      <c r="CG492" t="inlineStr">
        <is>
          <t>Environ. Toxicol. Chem.16(10): 2009-2019</t>
        </is>
      </c>
      <c r="CH492" t="n">
        <v>1997.0</v>
      </c>
    </row>
    <row r="493">
      <c r="A493" t="n">
        <v>7778189.0</v>
      </c>
      <c r="B493" t="inlineStr">
        <is>
          <t>Sulfuric acid, Calcium salt (1:1)</t>
        </is>
      </c>
      <c r="C493" t="inlineStr">
        <is>
          <t>Reagent Grade, Purissium, Purum, Puriss, Puris, Reinst</t>
        </is>
      </c>
      <c r="D493" t="inlineStr">
        <is>
          <t>Unmeasured</t>
        </is>
      </c>
      <c r="E493"/>
      <c r="F493"/>
      <c r="G493"/>
      <c r="H493"/>
      <c r="I493"/>
      <c r="J493"/>
      <c r="K493" t="inlineStr">
        <is>
          <t>Daphnia magna</t>
        </is>
      </c>
      <c r="L493" t="inlineStr">
        <is>
          <t>Water Flea</t>
        </is>
      </c>
      <c r="M493" t="inlineStr">
        <is>
          <t>Crustaceans; Standard Test Species</t>
        </is>
      </c>
      <c r="N493"/>
      <c r="O493" t="inlineStr">
        <is>
          <t>&lt;</t>
        </is>
      </c>
      <c r="P493" t="n">
        <v>24.0</v>
      </c>
      <c r="Q493"/>
      <c r="R493"/>
      <c r="S493"/>
      <c r="T493"/>
      <c r="U493" t="inlineStr">
        <is>
          <t>Hour(s)</t>
        </is>
      </c>
      <c r="V493" t="inlineStr">
        <is>
          <t>Static</t>
        </is>
      </c>
      <c r="W493" t="inlineStr">
        <is>
          <t>Fresh water</t>
        </is>
      </c>
      <c r="X493" t="inlineStr">
        <is>
          <t>Lab</t>
        </is>
      </c>
      <c r="Y493"/>
      <c r="Z493" t="inlineStr">
        <is>
          <t>Total</t>
        </is>
      </c>
      <c r="AA493" t="inlineStr">
        <is>
          <t>&gt;</t>
        </is>
      </c>
      <c r="AB493" t="n">
        <v>1970.0</v>
      </c>
      <c r="AC493" t="inlineStr">
        <is>
          <t>&gt;</t>
        </is>
      </c>
      <c r="AD493" t="n">
        <v>1970.0</v>
      </c>
      <c r="AE493" t="inlineStr">
        <is>
          <t>&gt;</t>
        </is>
      </c>
      <c r="AF493" t="n">
        <v>1970.0</v>
      </c>
      <c r="AG493" t="inlineStr">
        <is>
          <t>AI mg/L</t>
        </is>
      </c>
      <c r="AH493"/>
      <c r="AI493"/>
      <c r="AJ493"/>
      <c r="AK493"/>
      <c r="AL493"/>
      <c r="AM493"/>
      <c r="AN493"/>
      <c r="AO493"/>
      <c r="AP493"/>
      <c r="AQ493"/>
      <c r="AR493"/>
      <c r="AS493"/>
      <c r="AT493"/>
      <c r="AU493"/>
      <c r="AV493"/>
      <c r="AW493"/>
      <c r="AX493" t="inlineStr">
        <is>
          <t>Mortality</t>
        </is>
      </c>
      <c r="AY493" t="inlineStr">
        <is>
          <t>Mortality</t>
        </is>
      </c>
      <c r="AZ493" t="inlineStr">
        <is>
          <t>LC50</t>
        </is>
      </c>
      <c r="BA493"/>
      <c r="BB493"/>
      <c r="BC493" t="n">
        <v>2.0</v>
      </c>
      <c r="BD493"/>
      <c r="BE493"/>
      <c r="BF493"/>
      <c r="BG493"/>
      <c r="BH493" t="inlineStr">
        <is>
          <t>Day(s)</t>
        </is>
      </c>
      <c r="BI493"/>
      <c r="BJ493"/>
      <c r="BK493"/>
      <c r="BL493"/>
      <c r="BM493"/>
      <c r="BN493"/>
      <c r="BO493" t="inlineStr">
        <is>
          <t>--</t>
        </is>
      </c>
      <c r="BP493"/>
      <c r="BQ493"/>
      <c r="BR493"/>
      <c r="BS493"/>
      <c r="BT493"/>
      <c r="BU493"/>
      <c r="BV493"/>
      <c r="BW493"/>
      <c r="BX493"/>
      <c r="BY493"/>
      <c r="BZ493"/>
      <c r="CA493"/>
      <c r="CB493"/>
      <c r="CC493"/>
      <c r="CD493" t="inlineStr">
        <is>
          <t>Mount,D.R., D.D. Gulley, J.R. Hockett, T.D. Garrison, and J.M. Evans</t>
        </is>
      </c>
      <c r="CE493" t="n">
        <v>18272.0</v>
      </c>
      <c r="CF493" t="inlineStr">
        <is>
          <t>Statistical Models to Predict the Toxicity of Major Ions to Ceriodaphnia dubia, Daphnia magna and Pimephales promelas (Fathead Minnows)</t>
        </is>
      </c>
      <c r="CG493" t="inlineStr">
        <is>
          <t>Environ. Toxicol. Chem.16(10): 2009-2019</t>
        </is>
      </c>
      <c r="CH493" t="n">
        <v>1997.0</v>
      </c>
    </row>
    <row r="494">
      <c r="A494" t="n">
        <v>7778747.0</v>
      </c>
      <c r="B494" t="inlineStr">
        <is>
          <t>Perchloric acid, Potassium salt (1:1)</t>
        </is>
      </c>
      <c r="C494"/>
      <c r="D494" t="inlineStr">
        <is>
          <t>Unmeasured</t>
        </is>
      </c>
      <c r="E494"/>
      <c r="F494"/>
      <c r="G494"/>
      <c r="H494"/>
      <c r="I494"/>
      <c r="J494"/>
      <c r="K494" t="inlineStr">
        <is>
          <t>Daphnia magna</t>
        </is>
      </c>
      <c r="L494" t="inlineStr">
        <is>
          <t>Water Flea</t>
        </is>
      </c>
      <c r="M494" t="inlineStr">
        <is>
          <t>Crustaceans; Standard Test Species</t>
        </is>
      </c>
      <c r="N494"/>
      <c r="O494" t="inlineStr">
        <is>
          <t>&lt;=</t>
        </is>
      </c>
      <c r="P494" t="n">
        <v>24.0</v>
      </c>
      <c r="Q494"/>
      <c r="R494"/>
      <c r="S494"/>
      <c r="T494"/>
      <c r="U494" t="inlineStr">
        <is>
          <t>Hour(s)</t>
        </is>
      </c>
      <c r="V494" t="inlineStr">
        <is>
          <t>Static</t>
        </is>
      </c>
      <c r="W494" t="inlineStr">
        <is>
          <t>Fresh water</t>
        </is>
      </c>
      <c r="X494" t="inlineStr">
        <is>
          <t>Lab</t>
        </is>
      </c>
      <c r="Y494"/>
      <c r="Z494" t="inlineStr">
        <is>
          <t>Formulation</t>
        </is>
      </c>
      <c r="AA494"/>
      <c r="AB494" t="n">
        <v>940.0</v>
      </c>
      <c r="AC494"/>
      <c r="AD494"/>
      <c r="AE494"/>
      <c r="AF494"/>
      <c r="AG494" t="inlineStr">
        <is>
          <t>AI mg/L</t>
        </is>
      </c>
      <c r="AH494"/>
      <c r="AI494"/>
      <c r="AJ494"/>
      <c r="AK494"/>
      <c r="AL494"/>
      <c r="AM494"/>
      <c r="AN494"/>
      <c r="AO494"/>
      <c r="AP494"/>
      <c r="AQ494"/>
      <c r="AR494"/>
      <c r="AS494"/>
      <c r="AT494"/>
      <c r="AU494"/>
      <c r="AV494"/>
      <c r="AW494"/>
      <c r="AX494" t="inlineStr">
        <is>
          <t>Intoxication</t>
        </is>
      </c>
      <c r="AY494" t="inlineStr">
        <is>
          <t>Immobile</t>
        </is>
      </c>
      <c r="AZ494" t="inlineStr">
        <is>
          <t>LC50</t>
        </is>
      </c>
      <c r="BA494"/>
      <c r="BB494"/>
      <c r="BC494" t="n">
        <v>1.0</v>
      </c>
      <c r="BD494"/>
      <c r="BE494"/>
      <c r="BF494"/>
      <c r="BG494"/>
      <c r="BH494" t="inlineStr">
        <is>
          <t>Day(s)</t>
        </is>
      </c>
      <c r="BI494"/>
      <c r="BJ494"/>
      <c r="BK494"/>
      <c r="BL494"/>
      <c r="BM494"/>
      <c r="BN494"/>
      <c r="BO494" t="inlineStr">
        <is>
          <t>--</t>
        </is>
      </c>
      <c r="BP494"/>
      <c r="BQ494"/>
      <c r="BR494"/>
      <c r="BS494"/>
      <c r="BT494"/>
      <c r="BU494"/>
      <c r="BV494"/>
      <c r="BW494"/>
      <c r="BX494"/>
      <c r="BY494"/>
      <c r="BZ494"/>
      <c r="CA494"/>
      <c r="CB494"/>
      <c r="CC494"/>
      <c r="CD494" t="inlineStr">
        <is>
          <t>Bringmann,G., and R. Kuhn</t>
        </is>
      </c>
      <c r="CE494" t="n">
        <v>5718.0</v>
      </c>
      <c r="CF494" t="inlineStr">
        <is>
          <t>Results of the Damaging Effect of Water Pollutants on Daphnia magna (Befunde der Schadwirkung Wassergefahrdender Stoffe Gegen Daphnia magna)</t>
        </is>
      </c>
      <c r="CG494" t="inlineStr">
        <is>
          <t>TR-79-1204, Literature Research Company, Annandale, VA:26 p.</t>
        </is>
      </c>
      <c r="CH494" t="n">
        <v>1977.0</v>
      </c>
    </row>
    <row r="495">
      <c r="A495" t="n">
        <v>7778805.0</v>
      </c>
      <c r="B495" t="inlineStr">
        <is>
          <t>Sulfuric acid dipotassium salt</t>
        </is>
      </c>
      <c r="C495" t="inlineStr">
        <is>
          <t>Reagent Grade, Purissium, Purum, Puriss, Puris, Reinst</t>
        </is>
      </c>
      <c r="D495" t="inlineStr">
        <is>
          <t>Unmeasured</t>
        </is>
      </c>
      <c r="E495"/>
      <c r="F495"/>
      <c r="G495"/>
      <c r="H495"/>
      <c r="I495"/>
      <c r="J495"/>
      <c r="K495" t="inlineStr">
        <is>
          <t>Daphnia magna</t>
        </is>
      </c>
      <c r="L495" t="inlineStr">
        <is>
          <t>Water Flea</t>
        </is>
      </c>
      <c r="M495" t="inlineStr">
        <is>
          <t>Crustaceans; Standard Test Species</t>
        </is>
      </c>
      <c r="N495"/>
      <c r="O495" t="inlineStr">
        <is>
          <t>&lt;</t>
        </is>
      </c>
      <c r="P495" t="n">
        <v>24.0</v>
      </c>
      <c r="Q495"/>
      <c r="R495"/>
      <c r="S495"/>
      <c r="T495"/>
      <c r="U495" t="inlineStr">
        <is>
          <t>Hour(s)</t>
        </is>
      </c>
      <c r="V495" t="inlineStr">
        <is>
          <t>Static</t>
        </is>
      </c>
      <c r="W495" t="inlineStr">
        <is>
          <t>Fresh water</t>
        </is>
      </c>
      <c r="X495" t="inlineStr">
        <is>
          <t>Lab</t>
        </is>
      </c>
      <c r="Y495"/>
      <c r="Z495" t="inlineStr">
        <is>
          <t>Total</t>
        </is>
      </c>
      <c r="AA495"/>
      <c r="AB495" t="n">
        <v>850.0</v>
      </c>
      <c r="AC495"/>
      <c r="AD495" t="n">
        <v>670.0</v>
      </c>
      <c r="AE495"/>
      <c r="AF495" t="n">
        <v>1170.0</v>
      </c>
      <c r="AG495" t="inlineStr">
        <is>
          <t>AI mg/L</t>
        </is>
      </c>
      <c r="AH495"/>
      <c r="AI495"/>
      <c r="AJ495"/>
      <c r="AK495"/>
      <c r="AL495"/>
      <c r="AM495"/>
      <c r="AN495"/>
      <c r="AO495"/>
      <c r="AP495"/>
      <c r="AQ495"/>
      <c r="AR495"/>
      <c r="AS495"/>
      <c r="AT495"/>
      <c r="AU495"/>
      <c r="AV495"/>
      <c r="AW495"/>
      <c r="AX495" t="inlineStr">
        <is>
          <t>Mortality</t>
        </is>
      </c>
      <c r="AY495" t="inlineStr">
        <is>
          <t>Mortality</t>
        </is>
      </c>
      <c r="AZ495" t="inlineStr">
        <is>
          <t>LC50</t>
        </is>
      </c>
      <c r="BA495"/>
      <c r="BB495"/>
      <c r="BC495" t="n">
        <v>1.0</v>
      </c>
      <c r="BD495"/>
      <c r="BE495"/>
      <c r="BF495"/>
      <c r="BG495"/>
      <c r="BH495" t="inlineStr">
        <is>
          <t>Day(s)</t>
        </is>
      </c>
      <c r="BI495"/>
      <c r="BJ495"/>
      <c r="BK495"/>
      <c r="BL495"/>
      <c r="BM495"/>
      <c r="BN495"/>
      <c r="BO495" t="inlineStr">
        <is>
          <t>--</t>
        </is>
      </c>
      <c r="BP495"/>
      <c r="BQ495"/>
      <c r="BR495"/>
      <c r="BS495"/>
      <c r="BT495"/>
      <c r="BU495"/>
      <c r="BV495"/>
      <c r="BW495"/>
      <c r="BX495"/>
      <c r="BY495"/>
      <c r="BZ495"/>
      <c r="CA495"/>
      <c r="CB495"/>
      <c r="CC495"/>
      <c r="CD495" t="inlineStr">
        <is>
          <t>Mount,D.R., D.D. Gulley, J.R. Hockett, T.D. Garrison, and J.M. Evans</t>
        </is>
      </c>
      <c r="CE495" t="n">
        <v>18272.0</v>
      </c>
      <c r="CF495" t="inlineStr">
        <is>
          <t>Statistical Models to Predict the Toxicity of Major Ions to Ceriodaphnia dubia, Daphnia magna and Pimephales promelas (Fathead Minnows)</t>
        </is>
      </c>
      <c r="CG495" t="inlineStr">
        <is>
          <t>Environ. Toxicol. Chem.16(10): 2009-2019</t>
        </is>
      </c>
      <c r="CH495" t="n">
        <v>1997.0</v>
      </c>
    </row>
    <row r="496">
      <c r="A496" t="n">
        <v>7778805.0</v>
      </c>
      <c r="B496" t="inlineStr">
        <is>
          <t>Sulfuric acid dipotassium salt</t>
        </is>
      </c>
      <c r="C496" t="inlineStr">
        <is>
          <t>Reagent Grade, Purissium, Purum, Puriss, Puris, Reinst</t>
        </is>
      </c>
      <c r="D496" t="inlineStr">
        <is>
          <t>Unmeasured</t>
        </is>
      </c>
      <c r="E496"/>
      <c r="F496"/>
      <c r="G496"/>
      <c r="H496"/>
      <c r="I496"/>
      <c r="J496"/>
      <c r="K496" t="inlineStr">
        <is>
          <t>Daphnia magna</t>
        </is>
      </c>
      <c r="L496" t="inlineStr">
        <is>
          <t>Water Flea</t>
        </is>
      </c>
      <c r="M496" t="inlineStr">
        <is>
          <t>Crustaceans; Standard Test Species</t>
        </is>
      </c>
      <c r="N496"/>
      <c r="O496" t="inlineStr">
        <is>
          <t>&lt;</t>
        </is>
      </c>
      <c r="P496" t="n">
        <v>24.0</v>
      </c>
      <c r="Q496"/>
      <c r="R496"/>
      <c r="S496"/>
      <c r="T496"/>
      <c r="U496" t="inlineStr">
        <is>
          <t>Hour(s)</t>
        </is>
      </c>
      <c r="V496" t="inlineStr">
        <is>
          <t>Static</t>
        </is>
      </c>
      <c r="W496" t="inlineStr">
        <is>
          <t>Fresh water</t>
        </is>
      </c>
      <c r="X496" t="inlineStr">
        <is>
          <t>Lab</t>
        </is>
      </c>
      <c r="Y496"/>
      <c r="Z496" t="inlineStr">
        <is>
          <t>Total</t>
        </is>
      </c>
      <c r="AA496"/>
      <c r="AB496" t="n">
        <v>720.0</v>
      </c>
      <c r="AC496"/>
      <c r="AD496" t="n">
        <v>580.0</v>
      </c>
      <c r="AE496"/>
      <c r="AF496" t="n">
        <v>880.0</v>
      </c>
      <c r="AG496" t="inlineStr">
        <is>
          <t>AI mg/L</t>
        </is>
      </c>
      <c r="AH496"/>
      <c r="AI496"/>
      <c r="AJ496"/>
      <c r="AK496"/>
      <c r="AL496"/>
      <c r="AM496"/>
      <c r="AN496"/>
      <c r="AO496"/>
      <c r="AP496"/>
      <c r="AQ496"/>
      <c r="AR496"/>
      <c r="AS496"/>
      <c r="AT496"/>
      <c r="AU496"/>
      <c r="AV496"/>
      <c r="AW496"/>
      <c r="AX496" t="inlineStr">
        <is>
          <t>Mortality</t>
        </is>
      </c>
      <c r="AY496" t="inlineStr">
        <is>
          <t>Mortality</t>
        </is>
      </c>
      <c r="AZ496" t="inlineStr">
        <is>
          <t>LC50</t>
        </is>
      </c>
      <c r="BA496"/>
      <c r="BB496"/>
      <c r="BC496" t="n">
        <v>2.0</v>
      </c>
      <c r="BD496"/>
      <c r="BE496"/>
      <c r="BF496"/>
      <c r="BG496"/>
      <c r="BH496" t="inlineStr">
        <is>
          <t>Day(s)</t>
        </is>
      </c>
      <c r="BI496"/>
      <c r="BJ496"/>
      <c r="BK496"/>
      <c r="BL496"/>
      <c r="BM496"/>
      <c r="BN496"/>
      <c r="BO496" t="inlineStr">
        <is>
          <t>--</t>
        </is>
      </c>
      <c r="BP496"/>
      <c r="BQ496"/>
      <c r="BR496"/>
      <c r="BS496"/>
      <c r="BT496"/>
      <c r="BU496"/>
      <c r="BV496"/>
      <c r="BW496"/>
      <c r="BX496"/>
      <c r="BY496"/>
      <c r="BZ496"/>
      <c r="CA496"/>
      <c r="CB496"/>
      <c r="CC496"/>
      <c r="CD496" t="inlineStr">
        <is>
          <t>Mount,D.R., D.D. Gulley, J.R. Hockett, T.D. Garrison, and J.M. Evans</t>
        </is>
      </c>
      <c r="CE496" t="n">
        <v>18272.0</v>
      </c>
      <c r="CF496" t="inlineStr">
        <is>
          <t>Statistical Models to Predict the Toxicity of Major Ions to Ceriodaphnia dubia, Daphnia magna and Pimephales promelas (Fathead Minnows)</t>
        </is>
      </c>
      <c r="CG496" t="inlineStr">
        <is>
          <t>Environ. Toxicol. Chem.16(10): 2009-2019</t>
        </is>
      </c>
      <c r="CH496" t="n">
        <v>1997.0</v>
      </c>
    </row>
    <row r="497">
      <c r="A497" t="n">
        <v>7786303.0</v>
      </c>
      <c r="B497" t="inlineStr">
        <is>
          <t>Magnesium chloride</t>
        </is>
      </c>
      <c r="C497" t="inlineStr">
        <is>
          <t>Reagent Grade, Purissium, Purum, Puriss, Puris, Reinst</t>
        </is>
      </c>
      <c r="D497" t="inlineStr">
        <is>
          <t>Unmeasured</t>
        </is>
      </c>
      <c r="E497"/>
      <c r="F497"/>
      <c r="G497"/>
      <c r="H497"/>
      <c r="I497"/>
      <c r="J497"/>
      <c r="K497" t="inlineStr">
        <is>
          <t>Daphnia magna</t>
        </is>
      </c>
      <c r="L497" t="inlineStr">
        <is>
          <t>Water Flea</t>
        </is>
      </c>
      <c r="M497" t="inlineStr">
        <is>
          <t>Crustaceans; Standard Test Species</t>
        </is>
      </c>
      <c r="N497"/>
      <c r="O497" t="inlineStr">
        <is>
          <t>&lt;</t>
        </is>
      </c>
      <c r="P497" t="n">
        <v>24.0</v>
      </c>
      <c r="Q497"/>
      <c r="R497"/>
      <c r="S497"/>
      <c r="T497"/>
      <c r="U497" t="inlineStr">
        <is>
          <t>Hour(s)</t>
        </is>
      </c>
      <c r="V497" t="inlineStr">
        <is>
          <t>Static</t>
        </is>
      </c>
      <c r="W497" t="inlineStr">
        <is>
          <t>Fresh water</t>
        </is>
      </c>
      <c r="X497" t="inlineStr">
        <is>
          <t>Lab</t>
        </is>
      </c>
      <c r="Y497"/>
      <c r="Z497" t="inlineStr">
        <is>
          <t>Total</t>
        </is>
      </c>
      <c r="AA497"/>
      <c r="AB497" t="n">
        <v>1560.0</v>
      </c>
      <c r="AC497"/>
      <c r="AD497" t="n">
        <v>1250.0</v>
      </c>
      <c r="AE497"/>
      <c r="AF497" t="n">
        <v>1810.0</v>
      </c>
      <c r="AG497" t="inlineStr">
        <is>
          <t>AI mg/L</t>
        </is>
      </c>
      <c r="AH497"/>
      <c r="AI497"/>
      <c r="AJ497"/>
      <c r="AK497"/>
      <c r="AL497"/>
      <c r="AM497"/>
      <c r="AN497"/>
      <c r="AO497"/>
      <c r="AP497"/>
      <c r="AQ497"/>
      <c r="AR497"/>
      <c r="AS497"/>
      <c r="AT497"/>
      <c r="AU497"/>
      <c r="AV497"/>
      <c r="AW497"/>
      <c r="AX497" t="inlineStr">
        <is>
          <t>Mortality</t>
        </is>
      </c>
      <c r="AY497" t="inlineStr">
        <is>
          <t>Mortality</t>
        </is>
      </c>
      <c r="AZ497" t="inlineStr">
        <is>
          <t>LC50</t>
        </is>
      </c>
      <c r="BA497"/>
      <c r="BB497"/>
      <c r="BC497" t="n">
        <v>1.0</v>
      </c>
      <c r="BD497"/>
      <c r="BE497"/>
      <c r="BF497"/>
      <c r="BG497"/>
      <c r="BH497" t="inlineStr">
        <is>
          <t>Day(s)</t>
        </is>
      </c>
      <c r="BI497"/>
      <c r="BJ497"/>
      <c r="BK497"/>
      <c r="BL497"/>
      <c r="BM497"/>
      <c r="BN497"/>
      <c r="BO497" t="inlineStr">
        <is>
          <t>--</t>
        </is>
      </c>
      <c r="BP497"/>
      <c r="BQ497"/>
      <c r="BR497"/>
      <c r="BS497"/>
      <c r="BT497"/>
      <c r="BU497"/>
      <c r="BV497"/>
      <c r="BW497"/>
      <c r="BX497"/>
      <c r="BY497"/>
      <c r="BZ497"/>
      <c r="CA497"/>
      <c r="CB497"/>
      <c r="CC497"/>
      <c r="CD497" t="inlineStr">
        <is>
          <t>Mount,D.R., D.D. Gulley, J.R. Hockett, T.D. Garrison, and J.M. Evans</t>
        </is>
      </c>
      <c r="CE497" t="n">
        <v>18272.0</v>
      </c>
      <c r="CF497" t="inlineStr">
        <is>
          <t>Statistical Models to Predict the Toxicity of Major Ions to Ceriodaphnia dubia, Daphnia magna and Pimephales promelas (Fathead Minnows)</t>
        </is>
      </c>
      <c r="CG497" t="inlineStr">
        <is>
          <t>Environ. Toxicol. Chem.16(10): 2009-2019</t>
        </is>
      </c>
      <c r="CH497" t="n">
        <v>1997.0</v>
      </c>
    </row>
    <row r="498">
      <c r="A498" t="n">
        <v>7786303.0</v>
      </c>
      <c r="B498" t="inlineStr">
        <is>
          <t>Magnesium chloride</t>
        </is>
      </c>
      <c r="C498" t="inlineStr">
        <is>
          <t>Reagent Grade, Purissium, Purum, Puriss, Puris, Reinst</t>
        </is>
      </c>
      <c r="D498" t="inlineStr">
        <is>
          <t>Unmeasured</t>
        </is>
      </c>
      <c r="E498"/>
      <c r="F498"/>
      <c r="G498"/>
      <c r="H498"/>
      <c r="I498"/>
      <c r="J498"/>
      <c r="K498" t="inlineStr">
        <is>
          <t>Daphnia magna</t>
        </is>
      </c>
      <c r="L498" t="inlineStr">
        <is>
          <t>Water Flea</t>
        </is>
      </c>
      <c r="M498" t="inlineStr">
        <is>
          <t>Crustaceans; Standard Test Species</t>
        </is>
      </c>
      <c r="N498"/>
      <c r="O498" t="inlineStr">
        <is>
          <t>&lt;</t>
        </is>
      </c>
      <c r="P498" t="n">
        <v>24.0</v>
      </c>
      <c r="Q498"/>
      <c r="R498"/>
      <c r="S498"/>
      <c r="T498"/>
      <c r="U498" t="inlineStr">
        <is>
          <t>Hour(s)</t>
        </is>
      </c>
      <c r="V498" t="inlineStr">
        <is>
          <t>Static</t>
        </is>
      </c>
      <c r="W498" t="inlineStr">
        <is>
          <t>Fresh water</t>
        </is>
      </c>
      <c r="X498" t="inlineStr">
        <is>
          <t>Lab</t>
        </is>
      </c>
      <c r="Y498"/>
      <c r="Z498" t="inlineStr">
        <is>
          <t>Total</t>
        </is>
      </c>
      <c r="AA498"/>
      <c r="AB498" t="n">
        <v>1330.0</v>
      </c>
      <c r="AC498"/>
      <c r="AD498" t="n">
        <v>1170.0</v>
      </c>
      <c r="AE498"/>
      <c r="AF498" t="n">
        <v>1580.0</v>
      </c>
      <c r="AG498" t="inlineStr">
        <is>
          <t>AI mg/L</t>
        </is>
      </c>
      <c r="AH498"/>
      <c r="AI498"/>
      <c r="AJ498"/>
      <c r="AK498"/>
      <c r="AL498"/>
      <c r="AM498"/>
      <c r="AN498"/>
      <c r="AO498"/>
      <c r="AP498"/>
      <c r="AQ498"/>
      <c r="AR498"/>
      <c r="AS498"/>
      <c r="AT498"/>
      <c r="AU498"/>
      <c r="AV498"/>
      <c r="AW498"/>
      <c r="AX498" t="inlineStr">
        <is>
          <t>Mortality</t>
        </is>
      </c>
      <c r="AY498" t="inlineStr">
        <is>
          <t>Mortality</t>
        </is>
      </c>
      <c r="AZ498" t="inlineStr">
        <is>
          <t>LC50</t>
        </is>
      </c>
      <c r="BA498"/>
      <c r="BB498"/>
      <c r="BC498" t="n">
        <v>2.0</v>
      </c>
      <c r="BD498"/>
      <c r="BE498"/>
      <c r="BF498"/>
      <c r="BG498"/>
      <c r="BH498" t="inlineStr">
        <is>
          <t>Day(s)</t>
        </is>
      </c>
      <c r="BI498"/>
      <c r="BJ498"/>
      <c r="BK498"/>
      <c r="BL498"/>
      <c r="BM498"/>
      <c r="BN498"/>
      <c r="BO498" t="inlineStr">
        <is>
          <t>--</t>
        </is>
      </c>
      <c r="BP498"/>
      <c r="BQ498"/>
      <c r="BR498"/>
      <c r="BS498"/>
      <c r="BT498"/>
      <c r="BU498"/>
      <c r="BV498"/>
      <c r="BW498"/>
      <c r="BX498"/>
      <c r="BY498"/>
      <c r="BZ498"/>
      <c r="CA498"/>
      <c r="CB498"/>
      <c r="CC498"/>
      <c r="CD498" t="inlineStr">
        <is>
          <t>Mount,D.R., D.D. Gulley, J.R. Hockett, T.D. Garrison, and J.M. Evans</t>
        </is>
      </c>
      <c r="CE498" t="n">
        <v>18272.0</v>
      </c>
      <c r="CF498" t="inlineStr">
        <is>
          <t>Statistical Models to Predict the Toxicity of Major Ions to Ceriodaphnia dubia, Daphnia magna and Pimephales promelas (Fathead Minnows)</t>
        </is>
      </c>
      <c r="CG498" t="inlineStr">
        <is>
          <t>Environ. Toxicol. Chem.16(10): 2009-2019</t>
        </is>
      </c>
      <c r="CH498" t="n">
        <v>1997.0</v>
      </c>
    </row>
    <row r="499">
      <c r="A499" t="n">
        <v>7786303.0</v>
      </c>
      <c r="B499" t="inlineStr">
        <is>
          <t>Magnesium chloride</t>
        </is>
      </c>
      <c r="C499"/>
      <c r="D499" t="inlineStr">
        <is>
          <t>Unmeasured</t>
        </is>
      </c>
      <c r="E499"/>
      <c r="F499"/>
      <c r="G499"/>
      <c r="H499"/>
      <c r="I499"/>
      <c r="J499"/>
      <c r="K499" t="inlineStr">
        <is>
          <t>Daphnia magna</t>
        </is>
      </c>
      <c r="L499" t="inlineStr">
        <is>
          <t>Water Flea</t>
        </is>
      </c>
      <c r="M499" t="inlineStr">
        <is>
          <t>Crustaceans; Standard Test Species</t>
        </is>
      </c>
      <c r="N499"/>
      <c r="O499"/>
      <c r="P499"/>
      <c r="Q499"/>
      <c r="R499"/>
      <c r="S499"/>
      <c r="T499"/>
      <c r="U499"/>
      <c r="V499" t="inlineStr">
        <is>
          <t>Static</t>
        </is>
      </c>
      <c r="W499" t="inlineStr">
        <is>
          <t>Fresh water</t>
        </is>
      </c>
      <c r="X499" t="inlineStr">
        <is>
          <t>Lab</t>
        </is>
      </c>
      <c r="Y499"/>
      <c r="Z499" t="inlineStr">
        <is>
          <t>Total</t>
        </is>
      </c>
      <c r="AA499"/>
      <c r="AB499" t="n">
        <v>3484.0</v>
      </c>
      <c r="AC499"/>
      <c r="AD499"/>
      <c r="AE499"/>
      <c r="AF499"/>
      <c r="AG499" t="inlineStr">
        <is>
          <t>AI mg/L</t>
        </is>
      </c>
      <c r="AH499"/>
      <c r="AI499"/>
      <c r="AJ499"/>
      <c r="AK499"/>
      <c r="AL499"/>
      <c r="AM499"/>
      <c r="AN499"/>
      <c r="AO499"/>
      <c r="AP499"/>
      <c r="AQ499"/>
      <c r="AR499"/>
      <c r="AS499"/>
      <c r="AT499"/>
      <c r="AU499"/>
      <c r="AV499"/>
      <c r="AW499"/>
      <c r="AX499" t="inlineStr">
        <is>
          <t>Mortality</t>
        </is>
      </c>
      <c r="AY499" t="inlineStr">
        <is>
          <t>Mortality</t>
        </is>
      </c>
      <c r="AZ499" t="inlineStr">
        <is>
          <t>LC50</t>
        </is>
      </c>
      <c r="BA499"/>
      <c r="BB499"/>
      <c r="BC499" t="n">
        <v>4.2</v>
      </c>
      <c r="BD499"/>
      <c r="BE499"/>
      <c r="BF499"/>
      <c r="BG499"/>
      <c r="BH499" t="inlineStr">
        <is>
          <t>Day(s)</t>
        </is>
      </c>
      <c r="BI499"/>
      <c r="BJ499"/>
      <c r="BK499"/>
      <c r="BL499"/>
      <c r="BM499"/>
      <c r="BN499"/>
      <c r="BO499" t="inlineStr">
        <is>
          <t>--</t>
        </is>
      </c>
      <c r="BP499"/>
      <c r="BQ499"/>
      <c r="BR499"/>
      <c r="BS499"/>
      <c r="BT499"/>
      <c r="BU499"/>
      <c r="BV499"/>
      <c r="BW499"/>
      <c r="BX499"/>
      <c r="BY499"/>
      <c r="BZ499"/>
      <c r="CA499"/>
      <c r="CB499"/>
      <c r="CC499"/>
      <c r="CD499" t="inlineStr">
        <is>
          <t>Dowden,B.F., and H.J. Bennett</t>
        </is>
      </c>
      <c r="CE499" t="n">
        <v>915.0</v>
      </c>
      <c r="CF499" t="inlineStr">
        <is>
          <t>Toxicity of Selected Chemicals to Certain Animals</t>
        </is>
      </c>
      <c r="CG499" t="inlineStr">
        <is>
          <t>J. Water Pollut. Control Fed.37(9): 1308-1316</t>
        </is>
      </c>
      <c r="CH499" t="n">
        <v>1965.0</v>
      </c>
    </row>
    <row r="500">
      <c r="A500" t="n">
        <v>7786303.0</v>
      </c>
      <c r="B500" t="inlineStr">
        <is>
          <t>Magnesium chloride</t>
        </is>
      </c>
      <c r="C500"/>
      <c r="D500"/>
      <c r="E500"/>
      <c r="F500"/>
      <c r="G500"/>
      <c r="H500"/>
      <c r="I500"/>
      <c r="J500"/>
      <c r="K500" t="inlineStr">
        <is>
          <t>Daphnia magna</t>
        </is>
      </c>
      <c r="L500" t="inlineStr">
        <is>
          <t>Water Flea</t>
        </is>
      </c>
      <c r="M500" t="inlineStr">
        <is>
          <t>Crustaceans; Standard Test Species</t>
        </is>
      </c>
      <c r="N500"/>
      <c r="O500"/>
      <c r="P500"/>
      <c r="Q500"/>
      <c r="R500"/>
      <c r="S500"/>
      <c r="T500"/>
      <c r="U500"/>
      <c r="V500" t="inlineStr">
        <is>
          <t>Static</t>
        </is>
      </c>
      <c r="W500" t="inlineStr">
        <is>
          <t>Fresh water</t>
        </is>
      </c>
      <c r="X500" t="inlineStr">
        <is>
          <t>Lab</t>
        </is>
      </c>
      <c r="Y500"/>
      <c r="Z500" t="inlineStr">
        <is>
          <t>Total</t>
        </is>
      </c>
      <c r="AA500"/>
      <c r="AB500" t="n">
        <v>3699.0</v>
      </c>
      <c r="AC500"/>
      <c r="AD500"/>
      <c r="AE500"/>
      <c r="AF500"/>
      <c r="AG500" t="inlineStr">
        <is>
          <t>AI mg/L</t>
        </is>
      </c>
      <c r="AH500"/>
      <c r="AI500"/>
      <c r="AJ500"/>
      <c r="AK500"/>
      <c r="AL500"/>
      <c r="AM500"/>
      <c r="AN500"/>
      <c r="AO500"/>
      <c r="AP500"/>
      <c r="AQ500"/>
      <c r="AR500"/>
      <c r="AS500"/>
      <c r="AT500"/>
      <c r="AU500"/>
      <c r="AV500"/>
      <c r="AW500"/>
      <c r="AX500" t="inlineStr">
        <is>
          <t>Mortality</t>
        </is>
      </c>
      <c r="AY500" t="inlineStr">
        <is>
          <t>Mortality</t>
        </is>
      </c>
      <c r="AZ500" t="inlineStr">
        <is>
          <t>LC50</t>
        </is>
      </c>
      <c r="BA500"/>
      <c r="BB500"/>
      <c r="BC500" t="n">
        <v>2.0833</v>
      </c>
      <c r="BD500"/>
      <c r="BE500"/>
      <c r="BF500"/>
      <c r="BG500"/>
      <c r="BH500" t="inlineStr">
        <is>
          <t>Day(s)</t>
        </is>
      </c>
      <c r="BI500"/>
      <c r="BJ500"/>
      <c r="BK500"/>
      <c r="BL500"/>
      <c r="BM500"/>
      <c r="BN500"/>
      <c r="BO500" t="inlineStr">
        <is>
          <t>--</t>
        </is>
      </c>
      <c r="BP500"/>
      <c r="BQ500"/>
      <c r="BR500"/>
      <c r="BS500"/>
      <c r="BT500"/>
      <c r="BU500"/>
      <c r="BV500"/>
      <c r="BW500"/>
      <c r="BX500"/>
      <c r="BY500"/>
      <c r="BZ500"/>
      <c r="CA500"/>
      <c r="CB500"/>
      <c r="CC500"/>
      <c r="CD500" t="inlineStr">
        <is>
          <t>Dowden,B.F., and H.J. Bennett</t>
        </is>
      </c>
      <c r="CE500" t="n">
        <v>915.0</v>
      </c>
      <c r="CF500" t="inlineStr">
        <is>
          <t>Toxicity of Selected Chemicals to Certain Animals</t>
        </is>
      </c>
      <c r="CG500" t="inlineStr">
        <is>
          <t>J. Water Pollut. Control Fed.37(9): 1308-1316</t>
        </is>
      </c>
      <c r="CH500" t="n">
        <v>1965.0</v>
      </c>
    </row>
    <row r="501">
      <c r="A501" t="n">
        <v>7786303.0</v>
      </c>
      <c r="B501" t="inlineStr">
        <is>
          <t>Magnesium chloride</t>
        </is>
      </c>
      <c r="C501"/>
      <c r="D501"/>
      <c r="E501"/>
      <c r="F501"/>
      <c r="G501"/>
      <c r="H501"/>
      <c r="I501"/>
      <c r="J501"/>
      <c r="K501" t="inlineStr">
        <is>
          <t>Daphnia magna</t>
        </is>
      </c>
      <c r="L501" t="inlineStr">
        <is>
          <t>Water Flea</t>
        </is>
      </c>
      <c r="M501" t="inlineStr">
        <is>
          <t>Crustaceans; Standard Test Species</t>
        </is>
      </c>
      <c r="N501"/>
      <c r="O501"/>
      <c r="P501"/>
      <c r="Q501"/>
      <c r="R501"/>
      <c r="S501"/>
      <c r="T501"/>
      <c r="U501"/>
      <c r="V501" t="inlineStr">
        <is>
          <t>Static</t>
        </is>
      </c>
      <c r="W501" t="inlineStr">
        <is>
          <t>Fresh water</t>
        </is>
      </c>
      <c r="X501" t="inlineStr">
        <is>
          <t>Lab</t>
        </is>
      </c>
      <c r="Y501"/>
      <c r="Z501" t="inlineStr">
        <is>
          <t>Total</t>
        </is>
      </c>
      <c r="AA501"/>
      <c r="AB501" t="n">
        <v>3391.0</v>
      </c>
      <c r="AC501"/>
      <c r="AD501"/>
      <c r="AE501"/>
      <c r="AF501"/>
      <c r="AG501" t="inlineStr">
        <is>
          <t>AI mg/L</t>
        </is>
      </c>
      <c r="AH501"/>
      <c r="AI501"/>
      <c r="AJ501"/>
      <c r="AK501"/>
      <c r="AL501"/>
      <c r="AM501"/>
      <c r="AN501"/>
      <c r="AO501"/>
      <c r="AP501"/>
      <c r="AQ501"/>
      <c r="AR501"/>
      <c r="AS501"/>
      <c r="AT501"/>
      <c r="AU501"/>
      <c r="AV501"/>
      <c r="AW501"/>
      <c r="AX501" t="inlineStr">
        <is>
          <t>Mortality</t>
        </is>
      </c>
      <c r="AY501" t="inlineStr">
        <is>
          <t>Mortality</t>
        </is>
      </c>
      <c r="AZ501" t="inlineStr">
        <is>
          <t>LC50</t>
        </is>
      </c>
      <c r="BA501"/>
      <c r="BB501"/>
      <c r="BC501" t="n">
        <v>1.0417</v>
      </c>
      <c r="BD501"/>
      <c r="BE501"/>
      <c r="BF501"/>
      <c r="BG501"/>
      <c r="BH501" t="inlineStr">
        <is>
          <t>Day(s)</t>
        </is>
      </c>
      <c r="BI501"/>
      <c r="BJ501"/>
      <c r="BK501"/>
      <c r="BL501"/>
      <c r="BM501"/>
      <c r="BN501"/>
      <c r="BO501" t="inlineStr">
        <is>
          <t>--</t>
        </is>
      </c>
      <c r="BP501"/>
      <c r="BQ501"/>
      <c r="BR501"/>
      <c r="BS501"/>
      <c r="BT501"/>
      <c r="BU501"/>
      <c r="BV501"/>
      <c r="BW501"/>
      <c r="BX501"/>
      <c r="BY501"/>
      <c r="BZ501"/>
      <c r="CA501"/>
      <c r="CB501"/>
      <c r="CC501"/>
      <c r="CD501" t="inlineStr">
        <is>
          <t>Dowden,B.F., and H.J. Bennett</t>
        </is>
      </c>
      <c r="CE501" t="n">
        <v>915.0</v>
      </c>
      <c r="CF501" t="inlineStr">
        <is>
          <t>Toxicity of Selected Chemicals to Certain Animals</t>
        </is>
      </c>
      <c r="CG501" t="inlineStr">
        <is>
          <t>J. Water Pollut. Control Fed.37(9): 1308-1316</t>
        </is>
      </c>
      <c r="CH501" t="n">
        <v>1965.0</v>
      </c>
    </row>
    <row r="502">
      <c r="A502" t="n">
        <v>7786303.0</v>
      </c>
      <c r="B502" t="inlineStr">
        <is>
          <t>Magnesium chloride</t>
        </is>
      </c>
      <c r="C502" t="inlineStr">
        <is>
          <t>Reagent Grade, Purissium, Purum, Puriss, Puris, Reinst</t>
        </is>
      </c>
      <c r="D502" t="inlineStr">
        <is>
          <t>Chemical analysis reported</t>
        </is>
      </c>
      <c r="E502"/>
      <c r="F502"/>
      <c r="G502"/>
      <c r="H502"/>
      <c r="I502"/>
      <c r="J502"/>
      <c r="K502" t="inlineStr">
        <is>
          <t>Daphnia magna</t>
        </is>
      </c>
      <c r="L502" t="inlineStr">
        <is>
          <t>Water Flea</t>
        </is>
      </c>
      <c r="M502" t="inlineStr">
        <is>
          <t>Crustaceans; Standard Test Species</t>
        </is>
      </c>
      <c r="N502"/>
      <c r="O502"/>
      <c r="P502" t="n">
        <v>12.0</v>
      </c>
      <c r="Q502"/>
      <c r="R502"/>
      <c r="S502"/>
      <c r="T502"/>
      <c r="U502" t="inlineStr">
        <is>
          <t>Hour(s)</t>
        </is>
      </c>
      <c r="V502" t="inlineStr">
        <is>
          <t>Static</t>
        </is>
      </c>
      <c r="W502" t="inlineStr">
        <is>
          <t>Fresh water</t>
        </is>
      </c>
      <c r="X502" t="inlineStr">
        <is>
          <t>Lab</t>
        </is>
      </c>
      <c r="Y502"/>
      <c r="Z502" t="inlineStr">
        <is>
          <t>Total</t>
        </is>
      </c>
      <c r="AA502"/>
      <c r="AB502" t="n">
        <v>140.0</v>
      </c>
      <c r="AC502"/>
      <c r="AD502"/>
      <c r="AE502"/>
      <c r="AF502"/>
      <c r="AG502" t="inlineStr">
        <is>
          <t>AI mg/L</t>
        </is>
      </c>
      <c r="AH502"/>
      <c r="AI502"/>
      <c r="AJ502"/>
      <c r="AK502"/>
      <c r="AL502"/>
      <c r="AM502"/>
      <c r="AN502"/>
      <c r="AO502"/>
      <c r="AP502"/>
      <c r="AQ502"/>
      <c r="AR502"/>
      <c r="AS502"/>
      <c r="AT502"/>
      <c r="AU502"/>
      <c r="AV502"/>
      <c r="AW502"/>
      <c r="AX502" t="inlineStr">
        <is>
          <t>Mortality</t>
        </is>
      </c>
      <c r="AY502" t="inlineStr">
        <is>
          <t>Mortality</t>
        </is>
      </c>
      <c r="AZ502" t="inlineStr">
        <is>
          <t>LC50</t>
        </is>
      </c>
      <c r="BA502"/>
      <c r="BB502"/>
      <c r="BC502" t="n">
        <v>2.0</v>
      </c>
      <c r="BD502"/>
      <c r="BE502"/>
      <c r="BF502"/>
      <c r="BG502"/>
      <c r="BH502" t="inlineStr">
        <is>
          <t>Day(s)</t>
        </is>
      </c>
      <c r="BI502"/>
      <c r="BJ502"/>
      <c r="BK502"/>
      <c r="BL502"/>
      <c r="BM502"/>
      <c r="BN502"/>
      <c r="BO502" t="inlineStr">
        <is>
          <t>--</t>
        </is>
      </c>
      <c r="BP502"/>
      <c r="BQ502"/>
      <c r="BR502"/>
      <c r="BS502"/>
      <c r="BT502"/>
      <c r="BU502"/>
      <c r="BV502"/>
      <c r="BW502"/>
      <c r="BX502"/>
      <c r="BY502"/>
      <c r="BZ502"/>
      <c r="CA502"/>
      <c r="CB502"/>
      <c r="CC502"/>
      <c r="CD502" t="inlineStr">
        <is>
          <t>Biesinger,K.E., and G.M. Christensen</t>
        </is>
      </c>
      <c r="CE502" t="n">
        <v>2022.0</v>
      </c>
      <c r="CF502" t="inlineStr">
        <is>
          <t>Effects of Various Metals on Survival, Growth, Reproduction and Metabolism of Daphnia magna</t>
        </is>
      </c>
      <c r="CG502" t="inlineStr">
        <is>
          <t>J. Fish. Res. Board Can.29(12): 1691-1700</t>
        </is>
      </c>
      <c r="CH502" t="n">
        <v>1972.0</v>
      </c>
    </row>
    <row r="503">
      <c r="A503" t="n">
        <v>7786303.0</v>
      </c>
      <c r="B503" t="inlineStr">
        <is>
          <t>Magnesium chloride</t>
        </is>
      </c>
      <c r="C503" t="inlineStr">
        <is>
          <t>Reagent Grade, Purissium, Purum, Puriss, Puris, Reinst</t>
        </is>
      </c>
      <c r="D503" t="inlineStr">
        <is>
          <t>Chemical analysis reported</t>
        </is>
      </c>
      <c r="E503"/>
      <c r="F503"/>
      <c r="G503"/>
      <c r="H503"/>
      <c r="I503"/>
      <c r="J503"/>
      <c r="K503" t="inlineStr">
        <is>
          <t>Daphnia magna</t>
        </is>
      </c>
      <c r="L503" t="inlineStr">
        <is>
          <t>Water Flea</t>
        </is>
      </c>
      <c r="M503" t="inlineStr">
        <is>
          <t>Crustaceans; Standard Test Species</t>
        </is>
      </c>
      <c r="N503"/>
      <c r="O503"/>
      <c r="P503" t="n">
        <v>12.0</v>
      </c>
      <c r="Q503"/>
      <c r="R503"/>
      <c r="S503"/>
      <c r="T503"/>
      <c r="U503" t="inlineStr">
        <is>
          <t>Hour(s)</t>
        </is>
      </c>
      <c r="V503" t="inlineStr">
        <is>
          <t>Static</t>
        </is>
      </c>
      <c r="W503" t="inlineStr">
        <is>
          <t>Fresh water</t>
        </is>
      </c>
      <c r="X503" t="inlineStr">
        <is>
          <t>Lab</t>
        </is>
      </c>
      <c r="Y503"/>
      <c r="Z503" t="inlineStr">
        <is>
          <t>Total</t>
        </is>
      </c>
      <c r="AA503"/>
      <c r="AB503" t="n">
        <v>322.0</v>
      </c>
      <c r="AC503"/>
      <c r="AD503"/>
      <c r="AE503"/>
      <c r="AF503"/>
      <c r="AG503" t="inlineStr">
        <is>
          <t>AI mg/L</t>
        </is>
      </c>
      <c r="AH503"/>
      <c r="AI503"/>
      <c r="AJ503"/>
      <c r="AK503"/>
      <c r="AL503"/>
      <c r="AM503"/>
      <c r="AN503"/>
      <c r="AO503"/>
      <c r="AP503"/>
      <c r="AQ503"/>
      <c r="AR503"/>
      <c r="AS503"/>
      <c r="AT503"/>
      <c r="AU503"/>
      <c r="AV503"/>
      <c r="AW503"/>
      <c r="AX503" t="inlineStr">
        <is>
          <t>Mortality</t>
        </is>
      </c>
      <c r="AY503" t="inlineStr">
        <is>
          <t>Mortality</t>
        </is>
      </c>
      <c r="AZ503" t="inlineStr">
        <is>
          <t>LC50</t>
        </is>
      </c>
      <c r="BA503"/>
      <c r="BB503"/>
      <c r="BC503" t="n">
        <v>2.0</v>
      </c>
      <c r="BD503"/>
      <c r="BE503"/>
      <c r="BF503"/>
      <c r="BG503"/>
      <c r="BH503" t="inlineStr">
        <is>
          <t>Day(s)</t>
        </is>
      </c>
      <c r="BI503"/>
      <c r="BJ503"/>
      <c r="BK503"/>
      <c r="BL503"/>
      <c r="BM503"/>
      <c r="BN503"/>
      <c r="BO503" t="inlineStr">
        <is>
          <t>--</t>
        </is>
      </c>
      <c r="BP503"/>
      <c r="BQ503"/>
      <c r="BR503"/>
      <c r="BS503"/>
      <c r="BT503"/>
      <c r="BU503"/>
      <c r="BV503"/>
      <c r="BW503"/>
      <c r="BX503"/>
      <c r="BY503"/>
      <c r="BZ503"/>
      <c r="CA503"/>
      <c r="CB503"/>
      <c r="CC503"/>
      <c r="CD503" t="inlineStr">
        <is>
          <t>Biesinger,K.E., and G.M. Christensen</t>
        </is>
      </c>
      <c r="CE503" t="n">
        <v>2022.0</v>
      </c>
      <c r="CF503" t="inlineStr">
        <is>
          <t>Effects of Various Metals on Survival, Growth, Reproduction and Metabolism of Daphnia magna</t>
        </is>
      </c>
      <c r="CG503" t="inlineStr">
        <is>
          <t>J. Fish. Res. Board Can.29(12): 1691-1700</t>
        </is>
      </c>
      <c r="CH503" t="n">
        <v>1972.0</v>
      </c>
    </row>
    <row r="504">
      <c r="A504" t="n">
        <v>7786303.0</v>
      </c>
      <c r="B504" t="inlineStr">
        <is>
          <t>Magnesium chloride</t>
        </is>
      </c>
      <c r="C504" t="inlineStr">
        <is>
          <t>Reagent Grade, Purissium, Purum, Puriss, Puris, Reinst</t>
        </is>
      </c>
      <c r="D504" t="inlineStr">
        <is>
          <t>Chemical analysis reported</t>
        </is>
      </c>
      <c r="E504"/>
      <c r="F504"/>
      <c r="G504"/>
      <c r="H504"/>
      <c r="I504"/>
      <c r="J504"/>
      <c r="K504" t="inlineStr">
        <is>
          <t>Daphnia magna</t>
        </is>
      </c>
      <c r="L504" t="inlineStr">
        <is>
          <t>Water Flea</t>
        </is>
      </c>
      <c r="M504" t="inlineStr">
        <is>
          <t>Crustaceans; Standard Test Species</t>
        </is>
      </c>
      <c r="N504"/>
      <c r="O504"/>
      <c r="P504" t="n">
        <v>12.0</v>
      </c>
      <c r="Q504"/>
      <c r="R504"/>
      <c r="S504"/>
      <c r="T504"/>
      <c r="U504" t="inlineStr">
        <is>
          <t>Hour(s)</t>
        </is>
      </c>
      <c r="V504" t="inlineStr">
        <is>
          <t>Renewal</t>
        </is>
      </c>
      <c r="W504" t="inlineStr">
        <is>
          <t>Fresh water</t>
        </is>
      </c>
      <c r="X504" t="inlineStr">
        <is>
          <t>Lab</t>
        </is>
      </c>
      <c r="Y504" t="inlineStr">
        <is>
          <t>6-13</t>
        </is>
      </c>
      <c r="Z504" t="inlineStr">
        <is>
          <t>Total</t>
        </is>
      </c>
      <c r="AA504"/>
      <c r="AB504" t="n">
        <v>190.0</v>
      </c>
      <c r="AC504"/>
      <c r="AD504" t="n">
        <v>167.0</v>
      </c>
      <c r="AE504"/>
      <c r="AF504" t="n">
        <v>217.0</v>
      </c>
      <c r="AG504" t="inlineStr">
        <is>
          <t>AI mg/L</t>
        </is>
      </c>
      <c r="AH504"/>
      <c r="AI504"/>
      <c r="AJ504"/>
      <c r="AK504"/>
      <c r="AL504"/>
      <c r="AM504"/>
      <c r="AN504"/>
      <c r="AO504"/>
      <c r="AP504"/>
      <c r="AQ504"/>
      <c r="AR504"/>
      <c r="AS504"/>
      <c r="AT504"/>
      <c r="AU504"/>
      <c r="AV504"/>
      <c r="AW504"/>
      <c r="AX504" t="inlineStr">
        <is>
          <t>Mortality</t>
        </is>
      </c>
      <c r="AY504" t="inlineStr">
        <is>
          <t>Mortality</t>
        </is>
      </c>
      <c r="AZ504" t="inlineStr">
        <is>
          <t>LC50</t>
        </is>
      </c>
      <c r="BA504"/>
      <c r="BB504"/>
      <c r="BC504" t="n">
        <v>21.0</v>
      </c>
      <c r="BD504"/>
      <c r="BE504"/>
      <c r="BF504"/>
      <c r="BG504"/>
      <c r="BH504" t="inlineStr">
        <is>
          <t>Day(s)</t>
        </is>
      </c>
      <c r="BI504"/>
      <c r="BJ504"/>
      <c r="BK504"/>
      <c r="BL504"/>
      <c r="BM504"/>
      <c r="BN504"/>
      <c r="BO504" t="inlineStr">
        <is>
          <t>--</t>
        </is>
      </c>
      <c r="BP504"/>
      <c r="BQ504"/>
      <c r="BR504"/>
      <c r="BS504"/>
      <c r="BT504"/>
      <c r="BU504"/>
      <c r="BV504"/>
      <c r="BW504"/>
      <c r="BX504"/>
      <c r="BY504"/>
      <c r="BZ504"/>
      <c r="CA504"/>
      <c r="CB504"/>
      <c r="CC504"/>
      <c r="CD504" t="inlineStr">
        <is>
          <t>Biesinger,K.E., and G.M. Christensen</t>
        </is>
      </c>
      <c r="CE504" t="n">
        <v>2022.0</v>
      </c>
      <c r="CF504" t="inlineStr">
        <is>
          <t>Effects of Various Metals on Survival, Growth, Reproduction and Metabolism of Daphnia magna</t>
        </is>
      </c>
      <c r="CG504" t="inlineStr">
        <is>
          <t>J. Fish. Res. Board Can.29(12): 1691-1700</t>
        </is>
      </c>
      <c r="CH504" t="n">
        <v>1972.0</v>
      </c>
    </row>
    <row r="505">
      <c r="A505" t="n">
        <v>7790989.0</v>
      </c>
      <c r="B505" t="inlineStr">
        <is>
          <t>Perchloric acid ammonium salt</t>
        </is>
      </c>
      <c r="C505"/>
      <c r="D505" t="inlineStr">
        <is>
          <t>Unmeasured</t>
        </is>
      </c>
      <c r="E505"/>
      <c r="F505"/>
      <c r="G505"/>
      <c r="H505"/>
      <c r="I505"/>
      <c r="J505"/>
      <c r="K505" t="inlineStr">
        <is>
          <t>Daphnia magna</t>
        </is>
      </c>
      <c r="L505" t="inlineStr">
        <is>
          <t>Water Flea</t>
        </is>
      </c>
      <c r="M505" t="inlineStr">
        <is>
          <t>Crustaceans; Standard Test Species</t>
        </is>
      </c>
      <c r="N505" t="inlineStr">
        <is>
          <t>Neonate</t>
        </is>
      </c>
      <c r="O505" t="inlineStr">
        <is>
          <t>&lt;</t>
        </is>
      </c>
      <c r="P505" t="n">
        <v>24.0</v>
      </c>
      <c r="Q505"/>
      <c r="R505"/>
      <c r="S505"/>
      <c r="T505"/>
      <c r="U505" t="inlineStr">
        <is>
          <t>Hour(s)</t>
        </is>
      </c>
      <c r="V505" t="inlineStr">
        <is>
          <t>Static</t>
        </is>
      </c>
      <c r="W505" t="inlineStr">
        <is>
          <t>Fresh water</t>
        </is>
      </c>
      <c r="X505" t="inlineStr">
        <is>
          <t>Lab</t>
        </is>
      </c>
      <c r="Y505" t="n">
        <v>2.0</v>
      </c>
      <c r="Z505" t="inlineStr">
        <is>
          <t>Total</t>
        </is>
      </c>
      <c r="AA505"/>
      <c r="AB505" t="n">
        <v>396.21</v>
      </c>
      <c r="AC505"/>
      <c r="AD505"/>
      <c r="AE505"/>
      <c r="AF505"/>
      <c r="AG505" t="inlineStr">
        <is>
          <t>AI mg/L</t>
        </is>
      </c>
      <c r="AH505"/>
      <c r="AI505"/>
      <c r="AJ505"/>
      <c r="AK505"/>
      <c r="AL505"/>
      <c r="AM505"/>
      <c r="AN505"/>
      <c r="AO505"/>
      <c r="AP505"/>
      <c r="AQ505"/>
      <c r="AR505"/>
      <c r="AS505"/>
      <c r="AT505"/>
      <c r="AU505"/>
      <c r="AV505"/>
      <c r="AW505"/>
      <c r="AX505" t="inlineStr">
        <is>
          <t>Intoxication</t>
        </is>
      </c>
      <c r="AY505" t="inlineStr">
        <is>
          <t>Immobile</t>
        </is>
      </c>
      <c r="AZ505" t="inlineStr">
        <is>
          <t>LC50</t>
        </is>
      </c>
      <c r="BA505"/>
      <c r="BB505"/>
      <c r="BC505" t="n">
        <v>2.0</v>
      </c>
      <c r="BD505"/>
      <c r="BE505"/>
      <c r="BF505"/>
      <c r="BG505"/>
      <c r="BH505" t="inlineStr">
        <is>
          <t>Day(s)</t>
        </is>
      </c>
      <c r="BI505"/>
      <c r="BJ505"/>
      <c r="BK505"/>
      <c r="BL505"/>
      <c r="BM505"/>
      <c r="BN505"/>
      <c r="BO505" t="inlineStr">
        <is>
          <t>--</t>
        </is>
      </c>
      <c r="BP505"/>
      <c r="BQ505"/>
      <c r="BR505"/>
      <c r="BS505"/>
      <c r="BT505"/>
      <c r="BU505"/>
      <c r="BV505"/>
      <c r="BW505"/>
      <c r="BX505"/>
      <c r="BY505"/>
      <c r="BZ505"/>
      <c r="CA505"/>
      <c r="CB505"/>
      <c r="CC505"/>
      <c r="CD505" t="inlineStr">
        <is>
          <t>Loureiro,S., T.L. Meyer, A.L.G. Ferreira, M.J.B. Amorim, and A.M.V.M. Soares</t>
        </is>
      </c>
      <c r="CE505" t="n">
        <v>159401.0</v>
      </c>
      <c r="CF505" t="inlineStr">
        <is>
          <t>Single and Joint Effects of Perchlorates to Daphnia magna: Additivity and Interaction Patterns</t>
        </is>
      </c>
      <c r="CG505" t="inlineStr">
        <is>
          <t>Fresenius Environ. Bull.21(4): 844-852</t>
        </is>
      </c>
      <c r="CH505" t="n">
        <v>2012.0</v>
      </c>
    </row>
    <row r="506">
      <c r="A506" t="n">
        <v>7790989.0</v>
      </c>
      <c r="B506" t="inlineStr">
        <is>
          <t>Perchloric acid ammonium salt</t>
        </is>
      </c>
      <c r="C506"/>
      <c r="D506" t="inlineStr">
        <is>
          <t>Unmeasured</t>
        </is>
      </c>
      <c r="E506"/>
      <c r="F506"/>
      <c r="G506"/>
      <c r="H506"/>
      <c r="I506"/>
      <c r="J506"/>
      <c r="K506" t="inlineStr">
        <is>
          <t>Daphnia magna</t>
        </is>
      </c>
      <c r="L506" t="inlineStr">
        <is>
          <t>Water Flea</t>
        </is>
      </c>
      <c r="M506" t="inlineStr">
        <is>
          <t>Crustaceans; Standard Test Species</t>
        </is>
      </c>
      <c r="N506" t="inlineStr">
        <is>
          <t>Neonate</t>
        </is>
      </c>
      <c r="O506" t="inlineStr">
        <is>
          <t>&lt;</t>
        </is>
      </c>
      <c r="P506" t="n">
        <v>24.0</v>
      </c>
      <c r="Q506"/>
      <c r="R506"/>
      <c r="S506"/>
      <c r="T506"/>
      <c r="U506" t="inlineStr">
        <is>
          <t>Hour(s)</t>
        </is>
      </c>
      <c r="V506" t="inlineStr">
        <is>
          <t>Static</t>
        </is>
      </c>
      <c r="W506" t="inlineStr">
        <is>
          <t>Fresh water</t>
        </is>
      </c>
      <c r="X506" t="inlineStr">
        <is>
          <t>Lab</t>
        </is>
      </c>
      <c r="Y506" t="n">
        <v>2.0</v>
      </c>
      <c r="Z506" t="inlineStr">
        <is>
          <t>Total</t>
        </is>
      </c>
      <c r="AA506"/>
      <c r="AB506" t="n">
        <v>652.06</v>
      </c>
      <c r="AC506"/>
      <c r="AD506"/>
      <c r="AE506"/>
      <c r="AF506"/>
      <c r="AG506" t="inlineStr">
        <is>
          <t>AI mg/L</t>
        </is>
      </c>
      <c r="AH506"/>
      <c r="AI506"/>
      <c r="AJ506"/>
      <c r="AK506"/>
      <c r="AL506"/>
      <c r="AM506"/>
      <c r="AN506"/>
      <c r="AO506"/>
      <c r="AP506"/>
      <c r="AQ506"/>
      <c r="AR506"/>
      <c r="AS506"/>
      <c r="AT506"/>
      <c r="AU506"/>
      <c r="AV506"/>
      <c r="AW506"/>
      <c r="AX506" t="inlineStr">
        <is>
          <t>Intoxication</t>
        </is>
      </c>
      <c r="AY506" t="inlineStr">
        <is>
          <t>Immobile</t>
        </is>
      </c>
      <c r="AZ506" t="inlineStr">
        <is>
          <t>LC50</t>
        </is>
      </c>
      <c r="BA506"/>
      <c r="BB506"/>
      <c r="BC506" t="n">
        <v>1.0</v>
      </c>
      <c r="BD506"/>
      <c r="BE506"/>
      <c r="BF506"/>
      <c r="BG506"/>
      <c r="BH506" t="inlineStr">
        <is>
          <t>Day(s)</t>
        </is>
      </c>
      <c r="BI506"/>
      <c r="BJ506"/>
      <c r="BK506"/>
      <c r="BL506"/>
      <c r="BM506"/>
      <c r="BN506"/>
      <c r="BO506" t="inlineStr">
        <is>
          <t>--</t>
        </is>
      </c>
      <c r="BP506"/>
      <c r="BQ506"/>
      <c r="BR506"/>
      <c r="BS506"/>
      <c r="BT506"/>
      <c r="BU506"/>
      <c r="BV506"/>
      <c r="BW506"/>
      <c r="BX506"/>
      <c r="BY506"/>
      <c r="BZ506"/>
      <c r="CA506"/>
      <c r="CB506"/>
      <c r="CC506"/>
      <c r="CD506" t="inlineStr">
        <is>
          <t>Loureiro,S., T.L. Meyer, A.L.G. Ferreira, M.J.B. Amorim, and A.M.V.M. Soares</t>
        </is>
      </c>
      <c r="CE506" t="n">
        <v>159401.0</v>
      </c>
      <c r="CF506" t="inlineStr">
        <is>
          <t>Single and Joint Effects of Perchlorates to Daphnia magna: Additivity and Interaction Patterns</t>
        </is>
      </c>
      <c r="CG506" t="inlineStr">
        <is>
          <t>Fresenius Environ. Bull.21(4): 844-852</t>
        </is>
      </c>
      <c r="CH506" t="n">
        <v>2012.0</v>
      </c>
    </row>
    <row r="507">
      <c r="A507" t="n">
        <v>9016459.0</v>
      </c>
      <c r="B507" t="inlineStr">
        <is>
          <t>alpha-(Nonylphenyl)-omega-hydroxypoly(oxy-1,2-ethanediyl)</t>
        </is>
      </c>
      <c r="C507"/>
      <c r="D507" t="inlineStr">
        <is>
          <t>Unmeasured</t>
        </is>
      </c>
      <c r="E507"/>
      <c r="F507"/>
      <c r="G507"/>
      <c r="H507"/>
      <c r="I507"/>
      <c r="J507"/>
      <c r="K507" t="inlineStr">
        <is>
          <t>Daphnia magna</t>
        </is>
      </c>
      <c r="L507" t="inlineStr">
        <is>
          <t>Water Flea</t>
        </is>
      </c>
      <c r="M507" t="inlineStr">
        <is>
          <t>Crustaceans; Standard Test Species</t>
        </is>
      </c>
      <c r="N507"/>
      <c r="O507" t="inlineStr">
        <is>
          <t>&lt;</t>
        </is>
      </c>
      <c r="P507" t="n">
        <v>24.0</v>
      </c>
      <c r="Q507"/>
      <c r="R507"/>
      <c r="S507"/>
      <c r="T507"/>
      <c r="U507" t="inlineStr">
        <is>
          <t>Hour(s)</t>
        </is>
      </c>
      <c r="V507" t="inlineStr">
        <is>
          <t>Renewal</t>
        </is>
      </c>
      <c r="W507" t="inlineStr">
        <is>
          <t>Fresh water</t>
        </is>
      </c>
      <c r="X507" t="inlineStr">
        <is>
          <t>Lab</t>
        </is>
      </c>
      <c r="Y507"/>
      <c r="Z507" t="inlineStr">
        <is>
          <t>Active ingredient</t>
        </is>
      </c>
      <c r="AA507"/>
      <c r="AB507" t="n">
        <v>9.0</v>
      </c>
      <c r="AC507"/>
      <c r="AD507"/>
      <c r="AE507"/>
      <c r="AF507"/>
      <c r="AG507" t="inlineStr">
        <is>
          <t>AI mg/L</t>
        </is>
      </c>
      <c r="AH507"/>
      <c r="AI507"/>
      <c r="AJ507"/>
      <c r="AK507"/>
      <c r="AL507"/>
      <c r="AM507"/>
      <c r="AN507"/>
      <c r="AO507"/>
      <c r="AP507"/>
      <c r="AQ507"/>
      <c r="AR507"/>
      <c r="AS507"/>
      <c r="AT507"/>
      <c r="AU507"/>
      <c r="AV507"/>
      <c r="AW507"/>
      <c r="AX507" t="inlineStr">
        <is>
          <t>Mortality</t>
        </is>
      </c>
      <c r="AY507" t="inlineStr">
        <is>
          <t>Mortality</t>
        </is>
      </c>
      <c r="AZ507" t="inlineStr">
        <is>
          <t>LC50</t>
        </is>
      </c>
      <c r="BA507"/>
      <c r="BB507"/>
      <c r="BC507" t="n">
        <v>6.0</v>
      </c>
      <c r="BD507"/>
      <c r="BE507"/>
      <c r="BF507"/>
      <c r="BG507"/>
      <c r="BH507" t="inlineStr">
        <is>
          <t>Day(s)</t>
        </is>
      </c>
      <c r="BI507"/>
      <c r="BJ507"/>
      <c r="BK507"/>
      <c r="BL507"/>
      <c r="BM507"/>
      <c r="BN507"/>
      <c r="BO507" t="inlineStr">
        <is>
          <t>--</t>
        </is>
      </c>
      <c r="BP507"/>
      <c r="BQ507"/>
      <c r="BR507"/>
      <c r="BS507"/>
      <c r="BT507"/>
      <c r="BU507"/>
      <c r="BV507"/>
      <c r="BW507"/>
      <c r="BX507"/>
      <c r="BY507"/>
      <c r="BZ507"/>
      <c r="CA507"/>
      <c r="CB507"/>
      <c r="CC507"/>
      <c r="CD507" t="inlineStr">
        <is>
          <t>Dorn,P.B., J.P. Salanitro, S.H. Evans, and L. Kravetz</t>
        </is>
      </c>
      <c r="CE507" t="n">
        <v>20415.0</v>
      </c>
      <c r="CF507" t="inlineStr">
        <is>
          <t>Assessing the Aquatic Hazard of Some Branched and Linear Nonionic Surfactants by Biodegradation and Toxicity</t>
        </is>
      </c>
      <c r="CG507" t="inlineStr">
        <is>
          <t>Environ. Toxicol. Chem.12(10): 1751-1762</t>
        </is>
      </c>
      <c r="CH507" t="n">
        <v>1993.0</v>
      </c>
    </row>
    <row r="508">
      <c r="A508" t="n">
        <v>9016459.0</v>
      </c>
      <c r="B508" t="inlineStr">
        <is>
          <t>alpha-(Nonylphenyl)-omega-hydroxypoly(oxy-1,2-ethanediyl)</t>
        </is>
      </c>
      <c r="C508"/>
      <c r="D508" t="inlineStr">
        <is>
          <t>Unmeasured</t>
        </is>
      </c>
      <c r="E508"/>
      <c r="F508"/>
      <c r="G508"/>
      <c r="H508"/>
      <c r="I508"/>
      <c r="J508"/>
      <c r="K508" t="inlineStr">
        <is>
          <t>Daphnia magna</t>
        </is>
      </c>
      <c r="L508" t="inlineStr">
        <is>
          <t>Water Flea</t>
        </is>
      </c>
      <c r="M508" t="inlineStr">
        <is>
          <t>Crustaceans; Standard Test Species</t>
        </is>
      </c>
      <c r="N508" t="inlineStr">
        <is>
          <t>Neonate</t>
        </is>
      </c>
      <c r="O508"/>
      <c r="P508" t="n">
        <v>24.0</v>
      </c>
      <c r="Q508"/>
      <c r="R508"/>
      <c r="S508"/>
      <c r="T508"/>
      <c r="U508" t="inlineStr">
        <is>
          <t>Hour(s)</t>
        </is>
      </c>
      <c r="V508" t="inlineStr">
        <is>
          <t>Static</t>
        </is>
      </c>
      <c r="W508" t="inlineStr">
        <is>
          <t>Fresh water</t>
        </is>
      </c>
      <c r="X508" t="inlineStr">
        <is>
          <t>Lab</t>
        </is>
      </c>
      <c r="Y508"/>
      <c r="Z508" t="inlineStr">
        <is>
          <t>Formulation</t>
        </is>
      </c>
      <c r="AA508"/>
      <c r="AB508" t="n">
        <v>0.148</v>
      </c>
      <c r="AC508"/>
      <c r="AD508" t="n">
        <v>0.115</v>
      </c>
      <c r="AE508"/>
      <c r="AF508" t="n">
        <v>0.198</v>
      </c>
      <c r="AG508" t="inlineStr">
        <is>
          <t>AI mg/L</t>
        </is>
      </c>
      <c r="AH508"/>
      <c r="AI508"/>
      <c r="AJ508"/>
      <c r="AK508"/>
      <c r="AL508"/>
      <c r="AM508"/>
      <c r="AN508"/>
      <c r="AO508"/>
      <c r="AP508"/>
      <c r="AQ508"/>
      <c r="AR508"/>
      <c r="AS508"/>
      <c r="AT508"/>
      <c r="AU508"/>
      <c r="AV508"/>
      <c r="AW508"/>
      <c r="AX508" t="inlineStr">
        <is>
          <t>Mortality</t>
        </is>
      </c>
      <c r="AY508" t="inlineStr">
        <is>
          <t>Mortality</t>
        </is>
      </c>
      <c r="AZ508" t="inlineStr">
        <is>
          <t>LC50</t>
        </is>
      </c>
      <c r="BA508"/>
      <c r="BB508"/>
      <c r="BC508" t="n">
        <v>2.0</v>
      </c>
      <c r="BD508"/>
      <c r="BE508"/>
      <c r="BF508"/>
      <c r="BG508"/>
      <c r="BH508" t="inlineStr">
        <is>
          <t>Day(s)</t>
        </is>
      </c>
      <c r="BI508"/>
      <c r="BJ508"/>
      <c r="BK508"/>
      <c r="BL508"/>
      <c r="BM508"/>
      <c r="BN508"/>
      <c r="BO508" t="inlineStr">
        <is>
          <t>--</t>
        </is>
      </c>
      <c r="BP508"/>
      <c r="BQ508"/>
      <c r="BR508"/>
      <c r="BS508"/>
      <c r="BT508"/>
      <c r="BU508"/>
      <c r="BV508"/>
      <c r="BW508"/>
      <c r="BX508"/>
      <c r="BY508"/>
      <c r="BZ508"/>
      <c r="CA508"/>
      <c r="CB508"/>
      <c r="CC508"/>
      <c r="CD508" t="inlineStr">
        <is>
          <t>Maki,H., H. Okamura, I. Aoyama, and M. Fujita</t>
        </is>
      </c>
      <c r="CE508" t="n">
        <v>18943.0</v>
      </c>
      <c r="CF508" t="inlineStr">
        <is>
          <t>Halogenation and Toxicity of the Biodegradation Products of a Nonionic Surfactant, Nonylphenol Ethoxylate</t>
        </is>
      </c>
      <c r="CG508" t="inlineStr">
        <is>
          <t>Environ. Toxicol. Chem.17(4): 650-654</t>
        </is>
      </c>
      <c r="CH508" t="n">
        <v>1998.0</v>
      </c>
    </row>
    <row r="509">
      <c r="A509" t="n">
        <v>9016459.0</v>
      </c>
      <c r="B509" t="inlineStr">
        <is>
          <t>alpha-(Nonylphenyl)-omega-hydroxypoly(oxy-1,2-ethanediyl)</t>
        </is>
      </c>
      <c r="C509"/>
      <c r="D509" t="inlineStr">
        <is>
          <t>Unmeasured</t>
        </is>
      </c>
      <c r="E509"/>
      <c r="F509"/>
      <c r="G509"/>
      <c r="H509"/>
      <c r="I509"/>
      <c r="J509"/>
      <c r="K509" t="inlineStr">
        <is>
          <t>Daphnia magna</t>
        </is>
      </c>
      <c r="L509" t="inlineStr">
        <is>
          <t>Water Flea</t>
        </is>
      </c>
      <c r="M509" t="inlineStr">
        <is>
          <t>Crustaceans; Standard Test Species</t>
        </is>
      </c>
      <c r="N509" t="inlineStr">
        <is>
          <t>Adult</t>
        </is>
      </c>
      <c r="O509"/>
      <c r="P509"/>
      <c r="Q509"/>
      <c r="R509"/>
      <c r="S509"/>
      <c r="T509"/>
      <c r="U509"/>
      <c r="V509" t="inlineStr">
        <is>
          <t>Static</t>
        </is>
      </c>
      <c r="W509" t="inlineStr">
        <is>
          <t>Fresh water</t>
        </is>
      </c>
      <c r="X509" t="inlineStr">
        <is>
          <t>Lab</t>
        </is>
      </c>
      <c r="Y509"/>
      <c r="Z509" t="inlineStr">
        <is>
          <t>Formulation</t>
        </is>
      </c>
      <c r="AA509"/>
      <c r="AB509" t="n">
        <v>17.0</v>
      </c>
      <c r="AC509"/>
      <c r="AD509"/>
      <c r="AE509"/>
      <c r="AF509"/>
      <c r="AG509" t="inlineStr">
        <is>
          <t>AI mg/L</t>
        </is>
      </c>
      <c r="AH509"/>
      <c r="AI509"/>
      <c r="AJ509"/>
      <c r="AK509"/>
      <c r="AL509"/>
      <c r="AM509"/>
      <c r="AN509"/>
      <c r="AO509"/>
      <c r="AP509"/>
      <c r="AQ509"/>
      <c r="AR509"/>
      <c r="AS509"/>
      <c r="AT509"/>
      <c r="AU509"/>
      <c r="AV509"/>
      <c r="AW509"/>
      <c r="AX509" t="inlineStr">
        <is>
          <t>Mortality</t>
        </is>
      </c>
      <c r="AY509" t="inlineStr">
        <is>
          <t>Mortality</t>
        </is>
      </c>
      <c r="AZ509" t="inlineStr">
        <is>
          <t>LC50</t>
        </is>
      </c>
      <c r="BA509"/>
      <c r="BB509"/>
      <c r="BC509" t="n">
        <v>2.0</v>
      </c>
      <c r="BD509"/>
      <c r="BE509"/>
      <c r="BF509"/>
      <c r="BG509"/>
      <c r="BH509" t="inlineStr">
        <is>
          <t>Day(s)</t>
        </is>
      </c>
      <c r="BI509"/>
      <c r="BJ509"/>
      <c r="BK509"/>
      <c r="BL509"/>
      <c r="BM509"/>
      <c r="BN509"/>
      <c r="BO509" t="inlineStr">
        <is>
          <t>--</t>
        </is>
      </c>
      <c r="BP509"/>
      <c r="BQ509"/>
      <c r="BR509"/>
      <c r="BS509"/>
      <c r="BT509"/>
      <c r="BU509"/>
      <c r="BV509"/>
      <c r="BW509"/>
      <c r="BX509"/>
      <c r="BY509"/>
      <c r="BZ509"/>
      <c r="CA509"/>
      <c r="CB509"/>
      <c r="CC509"/>
      <c r="CD509" t="inlineStr">
        <is>
          <t>Benijts-Claus,C., and G. Persoone</t>
        </is>
      </c>
      <c r="CE509" t="n">
        <v>2877.0</v>
      </c>
      <c r="CF509" t="inlineStr">
        <is>
          <t>Toxicity of Three Herbicides in the Aquatic Ecosystem (La Toxicite de Trois Herbicides sur L'Ecosysteme Aquatique)</t>
        </is>
      </c>
      <c r="CG509" t="inlineStr">
        <is>
          <t>Trib. Cebedeau28(383): 340-346</t>
        </is>
      </c>
      <c r="CH509" t="n">
        <v>1975.0</v>
      </c>
    </row>
    <row r="510">
      <c r="A510" t="n">
        <v>9016459.0</v>
      </c>
      <c r="B510" t="inlineStr">
        <is>
          <t>alpha-(Nonylphenyl)-omega-hydroxypoly(oxy-1,2-ethanediyl)</t>
        </is>
      </c>
      <c r="C510"/>
      <c r="D510" t="inlineStr">
        <is>
          <t>Unmeasured</t>
        </is>
      </c>
      <c r="E510"/>
      <c r="F510"/>
      <c r="G510"/>
      <c r="H510"/>
      <c r="I510"/>
      <c r="J510"/>
      <c r="K510" t="inlineStr">
        <is>
          <t>Daphnia magna</t>
        </is>
      </c>
      <c r="L510" t="inlineStr">
        <is>
          <t>Water Flea</t>
        </is>
      </c>
      <c r="M510" t="inlineStr">
        <is>
          <t>Crustaceans; Standard Test Species</t>
        </is>
      </c>
      <c r="N510" t="inlineStr">
        <is>
          <t>Adult</t>
        </is>
      </c>
      <c r="O510"/>
      <c r="P510"/>
      <c r="Q510"/>
      <c r="R510"/>
      <c r="S510"/>
      <c r="T510"/>
      <c r="U510"/>
      <c r="V510" t="inlineStr">
        <is>
          <t>Static</t>
        </is>
      </c>
      <c r="W510" t="inlineStr">
        <is>
          <t>Fresh water</t>
        </is>
      </c>
      <c r="X510" t="inlineStr">
        <is>
          <t>Lab</t>
        </is>
      </c>
      <c r="Y510"/>
      <c r="Z510" t="inlineStr">
        <is>
          <t>Formulation</t>
        </is>
      </c>
      <c r="AA510"/>
      <c r="AB510" t="n">
        <v>49.0</v>
      </c>
      <c r="AC510"/>
      <c r="AD510"/>
      <c r="AE510"/>
      <c r="AF510"/>
      <c r="AG510" t="inlineStr">
        <is>
          <t>AI mg/L</t>
        </is>
      </c>
      <c r="AH510"/>
      <c r="AI510"/>
      <c r="AJ510"/>
      <c r="AK510"/>
      <c r="AL510"/>
      <c r="AM510"/>
      <c r="AN510"/>
      <c r="AO510"/>
      <c r="AP510"/>
      <c r="AQ510"/>
      <c r="AR510"/>
      <c r="AS510"/>
      <c r="AT510"/>
      <c r="AU510"/>
      <c r="AV510"/>
      <c r="AW510"/>
      <c r="AX510" t="inlineStr">
        <is>
          <t>Mortality</t>
        </is>
      </c>
      <c r="AY510" t="inlineStr">
        <is>
          <t>Mortality</t>
        </is>
      </c>
      <c r="AZ510" t="inlineStr">
        <is>
          <t>LC50</t>
        </is>
      </c>
      <c r="BA510"/>
      <c r="BB510"/>
      <c r="BC510" t="n">
        <v>1.0</v>
      </c>
      <c r="BD510"/>
      <c r="BE510"/>
      <c r="BF510"/>
      <c r="BG510"/>
      <c r="BH510" t="inlineStr">
        <is>
          <t>Day(s)</t>
        </is>
      </c>
      <c r="BI510"/>
      <c r="BJ510"/>
      <c r="BK510"/>
      <c r="BL510"/>
      <c r="BM510"/>
      <c r="BN510"/>
      <c r="BO510" t="inlineStr">
        <is>
          <t>--</t>
        </is>
      </c>
      <c r="BP510"/>
      <c r="BQ510"/>
      <c r="BR510"/>
      <c r="BS510"/>
      <c r="BT510"/>
      <c r="BU510"/>
      <c r="BV510"/>
      <c r="BW510"/>
      <c r="BX510"/>
      <c r="BY510"/>
      <c r="BZ510"/>
      <c r="CA510"/>
      <c r="CB510"/>
      <c r="CC510"/>
      <c r="CD510" t="inlineStr">
        <is>
          <t>Benijts-Claus,C., and G. Persoone</t>
        </is>
      </c>
      <c r="CE510" t="n">
        <v>2877.0</v>
      </c>
      <c r="CF510" t="inlineStr">
        <is>
          <t>Toxicity of Three Herbicides in the Aquatic Ecosystem (La Toxicite de Trois Herbicides sur L'Ecosysteme Aquatique)</t>
        </is>
      </c>
      <c r="CG510" t="inlineStr">
        <is>
          <t>Trib. Cebedeau28(383): 340-346</t>
        </is>
      </c>
      <c r="CH510" t="n">
        <v>1975.0</v>
      </c>
    </row>
    <row r="511">
      <c r="A511" t="n">
        <v>9016459.0</v>
      </c>
      <c r="B511" t="inlineStr">
        <is>
          <t>alpha-(Nonylphenyl)-omega-hydroxypoly(oxy-1,2-ethanediyl)</t>
        </is>
      </c>
      <c r="C511"/>
      <c r="D511" t="inlineStr">
        <is>
          <t>Unmeasured</t>
        </is>
      </c>
      <c r="E511"/>
      <c r="F511"/>
      <c r="G511"/>
      <c r="H511"/>
      <c r="I511"/>
      <c r="J511"/>
      <c r="K511" t="inlineStr">
        <is>
          <t>Daphnia magna</t>
        </is>
      </c>
      <c r="L511" t="inlineStr">
        <is>
          <t>Water Flea</t>
        </is>
      </c>
      <c r="M511" t="inlineStr">
        <is>
          <t>Crustaceans; Standard Test Species</t>
        </is>
      </c>
      <c r="N511" t="inlineStr">
        <is>
          <t>Larva</t>
        </is>
      </c>
      <c r="O511" t="inlineStr">
        <is>
          <t>&lt;=</t>
        </is>
      </c>
      <c r="P511" t="n">
        <v>24.0</v>
      </c>
      <c r="Q511"/>
      <c r="R511"/>
      <c r="S511"/>
      <c r="T511"/>
      <c r="U511" t="inlineStr">
        <is>
          <t>Hour(s)</t>
        </is>
      </c>
      <c r="V511" t="inlineStr">
        <is>
          <t>Static</t>
        </is>
      </c>
      <c r="W511" t="inlineStr">
        <is>
          <t>Fresh water</t>
        </is>
      </c>
      <c r="X511" t="inlineStr">
        <is>
          <t>Lab</t>
        </is>
      </c>
      <c r="Y511"/>
      <c r="Z511" t="inlineStr">
        <is>
          <t>Formulation</t>
        </is>
      </c>
      <c r="AA511"/>
      <c r="AB511" t="n">
        <v>12.2</v>
      </c>
      <c r="AC511"/>
      <c r="AD511"/>
      <c r="AE511"/>
      <c r="AF511"/>
      <c r="AG511" t="inlineStr">
        <is>
          <t>AI mg/L</t>
        </is>
      </c>
      <c r="AH511"/>
      <c r="AI511"/>
      <c r="AJ511"/>
      <c r="AK511"/>
      <c r="AL511"/>
      <c r="AM511"/>
      <c r="AN511"/>
      <c r="AO511"/>
      <c r="AP511"/>
      <c r="AQ511"/>
      <c r="AR511"/>
      <c r="AS511"/>
      <c r="AT511"/>
      <c r="AU511"/>
      <c r="AV511"/>
      <c r="AW511"/>
      <c r="AX511" t="inlineStr">
        <is>
          <t>Mortality</t>
        </is>
      </c>
      <c r="AY511" t="inlineStr">
        <is>
          <t>Mortality</t>
        </is>
      </c>
      <c r="AZ511" t="inlineStr">
        <is>
          <t>LC50</t>
        </is>
      </c>
      <c r="BA511"/>
      <c r="BB511"/>
      <c r="BC511" t="n">
        <v>2.0</v>
      </c>
      <c r="BD511"/>
      <c r="BE511"/>
      <c r="BF511"/>
      <c r="BG511"/>
      <c r="BH511" t="inlineStr">
        <is>
          <t>Day(s)</t>
        </is>
      </c>
      <c r="BI511"/>
      <c r="BJ511"/>
      <c r="BK511"/>
      <c r="BL511"/>
      <c r="BM511"/>
      <c r="BN511"/>
      <c r="BO511" t="inlineStr">
        <is>
          <t>--</t>
        </is>
      </c>
      <c r="BP511"/>
      <c r="BQ511"/>
      <c r="BR511"/>
      <c r="BS511"/>
      <c r="BT511"/>
      <c r="BU511"/>
      <c r="BV511"/>
      <c r="BW511"/>
      <c r="BX511"/>
      <c r="BY511"/>
      <c r="BZ511"/>
      <c r="CA511"/>
      <c r="CB511"/>
      <c r="CC511"/>
      <c r="CD511" t="inlineStr">
        <is>
          <t>Benijts-Claus,C., and G. Persoone</t>
        </is>
      </c>
      <c r="CE511" t="n">
        <v>2877.0</v>
      </c>
      <c r="CF511" t="inlineStr">
        <is>
          <t>Toxicity of Three Herbicides in the Aquatic Ecosystem (La Toxicite de Trois Herbicides sur L'Ecosysteme Aquatique)</t>
        </is>
      </c>
      <c r="CG511" t="inlineStr">
        <is>
          <t>Trib. Cebedeau28(383): 340-346</t>
        </is>
      </c>
      <c r="CH511" t="n">
        <v>1975.0</v>
      </c>
    </row>
    <row r="512">
      <c r="A512" t="n">
        <v>9016459.0</v>
      </c>
      <c r="B512" t="inlineStr">
        <is>
          <t>alpha-(Nonylphenyl)-omega-hydroxypoly(oxy-1,2-ethanediyl)</t>
        </is>
      </c>
      <c r="C512"/>
      <c r="D512" t="inlineStr">
        <is>
          <t>Unmeasured</t>
        </is>
      </c>
      <c r="E512"/>
      <c r="F512"/>
      <c r="G512"/>
      <c r="H512"/>
      <c r="I512"/>
      <c r="J512"/>
      <c r="K512" t="inlineStr">
        <is>
          <t>Daphnia magna</t>
        </is>
      </c>
      <c r="L512" t="inlineStr">
        <is>
          <t>Water Flea</t>
        </is>
      </c>
      <c r="M512" t="inlineStr">
        <is>
          <t>Crustaceans; Standard Test Species</t>
        </is>
      </c>
      <c r="N512" t="inlineStr">
        <is>
          <t>Larva</t>
        </is>
      </c>
      <c r="O512" t="inlineStr">
        <is>
          <t>&lt;=</t>
        </is>
      </c>
      <c r="P512" t="n">
        <v>24.0</v>
      </c>
      <c r="Q512"/>
      <c r="R512"/>
      <c r="S512"/>
      <c r="T512"/>
      <c r="U512" t="inlineStr">
        <is>
          <t>Hour(s)</t>
        </is>
      </c>
      <c r="V512" t="inlineStr">
        <is>
          <t>Static</t>
        </is>
      </c>
      <c r="W512" t="inlineStr">
        <is>
          <t>Fresh water</t>
        </is>
      </c>
      <c r="X512" t="inlineStr">
        <is>
          <t>Lab</t>
        </is>
      </c>
      <c r="Y512"/>
      <c r="Z512" t="inlineStr">
        <is>
          <t>Formulation</t>
        </is>
      </c>
      <c r="AA512"/>
      <c r="AB512" t="n">
        <v>14.2</v>
      </c>
      <c r="AC512"/>
      <c r="AD512"/>
      <c r="AE512"/>
      <c r="AF512"/>
      <c r="AG512" t="inlineStr">
        <is>
          <t>AI mg/L</t>
        </is>
      </c>
      <c r="AH512"/>
      <c r="AI512"/>
      <c r="AJ512"/>
      <c r="AK512"/>
      <c r="AL512"/>
      <c r="AM512"/>
      <c r="AN512"/>
      <c r="AO512"/>
      <c r="AP512"/>
      <c r="AQ512"/>
      <c r="AR512"/>
      <c r="AS512"/>
      <c r="AT512"/>
      <c r="AU512"/>
      <c r="AV512"/>
      <c r="AW512"/>
      <c r="AX512" t="inlineStr">
        <is>
          <t>Mortality</t>
        </is>
      </c>
      <c r="AY512" t="inlineStr">
        <is>
          <t>Mortality</t>
        </is>
      </c>
      <c r="AZ512" t="inlineStr">
        <is>
          <t>LC50</t>
        </is>
      </c>
      <c r="BA512"/>
      <c r="BB512"/>
      <c r="BC512" t="n">
        <v>1.0</v>
      </c>
      <c r="BD512"/>
      <c r="BE512"/>
      <c r="BF512"/>
      <c r="BG512"/>
      <c r="BH512" t="inlineStr">
        <is>
          <t>Day(s)</t>
        </is>
      </c>
      <c r="BI512"/>
      <c r="BJ512"/>
      <c r="BK512"/>
      <c r="BL512"/>
      <c r="BM512"/>
      <c r="BN512"/>
      <c r="BO512" t="inlineStr">
        <is>
          <t>--</t>
        </is>
      </c>
      <c r="BP512"/>
      <c r="BQ512"/>
      <c r="BR512"/>
      <c r="BS512"/>
      <c r="BT512"/>
      <c r="BU512"/>
      <c r="BV512"/>
      <c r="BW512"/>
      <c r="BX512"/>
      <c r="BY512"/>
      <c r="BZ512"/>
      <c r="CA512"/>
      <c r="CB512"/>
      <c r="CC512"/>
      <c r="CD512" t="inlineStr">
        <is>
          <t>Benijts-Claus,C., and G. Persoone</t>
        </is>
      </c>
      <c r="CE512" t="n">
        <v>2877.0</v>
      </c>
      <c r="CF512" t="inlineStr">
        <is>
          <t>Toxicity of Three Herbicides in the Aquatic Ecosystem (La Toxicite de Trois Herbicides sur L'Ecosysteme Aquatique)</t>
        </is>
      </c>
      <c r="CG512" t="inlineStr">
        <is>
          <t>Trib. Cebedeau28(383): 340-346</t>
        </is>
      </c>
      <c r="CH512" t="n">
        <v>1975.0</v>
      </c>
    </row>
    <row r="513">
      <c r="A513" t="n">
        <v>9016459.0</v>
      </c>
      <c r="B513" t="inlineStr">
        <is>
          <t>alpha-(Nonylphenyl)-omega-hydroxypoly(oxy-1,2-ethanediyl)</t>
        </is>
      </c>
      <c r="C513"/>
      <c r="D513" t="inlineStr">
        <is>
          <t>Unmeasured</t>
        </is>
      </c>
      <c r="E513"/>
      <c r="F513"/>
      <c r="G513"/>
      <c r="H513"/>
      <c r="I513"/>
      <c r="J513"/>
      <c r="K513" t="inlineStr">
        <is>
          <t>Daphnia magna</t>
        </is>
      </c>
      <c r="L513" t="inlineStr">
        <is>
          <t>Water Flea</t>
        </is>
      </c>
      <c r="M513" t="inlineStr">
        <is>
          <t>Crustaceans; Standard Test Species</t>
        </is>
      </c>
      <c r="N513"/>
      <c r="O513" t="inlineStr">
        <is>
          <t>&lt;</t>
        </is>
      </c>
      <c r="P513" t="n">
        <v>24.0</v>
      </c>
      <c r="Q513"/>
      <c r="R513"/>
      <c r="S513"/>
      <c r="T513"/>
      <c r="U513" t="inlineStr">
        <is>
          <t>Hour(s)</t>
        </is>
      </c>
      <c r="V513"/>
      <c r="W513" t="inlineStr">
        <is>
          <t>Fresh water</t>
        </is>
      </c>
      <c r="X513" t="inlineStr">
        <is>
          <t>Lab</t>
        </is>
      </c>
      <c r="Y513" t="n">
        <v>6.0</v>
      </c>
      <c r="Z513" t="inlineStr">
        <is>
          <t>Formulation</t>
        </is>
      </c>
      <c r="AA513"/>
      <c r="AB513" t="n">
        <v>6.894</v>
      </c>
      <c r="AC513"/>
      <c r="AD513" t="n">
        <v>5.32</v>
      </c>
      <c r="AE513"/>
      <c r="AF513" t="n">
        <v>9.306</v>
      </c>
      <c r="AG513" t="inlineStr">
        <is>
          <t>AI mg/L</t>
        </is>
      </c>
      <c r="AH513"/>
      <c r="AI513"/>
      <c r="AJ513"/>
      <c r="AK513"/>
      <c r="AL513"/>
      <c r="AM513"/>
      <c r="AN513"/>
      <c r="AO513"/>
      <c r="AP513"/>
      <c r="AQ513"/>
      <c r="AR513"/>
      <c r="AS513"/>
      <c r="AT513"/>
      <c r="AU513"/>
      <c r="AV513"/>
      <c r="AW513"/>
      <c r="AX513" t="inlineStr">
        <is>
          <t>Mortality</t>
        </is>
      </c>
      <c r="AY513" t="inlineStr">
        <is>
          <t>Mortality</t>
        </is>
      </c>
      <c r="AZ513" t="inlineStr">
        <is>
          <t>LC50</t>
        </is>
      </c>
      <c r="BA513"/>
      <c r="BB513"/>
      <c r="BC513" t="n">
        <v>2.0</v>
      </c>
      <c r="BD513"/>
      <c r="BE513"/>
      <c r="BF513"/>
      <c r="BG513"/>
      <c r="BH513" t="inlineStr">
        <is>
          <t>Day(s)</t>
        </is>
      </c>
      <c r="BI513"/>
      <c r="BJ513"/>
      <c r="BK513"/>
      <c r="BL513"/>
      <c r="BM513"/>
      <c r="BN513"/>
      <c r="BO513" t="inlineStr">
        <is>
          <t>--</t>
        </is>
      </c>
      <c r="BP513"/>
      <c r="BQ513"/>
      <c r="BR513"/>
      <c r="BS513"/>
      <c r="BT513"/>
      <c r="BU513"/>
      <c r="BV513"/>
      <c r="BW513"/>
      <c r="BX513"/>
      <c r="BY513"/>
      <c r="BZ513"/>
      <c r="CA513"/>
      <c r="CB513"/>
      <c r="CC513"/>
      <c r="CD513" t="inlineStr">
        <is>
          <t>Li,B.X., X.Y. Pang, P. Zhang, J. Lin, X.X. Li, Y. Liu, H. Li, F. Liu, and W. Mu</t>
        </is>
      </c>
      <c r="CE513" t="n">
        <v>187137.0</v>
      </c>
      <c r="CF513" t="inlineStr">
        <is>
          <t>Alcohol Ethoxylates Significantly Synergize Pesticides Than Alkylphenol Ethoxylates Considering Bioactivity against Three Pests and Joint Toxicity to Daphnia magna</t>
        </is>
      </c>
      <c r="CG513" t="inlineStr">
        <is>
          <t>Sci. Total Environ.644:1452-1459</t>
        </is>
      </c>
      <c r="CH513" t="n">
        <v>2018.0</v>
      </c>
    </row>
    <row r="514">
      <c r="A514" t="n">
        <v>9016459.0</v>
      </c>
      <c r="B514" t="inlineStr">
        <is>
          <t>alpha-(Nonylphenyl)-omega-hydroxypoly(oxy-1,2-ethanediyl)</t>
        </is>
      </c>
      <c r="C514"/>
      <c r="D514" t="inlineStr">
        <is>
          <t>Unmeasured</t>
        </is>
      </c>
      <c r="E514"/>
      <c r="F514"/>
      <c r="G514"/>
      <c r="H514"/>
      <c r="I514"/>
      <c r="J514"/>
      <c r="K514" t="inlineStr">
        <is>
          <t>Daphnia magna</t>
        </is>
      </c>
      <c r="L514" t="inlineStr">
        <is>
          <t>Water Flea</t>
        </is>
      </c>
      <c r="M514" t="inlineStr">
        <is>
          <t>Crustaceans; Standard Test Species</t>
        </is>
      </c>
      <c r="N514"/>
      <c r="O514" t="inlineStr">
        <is>
          <t>&lt;</t>
        </is>
      </c>
      <c r="P514" t="n">
        <v>24.0</v>
      </c>
      <c r="Q514"/>
      <c r="R514"/>
      <c r="S514"/>
      <c r="T514"/>
      <c r="U514" t="inlineStr">
        <is>
          <t>Hour(s)</t>
        </is>
      </c>
      <c r="V514"/>
      <c r="W514" t="inlineStr">
        <is>
          <t>Fresh water</t>
        </is>
      </c>
      <c r="X514" t="inlineStr">
        <is>
          <t>Lab</t>
        </is>
      </c>
      <c r="Y514" t="n">
        <v>6.0</v>
      </c>
      <c r="Z514" t="inlineStr">
        <is>
          <t>Formulation</t>
        </is>
      </c>
      <c r="AA514"/>
      <c r="AB514" t="n">
        <v>35.13</v>
      </c>
      <c r="AC514"/>
      <c r="AD514" t="n">
        <v>22.54</v>
      </c>
      <c r="AE514"/>
      <c r="AF514" t="n">
        <v>83.74</v>
      </c>
      <c r="AG514" t="inlineStr">
        <is>
          <t>AI mg/L</t>
        </is>
      </c>
      <c r="AH514"/>
      <c r="AI514"/>
      <c r="AJ514"/>
      <c r="AK514"/>
      <c r="AL514"/>
      <c r="AM514"/>
      <c r="AN514"/>
      <c r="AO514"/>
      <c r="AP514"/>
      <c r="AQ514"/>
      <c r="AR514"/>
      <c r="AS514"/>
      <c r="AT514"/>
      <c r="AU514"/>
      <c r="AV514"/>
      <c r="AW514"/>
      <c r="AX514" t="inlineStr">
        <is>
          <t>Mortality</t>
        </is>
      </c>
      <c r="AY514" t="inlineStr">
        <is>
          <t>Mortality</t>
        </is>
      </c>
      <c r="AZ514" t="inlineStr">
        <is>
          <t>LC50</t>
        </is>
      </c>
      <c r="BA514"/>
      <c r="BB514"/>
      <c r="BC514" t="n">
        <v>2.0</v>
      </c>
      <c r="BD514"/>
      <c r="BE514"/>
      <c r="BF514"/>
      <c r="BG514"/>
      <c r="BH514" t="inlineStr">
        <is>
          <t>Day(s)</t>
        </is>
      </c>
      <c r="BI514"/>
      <c r="BJ514"/>
      <c r="BK514"/>
      <c r="BL514"/>
      <c r="BM514"/>
      <c r="BN514"/>
      <c r="BO514" t="inlineStr">
        <is>
          <t>--</t>
        </is>
      </c>
      <c r="BP514"/>
      <c r="BQ514"/>
      <c r="BR514"/>
      <c r="BS514"/>
      <c r="BT514"/>
      <c r="BU514"/>
      <c r="BV514"/>
      <c r="BW514"/>
      <c r="BX514"/>
      <c r="BY514"/>
      <c r="BZ514"/>
      <c r="CA514"/>
      <c r="CB514"/>
      <c r="CC514"/>
      <c r="CD514" t="inlineStr">
        <is>
          <t>Li,B.X., X.Y. Pang, P. Zhang, J. Lin, X.X. Li, Y. Liu, H. Li, F. Liu, and W. Mu</t>
        </is>
      </c>
      <c r="CE514" t="n">
        <v>187137.0</v>
      </c>
      <c r="CF514" t="inlineStr">
        <is>
          <t>Alcohol Ethoxylates Significantly Synergize Pesticides Than Alkylphenol Ethoxylates Considering Bioactivity against Three Pests and Joint Toxicity to Daphnia magna</t>
        </is>
      </c>
      <c r="CG514" t="inlineStr">
        <is>
          <t>Sci. Total Environ.644:1452-1459</t>
        </is>
      </c>
      <c r="CH514" t="n">
        <v>2018.0</v>
      </c>
    </row>
    <row r="515">
      <c r="A515" t="n">
        <v>9016459.0</v>
      </c>
      <c r="B515" t="inlineStr">
        <is>
          <t>alpha-(Nonylphenyl)-omega-hydroxypoly(oxy-1,2-ethanediyl)</t>
        </is>
      </c>
      <c r="C515"/>
      <c r="D515" t="inlineStr">
        <is>
          <t>Unmeasured</t>
        </is>
      </c>
      <c r="E515"/>
      <c r="F515"/>
      <c r="G515"/>
      <c r="H515"/>
      <c r="I515"/>
      <c r="J515"/>
      <c r="K515" t="inlineStr">
        <is>
          <t>Daphnia magna</t>
        </is>
      </c>
      <c r="L515" t="inlineStr">
        <is>
          <t>Water Flea</t>
        </is>
      </c>
      <c r="M515" t="inlineStr">
        <is>
          <t>Crustaceans; Standard Test Species</t>
        </is>
      </c>
      <c r="N515"/>
      <c r="O515" t="inlineStr">
        <is>
          <t>&lt;</t>
        </is>
      </c>
      <c r="P515" t="n">
        <v>24.0</v>
      </c>
      <c r="Q515"/>
      <c r="R515"/>
      <c r="S515"/>
      <c r="T515"/>
      <c r="U515" t="inlineStr">
        <is>
          <t>Hour(s)</t>
        </is>
      </c>
      <c r="V515"/>
      <c r="W515" t="inlineStr">
        <is>
          <t>Fresh water</t>
        </is>
      </c>
      <c r="X515" t="inlineStr">
        <is>
          <t>Lab</t>
        </is>
      </c>
      <c r="Y515" t="n">
        <v>6.0</v>
      </c>
      <c r="Z515" t="inlineStr">
        <is>
          <t>Formulation</t>
        </is>
      </c>
      <c r="AA515"/>
      <c r="AB515" t="n">
        <v>2.65</v>
      </c>
      <c r="AC515"/>
      <c r="AD515" t="n">
        <v>2.028</v>
      </c>
      <c r="AE515"/>
      <c r="AF515" t="n">
        <v>3.593</v>
      </c>
      <c r="AG515" t="inlineStr">
        <is>
          <t>AI mg/L</t>
        </is>
      </c>
      <c r="AH515"/>
      <c r="AI515"/>
      <c r="AJ515"/>
      <c r="AK515"/>
      <c r="AL515"/>
      <c r="AM515"/>
      <c r="AN515"/>
      <c r="AO515"/>
      <c r="AP515"/>
      <c r="AQ515"/>
      <c r="AR515"/>
      <c r="AS515"/>
      <c r="AT515"/>
      <c r="AU515"/>
      <c r="AV515"/>
      <c r="AW515"/>
      <c r="AX515" t="inlineStr">
        <is>
          <t>Mortality</t>
        </is>
      </c>
      <c r="AY515" t="inlineStr">
        <is>
          <t>Mortality</t>
        </is>
      </c>
      <c r="AZ515" t="inlineStr">
        <is>
          <t>LC50</t>
        </is>
      </c>
      <c r="BA515"/>
      <c r="BB515"/>
      <c r="BC515" t="n">
        <v>2.0</v>
      </c>
      <c r="BD515"/>
      <c r="BE515"/>
      <c r="BF515"/>
      <c r="BG515"/>
      <c r="BH515" t="inlineStr">
        <is>
          <t>Day(s)</t>
        </is>
      </c>
      <c r="BI515"/>
      <c r="BJ515"/>
      <c r="BK515"/>
      <c r="BL515"/>
      <c r="BM515"/>
      <c r="BN515"/>
      <c r="BO515" t="inlineStr">
        <is>
          <t>--</t>
        </is>
      </c>
      <c r="BP515"/>
      <c r="BQ515"/>
      <c r="BR515"/>
      <c r="BS515"/>
      <c r="BT515"/>
      <c r="BU515"/>
      <c r="BV515"/>
      <c r="BW515"/>
      <c r="BX515"/>
      <c r="BY515"/>
      <c r="BZ515"/>
      <c r="CA515"/>
      <c r="CB515"/>
      <c r="CC515"/>
      <c r="CD515" t="inlineStr">
        <is>
          <t>Li,B.X., X.Y. Pang, P. Zhang, J. Lin, X.X. Li, Y. Liu, H. Li, F. Liu, and W. Mu</t>
        </is>
      </c>
      <c r="CE515" t="n">
        <v>187137.0</v>
      </c>
      <c r="CF515" t="inlineStr">
        <is>
          <t>Alcohol Ethoxylates Significantly Synergize Pesticides Than Alkylphenol Ethoxylates Considering Bioactivity against Three Pests and Joint Toxicity to Daphnia magna</t>
        </is>
      </c>
      <c r="CG515" t="inlineStr">
        <is>
          <t>Sci. Total Environ.644:1452-1459</t>
        </is>
      </c>
      <c r="CH515" t="n">
        <v>2018.0</v>
      </c>
    </row>
    <row r="516">
      <c r="A516" t="n">
        <v>9016459.0</v>
      </c>
      <c r="B516" t="inlineStr">
        <is>
          <t>alpha-(Nonylphenyl)-omega-hydroxypoly(oxy-1,2-ethanediyl)</t>
        </is>
      </c>
      <c r="C516"/>
      <c r="D516" t="inlineStr">
        <is>
          <t>Unmeasured</t>
        </is>
      </c>
      <c r="E516"/>
      <c r="F516"/>
      <c r="G516"/>
      <c r="H516"/>
      <c r="I516"/>
      <c r="J516"/>
      <c r="K516" t="inlineStr">
        <is>
          <t>Daphnia magna</t>
        </is>
      </c>
      <c r="L516" t="inlineStr">
        <is>
          <t>Water Flea</t>
        </is>
      </c>
      <c r="M516" t="inlineStr">
        <is>
          <t>Crustaceans; Standard Test Species</t>
        </is>
      </c>
      <c r="N516"/>
      <c r="O516" t="inlineStr">
        <is>
          <t>&lt;</t>
        </is>
      </c>
      <c r="P516" t="n">
        <v>24.0</v>
      </c>
      <c r="Q516"/>
      <c r="R516"/>
      <c r="S516"/>
      <c r="T516"/>
      <c r="U516" t="inlineStr">
        <is>
          <t>Hour(s)</t>
        </is>
      </c>
      <c r="V516"/>
      <c r="W516" t="inlineStr">
        <is>
          <t>Fresh water</t>
        </is>
      </c>
      <c r="X516" t="inlineStr">
        <is>
          <t>Lab</t>
        </is>
      </c>
      <c r="Y516" t="n">
        <v>6.0</v>
      </c>
      <c r="Z516" t="inlineStr">
        <is>
          <t>Formulation</t>
        </is>
      </c>
      <c r="AA516"/>
      <c r="AB516" t="n">
        <v>67.51</v>
      </c>
      <c r="AC516"/>
      <c r="AD516" t="n">
        <v>44.37</v>
      </c>
      <c r="AE516"/>
      <c r="AF516" t="n">
        <v>149.3</v>
      </c>
      <c r="AG516" t="inlineStr">
        <is>
          <t>AI mg/L</t>
        </is>
      </c>
      <c r="AH516"/>
      <c r="AI516"/>
      <c r="AJ516"/>
      <c r="AK516"/>
      <c r="AL516"/>
      <c r="AM516"/>
      <c r="AN516"/>
      <c r="AO516"/>
      <c r="AP516"/>
      <c r="AQ516"/>
      <c r="AR516"/>
      <c r="AS516"/>
      <c r="AT516"/>
      <c r="AU516"/>
      <c r="AV516"/>
      <c r="AW516"/>
      <c r="AX516" t="inlineStr">
        <is>
          <t>Mortality</t>
        </is>
      </c>
      <c r="AY516" t="inlineStr">
        <is>
          <t>Mortality</t>
        </is>
      </c>
      <c r="AZ516" t="inlineStr">
        <is>
          <t>LC50</t>
        </is>
      </c>
      <c r="BA516"/>
      <c r="BB516"/>
      <c r="BC516" t="n">
        <v>2.0</v>
      </c>
      <c r="BD516"/>
      <c r="BE516"/>
      <c r="BF516"/>
      <c r="BG516"/>
      <c r="BH516" t="inlineStr">
        <is>
          <t>Day(s)</t>
        </is>
      </c>
      <c r="BI516"/>
      <c r="BJ516"/>
      <c r="BK516"/>
      <c r="BL516"/>
      <c r="BM516"/>
      <c r="BN516"/>
      <c r="BO516" t="inlineStr">
        <is>
          <t>--</t>
        </is>
      </c>
      <c r="BP516"/>
      <c r="BQ516"/>
      <c r="BR516"/>
      <c r="BS516"/>
      <c r="BT516"/>
      <c r="BU516"/>
      <c r="BV516"/>
      <c r="BW516"/>
      <c r="BX516"/>
      <c r="BY516"/>
      <c r="BZ516"/>
      <c r="CA516"/>
      <c r="CB516"/>
      <c r="CC516"/>
      <c r="CD516" t="inlineStr">
        <is>
          <t>Li,B.X., X.Y. Pang, P. Zhang, J. Lin, X.X. Li, Y. Liu, H. Li, F. Liu, and W. Mu</t>
        </is>
      </c>
      <c r="CE516" t="n">
        <v>187137.0</v>
      </c>
      <c r="CF516" t="inlineStr">
        <is>
          <t>Alcohol Ethoxylates Significantly Synergize Pesticides Than Alkylphenol Ethoxylates Considering Bioactivity against Three Pests and Joint Toxicity to Daphnia magna</t>
        </is>
      </c>
      <c r="CG516" t="inlineStr">
        <is>
          <t>Sci. Total Environ.644:1452-1459</t>
        </is>
      </c>
      <c r="CH516" t="n">
        <v>2018.0</v>
      </c>
    </row>
    <row r="517">
      <c r="A517" t="n">
        <v>9016459.0</v>
      </c>
      <c r="B517" t="inlineStr">
        <is>
          <t>alpha-(Nonylphenyl)-omega-hydroxypoly(oxy-1,2-ethanediyl)</t>
        </is>
      </c>
      <c r="C517"/>
      <c r="D517" t="inlineStr">
        <is>
          <t>Unmeasured</t>
        </is>
      </c>
      <c r="E517"/>
      <c r="F517"/>
      <c r="G517"/>
      <c r="H517"/>
      <c r="I517"/>
      <c r="J517"/>
      <c r="K517" t="inlineStr">
        <is>
          <t>Daphnia magna</t>
        </is>
      </c>
      <c r="L517" t="inlineStr">
        <is>
          <t>Water Flea</t>
        </is>
      </c>
      <c r="M517" t="inlineStr">
        <is>
          <t>Crustaceans; Standard Test Species</t>
        </is>
      </c>
      <c r="N517"/>
      <c r="O517" t="inlineStr">
        <is>
          <t>&lt;</t>
        </is>
      </c>
      <c r="P517" t="n">
        <v>24.0</v>
      </c>
      <c r="Q517"/>
      <c r="R517"/>
      <c r="S517"/>
      <c r="T517"/>
      <c r="U517" t="inlineStr">
        <is>
          <t>Hour(s)</t>
        </is>
      </c>
      <c r="V517"/>
      <c r="W517" t="inlineStr">
        <is>
          <t>Fresh water</t>
        </is>
      </c>
      <c r="X517" t="inlineStr">
        <is>
          <t>Lab</t>
        </is>
      </c>
      <c r="Y517" t="n">
        <v>6.0</v>
      </c>
      <c r="Z517" t="inlineStr">
        <is>
          <t>Formulation</t>
        </is>
      </c>
      <c r="AA517"/>
      <c r="AB517" t="n">
        <v>2.318</v>
      </c>
      <c r="AC517"/>
      <c r="AD517" t="n">
        <v>1.728</v>
      </c>
      <c r="AE517"/>
      <c r="AF517" t="n">
        <v>3.006</v>
      </c>
      <c r="AG517" t="inlineStr">
        <is>
          <t>AI mg/L</t>
        </is>
      </c>
      <c r="AH517"/>
      <c r="AI517"/>
      <c r="AJ517"/>
      <c r="AK517"/>
      <c r="AL517"/>
      <c r="AM517"/>
      <c r="AN517"/>
      <c r="AO517"/>
      <c r="AP517"/>
      <c r="AQ517"/>
      <c r="AR517"/>
      <c r="AS517"/>
      <c r="AT517"/>
      <c r="AU517"/>
      <c r="AV517"/>
      <c r="AW517"/>
      <c r="AX517" t="inlineStr">
        <is>
          <t>Mortality</t>
        </is>
      </c>
      <c r="AY517" t="inlineStr">
        <is>
          <t>Mortality</t>
        </is>
      </c>
      <c r="AZ517" t="inlineStr">
        <is>
          <t>LC50</t>
        </is>
      </c>
      <c r="BA517"/>
      <c r="BB517"/>
      <c r="BC517" t="n">
        <v>2.0</v>
      </c>
      <c r="BD517"/>
      <c r="BE517"/>
      <c r="BF517"/>
      <c r="BG517"/>
      <c r="BH517" t="inlineStr">
        <is>
          <t>Day(s)</t>
        </is>
      </c>
      <c r="BI517"/>
      <c r="BJ517"/>
      <c r="BK517"/>
      <c r="BL517"/>
      <c r="BM517"/>
      <c r="BN517"/>
      <c r="BO517" t="inlineStr">
        <is>
          <t>--</t>
        </is>
      </c>
      <c r="BP517"/>
      <c r="BQ517"/>
      <c r="BR517"/>
      <c r="BS517"/>
      <c r="BT517"/>
      <c r="BU517"/>
      <c r="BV517"/>
      <c r="BW517"/>
      <c r="BX517"/>
      <c r="BY517"/>
      <c r="BZ517"/>
      <c r="CA517"/>
      <c r="CB517"/>
      <c r="CC517"/>
      <c r="CD517" t="inlineStr">
        <is>
          <t>Li,B.X., X.Y. Pang, P. Zhang, J. Lin, X.X. Li, Y. Liu, H. Li, F. Liu, and W. Mu</t>
        </is>
      </c>
      <c r="CE517" t="n">
        <v>187137.0</v>
      </c>
      <c r="CF517" t="inlineStr">
        <is>
          <t>Alcohol Ethoxylates Significantly Synergize Pesticides Than Alkylphenol Ethoxylates Considering Bioactivity against Three Pests and Joint Toxicity to Daphnia magna</t>
        </is>
      </c>
      <c r="CG517" t="inlineStr">
        <is>
          <t>Sci. Total Environ.644:1452-1459</t>
        </is>
      </c>
      <c r="CH517" t="n">
        <v>2018.0</v>
      </c>
    </row>
    <row r="518">
      <c r="A518" t="n">
        <v>1.0043524E7</v>
      </c>
      <c r="B518" t="inlineStr">
        <is>
          <t>Calcium chloride (CaCl2)</t>
        </is>
      </c>
      <c r="C518" t="inlineStr">
        <is>
          <t>Reagent Grade, Purissium, Purum, Puriss, Puris, Reinst</t>
        </is>
      </c>
      <c r="D518" t="inlineStr">
        <is>
          <t>Unmeasured</t>
        </is>
      </c>
      <c r="E518"/>
      <c r="F518"/>
      <c r="G518"/>
      <c r="H518"/>
      <c r="I518"/>
      <c r="J518"/>
      <c r="K518" t="inlineStr">
        <is>
          <t>Daphnia magna</t>
        </is>
      </c>
      <c r="L518" t="inlineStr">
        <is>
          <t>Water Flea</t>
        </is>
      </c>
      <c r="M518" t="inlineStr">
        <is>
          <t>Crustaceans; Standard Test Species</t>
        </is>
      </c>
      <c r="N518" t="inlineStr">
        <is>
          <t>Neonate</t>
        </is>
      </c>
      <c r="O518" t="inlineStr">
        <is>
          <t>&lt;</t>
        </is>
      </c>
      <c r="P518" t="n">
        <v>12.0</v>
      </c>
      <c r="Q518"/>
      <c r="R518"/>
      <c r="S518"/>
      <c r="T518"/>
      <c r="U518" t="inlineStr">
        <is>
          <t>Hour(s)</t>
        </is>
      </c>
      <c r="V518" t="inlineStr">
        <is>
          <t>Renewal</t>
        </is>
      </c>
      <c r="W518" t="inlineStr">
        <is>
          <t>Fresh water</t>
        </is>
      </c>
      <c r="X518" t="inlineStr">
        <is>
          <t>Lab</t>
        </is>
      </c>
      <c r="Y518" t="n">
        <v>7.0</v>
      </c>
      <c r="Z518" t="inlineStr">
        <is>
          <t>Total</t>
        </is>
      </c>
      <c r="AA518"/>
      <c r="AB518"/>
      <c r="AC518" t="inlineStr">
        <is>
          <t>&gt;</t>
        </is>
      </c>
      <c r="AD518" t="n">
        <v>2000.0</v>
      </c>
      <c r="AE518" t="inlineStr">
        <is>
          <t>&lt;</t>
        </is>
      </c>
      <c r="AF518" t="n">
        <v>2500.0</v>
      </c>
      <c r="AG518" t="inlineStr">
        <is>
          <t>AI mg/L</t>
        </is>
      </c>
      <c r="AH518"/>
      <c r="AI518"/>
      <c r="AJ518"/>
      <c r="AK518"/>
      <c r="AL518"/>
      <c r="AM518"/>
      <c r="AN518"/>
      <c r="AO518"/>
      <c r="AP518"/>
      <c r="AQ518"/>
      <c r="AR518"/>
      <c r="AS518"/>
      <c r="AT518"/>
      <c r="AU518"/>
      <c r="AV518"/>
      <c r="AW518"/>
      <c r="AX518" t="inlineStr">
        <is>
          <t>Mortality</t>
        </is>
      </c>
      <c r="AY518" t="inlineStr">
        <is>
          <t>Mortality</t>
        </is>
      </c>
      <c r="AZ518" t="inlineStr">
        <is>
          <t>LC50</t>
        </is>
      </c>
      <c r="BA518"/>
      <c r="BB518"/>
      <c r="BC518" t="n">
        <v>2.0</v>
      </c>
      <c r="BD518"/>
      <c r="BE518"/>
      <c r="BF518"/>
      <c r="BG518"/>
      <c r="BH518" t="inlineStr">
        <is>
          <t>Day(s)</t>
        </is>
      </c>
      <c r="BI518"/>
      <c r="BJ518"/>
      <c r="BK518"/>
      <c r="BL518"/>
      <c r="BM518"/>
      <c r="BN518"/>
      <c r="BO518" t="inlineStr">
        <is>
          <t>--</t>
        </is>
      </c>
      <c r="BP518"/>
      <c r="BQ518"/>
      <c r="BR518"/>
      <c r="BS518"/>
      <c r="BT518"/>
      <c r="BU518"/>
      <c r="BV518"/>
      <c r="BW518"/>
      <c r="BX518"/>
      <c r="BY518"/>
      <c r="BZ518"/>
      <c r="CA518"/>
      <c r="CB518"/>
      <c r="CC518"/>
      <c r="CD518" t="inlineStr">
        <is>
          <t>Cowgill,U.M., and D.P. Milazzo</t>
        </is>
      </c>
      <c r="CE518" t="n">
        <v>119414.0</v>
      </c>
      <c r="CF518" t="inlineStr">
        <is>
          <t>Demographic Effects of Salinity, Water Hardness and Carbonate Alkalinity on Daphnia magna and Ceriodaphnia dubia</t>
        </is>
      </c>
      <c r="CG518" t="inlineStr">
        <is>
          <t>Arch. Hydrobiol.122(1): 33-56</t>
        </is>
      </c>
      <c r="CH518" t="n">
        <v>1991.0</v>
      </c>
    </row>
    <row r="519">
      <c r="A519" t="n">
        <v>1.0043524E7</v>
      </c>
      <c r="B519" t="inlineStr">
        <is>
          <t>Calcium chloride (CaCl2)</t>
        </is>
      </c>
      <c r="C519" t="inlineStr">
        <is>
          <t>Reagent Grade, Purissium, Purum, Puriss, Puris, Reinst</t>
        </is>
      </c>
      <c r="D519" t="inlineStr">
        <is>
          <t>Unmeasured</t>
        </is>
      </c>
      <c r="E519"/>
      <c r="F519"/>
      <c r="G519"/>
      <c r="H519"/>
      <c r="I519"/>
      <c r="J519"/>
      <c r="K519" t="inlineStr">
        <is>
          <t>Daphnia magna</t>
        </is>
      </c>
      <c r="L519" t="inlineStr">
        <is>
          <t>Water Flea</t>
        </is>
      </c>
      <c r="M519" t="inlineStr">
        <is>
          <t>Crustaceans; Standard Test Species</t>
        </is>
      </c>
      <c r="N519" t="inlineStr">
        <is>
          <t>Neonate</t>
        </is>
      </c>
      <c r="O519" t="inlineStr">
        <is>
          <t>&lt;</t>
        </is>
      </c>
      <c r="P519" t="n">
        <v>12.0</v>
      </c>
      <c r="Q519"/>
      <c r="R519"/>
      <c r="S519"/>
      <c r="T519"/>
      <c r="U519" t="inlineStr">
        <is>
          <t>Hour(s)</t>
        </is>
      </c>
      <c r="V519" t="inlineStr">
        <is>
          <t>Renewal</t>
        </is>
      </c>
      <c r="W519" t="inlineStr">
        <is>
          <t>Fresh water</t>
        </is>
      </c>
      <c r="X519" t="inlineStr">
        <is>
          <t>Lab</t>
        </is>
      </c>
      <c r="Y519" t="n">
        <v>7.0</v>
      </c>
      <c r="Z519" t="inlineStr">
        <is>
          <t>Total</t>
        </is>
      </c>
      <c r="AA519"/>
      <c r="AB519"/>
      <c r="AC519" t="inlineStr">
        <is>
          <t>&gt;</t>
        </is>
      </c>
      <c r="AD519" t="n">
        <v>1500.0</v>
      </c>
      <c r="AE519" t="inlineStr">
        <is>
          <t>&lt;</t>
        </is>
      </c>
      <c r="AF519" t="n">
        <v>2000.0</v>
      </c>
      <c r="AG519" t="inlineStr">
        <is>
          <t>AI mg/L</t>
        </is>
      </c>
      <c r="AH519"/>
      <c r="AI519"/>
      <c r="AJ519"/>
      <c r="AK519"/>
      <c r="AL519"/>
      <c r="AM519"/>
      <c r="AN519"/>
      <c r="AO519"/>
      <c r="AP519"/>
      <c r="AQ519"/>
      <c r="AR519"/>
      <c r="AS519"/>
      <c r="AT519"/>
      <c r="AU519"/>
      <c r="AV519"/>
      <c r="AW519"/>
      <c r="AX519" t="inlineStr">
        <is>
          <t>Mortality</t>
        </is>
      </c>
      <c r="AY519" t="inlineStr">
        <is>
          <t>Mortality</t>
        </is>
      </c>
      <c r="AZ519" t="inlineStr">
        <is>
          <t>LC50</t>
        </is>
      </c>
      <c r="BA519"/>
      <c r="BB519"/>
      <c r="BC519" t="n">
        <v>10.0</v>
      </c>
      <c r="BD519"/>
      <c r="BE519"/>
      <c r="BF519"/>
      <c r="BG519"/>
      <c r="BH519" t="inlineStr">
        <is>
          <t>Day(s)</t>
        </is>
      </c>
      <c r="BI519"/>
      <c r="BJ519"/>
      <c r="BK519"/>
      <c r="BL519"/>
      <c r="BM519"/>
      <c r="BN519"/>
      <c r="BO519" t="inlineStr">
        <is>
          <t>--</t>
        </is>
      </c>
      <c r="BP519"/>
      <c r="BQ519"/>
      <c r="BR519"/>
      <c r="BS519"/>
      <c r="BT519"/>
      <c r="BU519"/>
      <c r="BV519"/>
      <c r="BW519"/>
      <c r="BX519"/>
      <c r="BY519"/>
      <c r="BZ519"/>
      <c r="CA519"/>
      <c r="CB519"/>
      <c r="CC519"/>
      <c r="CD519" t="inlineStr">
        <is>
          <t>Cowgill,U.M., and D.P. Milazzo</t>
        </is>
      </c>
      <c r="CE519" t="n">
        <v>119414.0</v>
      </c>
      <c r="CF519" t="inlineStr">
        <is>
          <t>Demographic Effects of Salinity, Water Hardness and Carbonate Alkalinity on Daphnia magna and Ceriodaphnia dubia</t>
        </is>
      </c>
      <c r="CG519" t="inlineStr">
        <is>
          <t>Arch. Hydrobiol.122(1): 33-56</t>
        </is>
      </c>
      <c r="CH519" t="n">
        <v>1991.0</v>
      </c>
    </row>
    <row r="520">
      <c r="A520" t="n">
        <v>1.0043524E7</v>
      </c>
      <c r="B520" t="inlineStr">
        <is>
          <t>Calcium chloride (CaCl2)</t>
        </is>
      </c>
      <c r="C520"/>
      <c r="D520" t="inlineStr">
        <is>
          <t>Unmeasured</t>
        </is>
      </c>
      <c r="E520"/>
      <c r="F520"/>
      <c r="G520"/>
      <c r="H520"/>
      <c r="I520"/>
      <c r="J520"/>
      <c r="K520" t="inlineStr">
        <is>
          <t>Daphnia magna</t>
        </is>
      </c>
      <c r="L520" t="inlineStr">
        <is>
          <t>Water Flea</t>
        </is>
      </c>
      <c r="M520" t="inlineStr">
        <is>
          <t>Crustaceans; Standard Test Species</t>
        </is>
      </c>
      <c r="N520"/>
      <c r="O520" t="inlineStr">
        <is>
          <t>&lt;</t>
        </is>
      </c>
      <c r="P520" t="n">
        <v>24.0</v>
      </c>
      <c r="Q520"/>
      <c r="R520"/>
      <c r="S520"/>
      <c r="T520"/>
      <c r="U520" t="inlineStr">
        <is>
          <t>Hour(s)</t>
        </is>
      </c>
      <c r="V520" t="inlineStr">
        <is>
          <t>Static</t>
        </is>
      </c>
      <c r="W520" t="inlineStr">
        <is>
          <t>Fresh water</t>
        </is>
      </c>
      <c r="X520" t="inlineStr">
        <is>
          <t>Lab</t>
        </is>
      </c>
      <c r="Y520" t="n">
        <v>10.0</v>
      </c>
      <c r="Z520" t="inlineStr">
        <is>
          <t>Total</t>
        </is>
      </c>
      <c r="AA520"/>
      <c r="AB520" t="n">
        <v>2820.0</v>
      </c>
      <c r="AC520"/>
      <c r="AD520"/>
      <c r="AE520"/>
      <c r="AF520"/>
      <c r="AG520" t="inlineStr">
        <is>
          <t>AI mg/L</t>
        </is>
      </c>
      <c r="AH520"/>
      <c r="AI520"/>
      <c r="AJ520"/>
      <c r="AK520"/>
      <c r="AL520"/>
      <c r="AM520"/>
      <c r="AN520"/>
      <c r="AO520"/>
      <c r="AP520"/>
      <c r="AQ520"/>
      <c r="AR520"/>
      <c r="AS520"/>
      <c r="AT520"/>
      <c r="AU520"/>
      <c r="AV520"/>
      <c r="AW520"/>
      <c r="AX520" t="inlineStr">
        <is>
          <t>Intoxication</t>
        </is>
      </c>
      <c r="AY520" t="inlineStr">
        <is>
          <t>Immobile</t>
        </is>
      </c>
      <c r="AZ520" t="inlineStr">
        <is>
          <t>LC50</t>
        </is>
      </c>
      <c r="BA520"/>
      <c r="BB520"/>
      <c r="BC520" t="n">
        <v>1.0417</v>
      </c>
      <c r="BD520"/>
      <c r="BE520"/>
      <c r="BF520"/>
      <c r="BG520"/>
      <c r="BH520" t="inlineStr">
        <is>
          <t>Day(s)</t>
        </is>
      </c>
      <c r="BI520"/>
      <c r="BJ520"/>
      <c r="BK520"/>
      <c r="BL520"/>
      <c r="BM520"/>
      <c r="BN520"/>
      <c r="BO520" t="inlineStr">
        <is>
          <t>--</t>
        </is>
      </c>
      <c r="BP520"/>
      <c r="BQ520"/>
      <c r="BR520"/>
      <c r="BS520"/>
      <c r="BT520"/>
      <c r="BU520"/>
      <c r="BV520"/>
      <c r="BW520"/>
      <c r="BX520"/>
      <c r="BY520"/>
      <c r="BZ520"/>
      <c r="CA520"/>
      <c r="CB520"/>
      <c r="CC520"/>
      <c r="CD520" t="inlineStr">
        <is>
          <t>Fairchild II,E.J.</t>
        </is>
      </c>
      <c r="CE520" t="n">
        <v>116752.0</v>
      </c>
      <c r="CF520" t="inlineStr">
        <is>
          <t>Effects of Lowered Oxygen Tension on the Susceptibility of Daphnia magna to Certain Inorganic Salts</t>
        </is>
      </c>
      <c r="CG520" t="inlineStr">
        <is>
          <t>Ph.D.Thesis, Louisiana State University, Baton Rouge, LA:134 p.</t>
        </is>
      </c>
      <c r="CH520" t="n">
        <v>1954.0</v>
      </c>
    </row>
    <row r="521">
      <c r="A521" t="n">
        <v>1.0043524E7</v>
      </c>
      <c r="B521" t="inlineStr">
        <is>
          <t>Calcium chloride (CaCl2)</t>
        </is>
      </c>
      <c r="C521"/>
      <c r="D521" t="inlineStr">
        <is>
          <t>Unmeasured</t>
        </is>
      </c>
      <c r="E521"/>
      <c r="F521"/>
      <c r="G521"/>
      <c r="H521"/>
      <c r="I521"/>
      <c r="J521"/>
      <c r="K521" t="inlineStr">
        <is>
          <t>Daphnia magna</t>
        </is>
      </c>
      <c r="L521" t="inlineStr">
        <is>
          <t>Water Flea</t>
        </is>
      </c>
      <c r="M521" t="inlineStr">
        <is>
          <t>Crustaceans; Standard Test Species</t>
        </is>
      </c>
      <c r="N521"/>
      <c r="O521" t="inlineStr">
        <is>
          <t>&lt;</t>
        </is>
      </c>
      <c r="P521" t="n">
        <v>24.0</v>
      </c>
      <c r="Q521"/>
      <c r="R521"/>
      <c r="S521"/>
      <c r="T521"/>
      <c r="U521" t="inlineStr">
        <is>
          <t>Hour(s)</t>
        </is>
      </c>
      <c r="V521" t="inlineStr">
        <is>
          <t>Static</t>
        </is>
      </c>
      <c r="W521" t="inlineStr">
        <is>
          <t>Fresh water</t>
        </is>
      </c>
      <c r="X521" t="inlineStr">
        <is>
          <t>Lab</t>
        </is>
      </c>
      <c r="Y521" t="n">
        <v>10.0</v>
      </c>
      <c r="Z521" t="inlineStr">
        <is>
          <t>Total</t>
        </is>
      </c>
      <c r="AA521"/>
      <c r="AB521" t="n">
        <v>2459.0</v>
      </c>
      <c r="AC521"/>
      <c r="AD521"/>
      <c r="AE521"/>
      <c r="AF521"/>
      <c r="AG521" t="inlineStr">
        <is>
          <t>AI mg/L</t>
        </is>
      </c>
      <c r="AH521"/>
      <c r="AI521"/>
      <c r="AJ521"/>
      <c r="AK521"/>
      <c r="AL521"/>
      <c r="AM521"/>
      <c r="AN521"/>
      <c r="AO521"/>
      <c r="AP521"/>
      <c r="AQ521"/>
      <c r="AR521"/>
      <c r="AS521"/>
      <c r="AT521"/>
      <c r="AU521"/>
      <c r="AV521"/>
      <c r="AW521"/>
      <c r="AX521" t="inlineStr">
        <is>
          <t>Intoxication</t>
        </is>
      </c>
      <c r="AY521" t="inlineStr">
        <is>
          <t>Immobile</t>
        </is>
      </c>
      <c r="AZ521" t="inlineStr">
        <is>
          <t>LC50</t>
        </is>
      </c>
      <c r="BA521"/>
      <c r="BB521"/>
      <c r="BC521" t="n">
        <v>2.0833</v>
      </c>
      <c r="BD521"/>
      <c r="BE521"/>
      <c r="BF521"/>
      <c r="BG521"/>
      <c r="BH521" t="inlineStr">
        <is>
          <t>Day(s)</t>
        </is>
      </c>
      <c r="BI521"/>
      <c r="BJ521"/>
      <c r="BK521"/>
      <c r="BL521"/>
      <c r="BM521"/>
      <c r="BN521"/>
      <c r="BO521" t="inlineStr">
        <is>
          <t>--</t>
        </is>
      </c>
      <c r="BP521"/>
      <c r="BQ521"/>
      <c r="BR521"/>
      <c r="BS521"/>
      <c r="BT521"/>
      <c r="BU521"/>
      <c r="BV521"/>
      <c r="BW521"/>
      <c r="BX521"/>
      <c r="BY521"/>
      <c r="BZ521"/>
      <c r="CA521"/>
      <c r="CB521"/>
      <c r="CC521"/>
      <c r="CD521" t="inlineStr">
        <is>
          <t>Fairchild II,E.J.</t>
        </is>
      </c>
      <c r="CE521" t="n">
        <v>116752.0</v>
      </c>
      <c r="CF521" t="inlineStr">
        <is>
          <t>Effects of Lowered Oxygen Tension on the Susceptibility of Daphnia magna to Certain Inorganic Salts</t>
        </is>
      </c>
      <c r="CG521" t="inlineStr">
        <is>
          <t>Ph.D.Thesis, Louisiana State University, Baton Rouge, LA:134 p.</t>
        </is>
      </c>
      <c r="CH521" t="n">
        <v>1954.0</v>
      </c>
    </row>
    <row r="522">
      <c r="A522" t="n">
        <v>1.0043524E7</v>
      </c>
      <c r="B522" t="inlineStr">
        <is>
          <t>Calcium chloride (CaCl2)</t>
        </is>
      </c>
      <c r="C522"/>
      <c r="D522" t="inlineStr">
        <is>
          <t>Unmeasured</t>
        </is>
      </c>
      <c r="E522"/>
      <c r="F522"/>
      <c r="G522"/>
      <c r="H522"/>
      <c r="I522"/>
      <c r="J522"/>
      <c r="K522" t="inlineStr">
        <is>
          <t>Daphnia magna</t>
        </is>
      </c>
      <c r="L522" t="inlineStr">
        <is>
          <t>Water Flea</t>
        </is>
      </c>
      <c r="M522" t="inlineStr">
        <is>
          <t>Crustaceans; Standard Test Species</t>
        </is>
      </c>
      <c r="N522"/>
      <c r="O522" t="inlineStr">
        <is>
          <t>&lt;</t>
        </is>
      </c>
      <c r="P522" t="n">
        <v>24.0</v>
      </c>
      <c r="Q522"/>
      <c r="R522"/>
      <c r="S522"/>
      <c r="T522"/>
      <c r="U522" t="inlineStr">
        <is>
          <t>Hour(s)</t>
        </is>
      </c>
      <c r="V522" t="inlineStr">
        <is>
          <t>Static</t>
        </is>
      </c>
      <c r="W522" t="inlineStr">
        <is>
          <t>Fresh water</t>
        </is>
      </c>
      <c r="X522" t="inlineStr">
        <is>
          <t>Lab</t>
        </is>
      </c>
      <c r="Y522" t="n">
        <v>10.0</v>
      </c>
      <c r="Z522" t="inlineStr">
        <is>
          <t>Total</t>
        </is>
      </c>
      <c r="AA522"/>
      <c r="AB522" t="n">
        <v>445.0</v>
      </c>
      <c r="AC522"/>
      <c r="AD522"/>
      <c r="AE522"/>
      <c r="AF522"/>
      <c r="AG522" t="inlineStr">
        <is>
          <t>AI mg/L</t>
        </is>
      </c>
      <c r="AH522"/>
      <c r="AI522"/>
      <c r="AJ522"/>
      <c r="AK522"/>
      <c r="AL522"/>
      <c r="AM522"/>
      <c r="AN522"/>
      <c r="AO522"/>
      <c r="AP522"/>
      <c r="AQ522"/>
      <c r="AR522"/>
      <c r="AS522"/>
      <c r="AT522"/>
      <c r="AU522"/>
      <c r="AV522"/>
      <c r="AW522"/>
      <c r="AX522" t="inlineStr">
        <is>
          <t>Intoxication</t>
        </is>
      </c>
      <c r="AY522" t="inlineStr">
        <is>
          <t>Immobile</t>
        </is>
      </c>
      <c r="AZ522" t="inlineStr">
        <is>
          <t>LC50</t>
        </is>
      </c>
      <c r="BA522"/>
      <c r="BB522"/>
      <c r="BC522" t="n">
        <v>2.0833</v>
      </c>
      <c r="BD522"/>
      <c r="BE522"/>
      <c r="BF522"/>
      <c r="BG522"/>
      <c r="BH522" t="inlineStr">
        <is>
          <t>Day(s)</t>
        </is>
      </c>
      <c r="BI522"/>
      <c r="BJ522"/>
      <c r="BK522"/>
      <c r="BL522"/>
      <c r="BM522"/>
      <c r="BN522"/>
      <c r="BO522" t="inlineStr">
        <is>
          <t>--</t>
        </is>
      </c>
      <c r="BP522"/>
      <c r="BQ522"/>
      <c r="BR522"/>
      <c r="BS522"/>
      <c r="BT522"/>
      <c r="BU522"/>
      <c r="BV522"/>
      <c r="BW522"/>
      <c r="BX522"/>
      <c r="BY522"/>
      <c r="BZ522"/>
      <c r="CA522"/>
      <c r="CB522"/>
      <c r="CC522"/>
      <c r="CD522" t="inlineStr">
        <is>
          <t>Fairchild II,E.J.</t>
        </is>
      </c>
      <c r="CE522" t="n">
        <v>116752.0</v>
      </c>
      <c r="CF522" t="inlineStr">
        <is>
          <t>Effects of Lowered Oxygen Tension on the Susceptibility of Daphnia magna to Certain Inorganic Salts</t>
        </is>
      </c>
      <c r="CG522" t="inlineStr">
        <is>
          <t>Ph.D.Thesis, Louisiana State University, Baton Rouge, LA:134 p.</t>
        </is>
      </c>
      <c r="CH522" t="n">
        <v>1954.0</v>
      </c>
    </row>
    <row r="523">
      <c r="A523" t="n">
        <v>1.0043524E7</v>
      </c>
      <c r="B523" t="inlineStr">
        <is>
          <t>Calcium chloride (CaCl2)</t>
        </is>
      </c>
      <c r="C523"/>
      <c r="D523" t="inlineStr">
        <is>
          <t>Unmeasured</t>
        </is>
      </c>
      <c r="E523"/>
      <c r="F523"/>
      <c r="G523"/>
      <c r="H523"/>
      <c r="I523"/>
      <c r="J523"/>
      <c r="K523" t="inlineStr">
        <is>
          <t>Daphnia magna</t>
        </is>
      </c>
      <c r="L523" t="inlineStr">
        <is>
          <t>Water Flea</t>
        </is>
      </c>
      <c r="M523" t="inlineStr">
        <is>
          <t>Crustaceans; Standard Test Species</t>
        </is>
      </c>
      <c r="N523"/>
      <c r="O523" t="inlineStr">
        <is>
          <t>&lt;</t>
        </is>
      </c>
      <c r="P523" t="n">
        <v>24.0</v>
      </c>
      <c r="Q523"/>
      <c r="R523"/>
      <c r="S523"/>
      <c r="T523"/>
      <c r="U523" t="inlineStr">
        <is>
          <t>Hour(s)</t>
        </is>
      </c>
      <c r="V523" t="inlineStr">
        <is>
          <t>Static</t>
        </is>
      </c>
      <c r="W523" t="inlineStr">
        <is>
          <t>Fresh water</t>
        </is>
      </c>
      <c r="X523" t="inlineStr">
        <is>
          <t>Lab</t>
        </is>
      </c>
      <c r="Y523" t="n">
        <v>10.0</v>
      </c>
      <c r="Z523" t="inlineStr">
        <is>
          <t>Total</t>
        </is>
      </c>
      <c r="AA523"/>
      <c r="AB523" t="n">
        <v>4365.0</v>
      </c>
      <c r="AC523"/>
      <c r="AD523"/>
      <c r="AE523"/>
      <c r="AF523"/>
      <c r="AG523" t="inlineStr">
        <is>
          <t>AI mg/L</t>
        </is>
      </c>
      <c r="AH523"/>
      <c r="AI523"/>
      <c r="AJ523"/>
      <c r="AK523"/>
      <c r="AL523"/>
      <c r="AM523"/>
      <c r="AN523"/>
      <c r="AO523"/>
      <c r="AP523"/>
      <c r="AQ523"/>
      <c r="AR523"/>
      <c r="AS523"/>
      <c r="AT523"/>
      <c r="AU523"/>
      <c r="AV523"/>
      <c r="AW523"/>
      <c r="AX523" t="inlineStr">
        <is>
          <t>Intoxication</t>
        </is>
      </c>
      <c r="AY523" t="inlineStr">
        <is>
          <t>Immobile</t>
        </is>
      </c>
      <c r="AZ523" t="inlineStr">
        <is>
          <t>LC50</t>
        </is>
      </c>
      <c r="BA523"/>
      <c r="BB523"/>
      <c r="BC523" t="n">
        <v>1.0417</v>
      </c>
      <c r="BD523"/>
      <c r="BE523"/>
      <c r="BF523"/>
      <c r="BG523"/>
      <c r="BH523" t="inlineStr">
        <is>
          <t>Day(s)</t>
        </is>
      </c>
      <c r="BI523"/>
      <c r="BJ523"/>
      <c r="BK523"/>
      <c r="BL523"/>
      <c r="BM523"/>
      <c r="BN523"/>
      <c r="BO523" t="inlineStr">
        <is>
          <t>--</t>
        </is>
      </c>
      <c r="BP523"/>
      <c r="BQ523"/>
      <c r="BR523"/>
      <c r="BS523"/>
      <c r="BT523"/>
      <c r="BU523"/>
      <c r="BV523"/>
      <c r="BW523"/>
      <c r="BX523"/>
      <c r="BY523"/>
      <c r="BZ523"/>
      <c r="CA523"/>
      <c r="CB523"/>
      <c r="CC523"/>
      <c r="CD523" t="inlineStr">
        <is>
          <t>Fairchild II,E.J.</t>
        </is>
      </c>
      <c r="CE523" t="n">
        <v>116752.0</v>
      </c>
      <c r="CF523" t="inlineStr">
        <is>
          <t>Effects of Lowered Oxygen Tension on the Susceptibility of Daphnia magna to Certain Inorganic Salts</t>
        </is>
      </c>
      <c r="CG523" t="inlineStr">
        <is>
          <t>Ph.D.Thesis, Louisiana State University, Baton Rouge, LA:134 p.</t>
        </is>
      </c>
      <c r="CH523" t="n">
        <v>1954.0</v>
      </c>
    </row>
    <row r="524">
      <c r="A524" t="n">
        <v>1.0043524E7</v>
      </c>
      <c r="B524" t="inlineStr">
        <is>
          <t>Calcium chloride (CaCl2)</t>
        </is>
      </c>
      <c r="C524"/>
      <c r="D524" t="inlineStr">
        <is>
          <t>Unmeasured</t>
        </is>
      </c>
      <c r="E524"/>
      <c r="F524"/>
      <c r="G524"/>
      <c r="H524"/>
      <c r="I524"/>
      <c r="J524"/>
      <c r="K524" t="inlineStr">
        <is>
          <t>Daphnia magna</t>
        </is>
      </c>
      <c r="L524" t="inlineStr">
        <is>
          <t>Water Flea</t>
        </is>
      </c>
      <c r="M524" t="inlineStr">
        <is>
          <t>Crustaceans; Standard Test Species</t>
        </is>
      </c>
      <c r="N524"/>
      <c r="O524" t="inlineStr">
        <is>
          <t>&lt;</t>
        </is>
      </c>
      <c r="P524" t="n">
        <v>24.0</v>
      </c>
      <c r="Q524"/>
      <c r="R524"/>
      <c r="S524"/>
      <c r="T524"/>
      <c r="U524" t="inlineStr">
        <is>
          <t>Hour(s)</t>
        </is>
      </c>
      <c r="V524" t="inlineStr">
        <is>
          <t>Static</t>
        </is>
      </c>
      <c r="W524" t="inlineStr">
        <is>
          <t>Fresh water</t>
        </is>
      </c>
      <c r="X524" t="inlineStr">
        <is>
          <t>Lab</t>
        </is>
      </c>
      <c r="Y524" t="n">
        <v>10.0</v>
      </c>
      <c r="Z524" t="inlineStr">
        <is>
          <t>Total</t>
        </is>
      </c>
      <c r="AA524"/>
      <c r="AB524" t="n">
        <v>3553.0</v>
      </c>
      <c r="AC524"/>
      <c r="AD524"/>
      <c r="AE524"/>
      <c r="AF524"/>
      <c r="AG524" t="inlineStr">
        <is>
          <t>AI mg/L</t>
        </is>
      </c>
      <c r="AH524"/>
      <c r="AI524"/>
      <c r="AJ524"/>
      <c r="AK524"/>
      <c r="AL524"/>
      <c r="AM524"/>
      <c r="AN524"/>
      <c r="AO524"/>
      <c r="AP524"/>
      <c r="AQ524"/>
      <c r="AR524"/>
      <c r="AS524"/>
      <c r="AT524"/>
      <c r="AU524"/>
      <c r="AV524"/>
      <c r="AW524"/>
      <c r="AX524" t="inlineStr">
        <is>
          <t>Intoxication</t>
        </is>
      </c>
      <c r="AY524" t="inlineStr">
        <is>
          <t>Immobile</t>
        </is>
      </c>
      <c r="AZ524" t="inlineStr">
        <is>
          <t>LC50</t>
        </is>
      </c>
      <c r="BA524"/>
      <c r="BB524"/>
      <c r="BC524" t="n">
        <v>2.0833</v>
      </c>
      <c r="BD524"/>
      <c r="BE524"/>
      <c r="BF524"/>
      <c r="BG524"/>
      <c r="BH524" t="inlineStr">
        <is>
          <t>Day(s)</t>
        </is>
      </c>
      <c r="BI524"/>
      <c r="BJ524"/>
      <c r="BK524"/>
      <c r="BL524"/>
      <c r="BM524"/>
      <c r="BN524"/>
      <c r="BO524" t="inlineStr">
        <is>
          <t>--</t>
        </is>
      </c>
      <c r="BP524"/>
      <c r="BQ524"/>
      <c r="BR524"/>
      <c r="BS524"/>
      <c r="BT524"/>
      <c r="BU524"/>
      <c r="BV524"/>
      <c r="BW524"/>
      <c r="BX524"/>
      <c r="BY524"/>
      <c r="BZ524"/>
      <c r="CA524"/>
      <c r="CB524"/>
      <c r="CC524"/>
      <c r="CD524" t="inlineStr">
        <is>
          <t>Fairchild II,E.J.</t>
        </is>
      </c>
      <c r="CE524" t="n">
        <v>116752.0</v>
      </c>
      <c r="CF524" t="inlineStr">
        <is>
          <t>Effects of Lowered Oxygen Tension on the Susceptibility of Daphnia magna to Certain Inorganic Salts</t>
        </is>
      </c>
      <c r="CG524" t="inlineStr">
        <is>
          <t>Ph.D.Thesis, Louisiana State University, Baton Rouge, LA:134 p.</t>
        </is>
      </c>
      <c r="CH524" t="n">
        <v>1954.0</v>
      </c>
    </row>
    <row r="525">
      <c r="A525" t="n">
        <v>1.0043524E7</v>
      </c>
      <c r="B525" t="inlineStr">
        <is>
          <t>Calcium chloride (CaCl2)</t>
        </is>
      </c>
      <c r="C525"/>
      <c r="D525" t="inlineStr">
        <is>
          <t>Unmeasured</t>
        </is>
      </c>
      <c r="E525"/>
      <c r="F525"/>
      <c r="G525"/>
      <c r="H525"/>
      <c r="I525"/>
      <c r="J525"/>
      <c r="K525" t="inlineStr">
        <is>
          <t>Daphnia magna</t>
        </is>
      </c>
      <c r="L525" t="inlineStr">
        <is>
          <t>Water Flea</t>
        </is>
      </c>
      <c r="M525" t="inlineStr">
        <is>
          <t>Crustaceans; Standard Test Species</t>
        </is>
      </c>
      <c r="N525"/>
      <c r="O525" t="inlineStr">
        <is>
          <t>&lt;</t>
        </is>
      </c>
      <c r="P525" t="n">
        <v>24.0</v>
      </c>
      <c r="Q525"/>
      <c r="R525"/>
      <c r="S525"/>
      <c r="T525"/>
      <c r="U525" t="inlineStr">
        <is>
          <t>Hour(s)</t>
        </is>
      </c>
      <c r="V525" t="inlineStr">
        <is>
          <t>Static</t>
        </is>
      </c>
      <c r="W525" t="inlineStr">
        <is>
          <t>Fresh water</t>
        </is>
      </c>
      <c r="X525" t="inlineStr">
        <is>
          <t>Lab</t>
        </is>
      </c>
      <c r="Y525" t="n">
        <v>10.0</v>
      </c>
      <c r="Z525" t="inlineStr">
        <is>
          <t>Total</t>
        </is>
      </c>
      <c r="AA525"/>
      <c r="AB525" t="n">
        <v>4626.0</v>
      </c>
      <c r="AC525"/>
      <c r="AD525"/>
      <c r="AE525"/>
      <c r="AF525"/>
      <c r="AG525" t="inlineStr">
        <is>
          <t>AI mg/L</t>
        </is>
      </c>
      <c r="AH525"/>
      <c r="AI525"/>
      <c r="AJ525"/>
      <c r="AK525"/>
      <c r="AL525"/>
      <c r="AM525"/>
      <c r="AN525"/>
      <c r="AO525"/>
      <c r="AP525"/>
      <c r="AQ525"/>
      <c r="AR525"/>
      <c r="AS525"/>
      <c r="AT525"/>
      <c r="AU525"/>
      <c r="AV525"/>
      <c r="AW525"/>
      <c r="AX525" t="inlineStr">
        <is>
          <t>Intoxication</t>
        </is>
      </c>
      <c r="AY525" t="inlineStr">
        <is>
          <t>Immobile</t>
        </is>
      </c>
      <c r="AZ525" t="inlineStr">
        <is>
          <t>LC50</t>
        </is>
      </c>
      <c r="BA525"/>
      <c r="BB525"/>
      <c r="BC525" t="n">
        <v>1.0417</v>
      </c>
      <c r="BD525"/>
      <c r="BE525"/>
      <c r="BF525"/>
      <c r="BG525"/>
      <c r="BH525" t="inlineStr">
        <is>
          <t>Day(s)</t>
        </is>
      </c>
      <c r="BI525"/>
      <c r="BJ525"/>
      <c r="BK525"/>
      <c r="BL525"/>
      <c r="BM525"/>
      <c r="BN525"/>
      <c r="BO525" t="inlineStr">
        <is>
          <t>--</t>
        </is>
      </c>
      <c r="BP525"/>
      <c r="BQ525"/>
      <c r="BR525"/>
      <c r="BS525"/>
      <c r="BT525"/>
      <c r="BU525"/>
      <c r="BV525"/>
      <c r="BW525"/>
      <c r="BX525"/>
      <c r="BY525"/>
      <c r="BZ525"/>
      <c r="CA525"/>
      <c r="CB525"/>
      <c r="CC525"/>
      <c r="CD525" t="inlineStr">
        <is>
          <t>Fairchild II,E.J.</t>
        </is>
      </c>
      <c r="CE525" t="n">
        <v>116752.0</v>
      </c>
      <c r="CF525" t="inlineStr">
        <is>
          <t>Effects of Lowered Oxygen Tension on the Susceptibility of Daphnia magna to Certain Inorganic Salts</t>
        </is>
      </c>
      <c r="CG525" t="inlineStr">
        <is>
          <t>Ph.D.Thesis, Louisiana State University, Baton Rouge, LA:134 p.</t>
        </is>
      </c>
      <c r="CH525" t="n">
        <v>1954.0</v>
      </c>
    </row>
    <row r="526">
      <c r="A526" t="n">
        <v>1.0043524E7</v>
      </c>
      <c r="B526" t="inlineStr">
        <is>
          <t>Calcium chloride (CaCl2)</t>
        </is>
      </c>
      <c r="C526"/>
      <c r="D526" t="inlineStr">
        <is>
          <t>Unmeasured</t>
        </is>
      </c>
      <c r="E526"/>
      <c r="F526"/>
      <c r="G526"/>
      <c r="H526"/>
      <c r="I526"/>
      <c r="J526"/>
      <c r="K526" t="inlineStr">
        <is>
          <t>Daphnia magna</t>
        </is>
      </c>
      <c r="L526" t="inlineStr">
        <is>
          <t>Water Flea</t>
        </is>
      </c>
      <c r="M526" t="inlineStr">
        <is>
          <t>Crustaceans; Standard Test Species</t>
        </is>
      </c>
      <c r="N526"/>
      <c r="O526"/>
      <c r="P526"/>
      <c r="Q526"/>
      <c r="R526"/>
      <c r="S526"/>
      <c r="T526"/>
      <c r="U526"/>
      <c r="V526" t="inlineStr">
        <is>
          <t>Static</t>
        </is>
      </c>
      <c r="W526" t="inlineStr">
        <is>
          <t>Fresh water</t>
        </is>
      </c>
      <c r="X526" t="inlineStr">
        <is>
          <t>Lab</t>
        </is>
      </c>
      <c r="Y526" t="n">
        <v>10.0</v>
      </c>
      <c r="Z526" t="inlineStr">
        <is>
          <t>Total</t>
        </is>
      </c>
      <c r="AA526"/>
      <c r="AB526" t="n">
        <v>2049.0</v>
      </c>
      <c r="AC526"/>
      <c r="AD526"/>
      <c r="AE526"/>
      <c r="AF526"/>
      <c r="AG526" t="inlineStr">
        <is>
          <t>AI mg/L</t>
        </is>
      </c>
      <c r="AH526"/>
      <c r="AI526"/>
      <c r="AJ526"/>
      <c r="AK526"/>
      <c r="AL526"/>
      <c r="AM526"/>
      <c r="AN526"/>
      <c r="AO526"/>
      <c r="AP526"/>
      <c r="AQ526"/>
      <c r="AR526"/>
      <c r="AS526"/>
      <c r="AT526"/>
      <c r="AU526"/>
      <c r="AV526"/>
      <c r="AW526"/>
      <c r="AX526" t="inlineStr">
        <is>
          <t>Intoxication</t>
        </is>
      </c>
      <c r="AY526" t="inlineStr">
        <is>
          <t>Immobile</t>
        </is>
      </c>
      <c r="AZ526" t="inlineStr">
        <is>
          <t>LC50</t>
        </is>
      </c>
      <c r="BA526"/>
      <c r="BB526"/>
      <c r="BC526" t="n">
        <v>4.1667</v>
      </c>
      <c r="BD526"/>
      <c r="BE526"/>
      <c r="BF526"/>
      <c r="BG526"/>
      <c r="BH526" t="inlineStr">
        <is>
          <t>Day(s)</t>
        </is>
      </c>
      <c r="BI526"/>
      <c r="BJ526"/>
      <c r="BK526"/>
      <c r="BL526"/>
      <c r="BM526"/>
      <c r="BN526"/>
      <c r="BO526" t="inlineStr">
        <is>
          <t>--</t>
        </is>
      </c>
      <c r="BP526"/>
      <c r="BQ526"/>
      <c r="BR526"/>
      <c r="BS526"/>
      <c r="BT526"/>
      <c r="BU526"/>
      <c r="BV526"/>
      <c r="BW526"/>
      <c r="BX526"/>
      <c r="BY526"/>
      <c r="BZ526"/>
      <c r="CA526"/>
      <c r="CB526"/>
      <c r="CC526"/>
      <c r="CD526" t="inlineStr">
        <is>
          <t>Fairchild II,E.J.</t>
        </is>
      </c>
      <c r="CE526" t="n">
        <v>117511.0</v>
      </c>
      <c r="CF526" t="inlineStr">
        <is>
          <t>Low Dissolved Oxygen:  Effect Upon the Toxicity of Certain Inorganic Salts to the Aquatic Invertebrate Daphnia magna</t>
        </is>
      </c>
      <c r="CG526" t="inlineStr">
        <is>
          <t>In: Proc. 4th Ann. Water Symp., March 1955, Baton Rouge, LA, Eng. Exp. Stn. Bull. No.51:95-102</t>
        </is>
      </c>
      <c r="CH526" t="n">
        <v>1955.0</v>
      </c>
    </row>
    <row r="527">
      <c r="A527" t="n">
        <v>1.0043524E7</v>
      </c>
      <c r="B527" t="inlineStr">
        <is>
          <t>Calcium chloride (CaCl2)</t>
        </is>
      </c>
      <c r="C527"/>
      <c r="D527" t="inlineStr">
        <is>
          <t>Unmeasured</t>
        </is>
      </c>
      <c r="E527"/>
      <c r="F527"/>
      <c r="G527"/>
      <c r="H527"/>
      <c r="I527"/>
      <c r="J527"/>
      <c r="K527" t="inlineStr">
        <is>
          <t>Daphnia magna</t>
        </is>
      </c>
      <c r="L527" t="inlineStr">
        <is>
          <t>Water Flea</t>
        </is>
      </c>
      <c r="M527" t="inlineStr">
        <is>
          <t>Crustaceans; Standard Test Species</t>
        </is>
      </c>
      <c r="N527"/>
      <c r="O527"/>
      <c r="P527"/>
      <c r="Q527"/>
      <c r="R527"/>
      <c r="S527"/>
      <c r="T527"/>
      <c r="U527"/>
      <c r="V527" t="inlineStr">
        <is>
          <t>Static</t>
        </is>
      </c>
      <c r="W527" t="inlineStr">
        <is>
          <t>Fresh water</t>
        </is>
      </c>
      <c r="X527" t="inlineStr">
        <is>
          <t>Lab</t>
        </is>
      </c>
      <c r="Y527" t="n">
        <v>10.0</v>
      </c>
      <c r="Z527" t="inlineStr">
        <is>
          <t>Total</t>
        </is>
      </c>
      <c r="AA527"/>
      <c r="AB527" t="n">
        <v>2824.0</v>
      </c>
      <c r="AC527"/>
      <c r="AD527"/>
      <c r="AE527"/>
      <c r="AF527"/>
      <c r="AG527" t="inlineStr">
        <is>
          <t>AI mg/L</t>
        </is>
      </c>
      <c r="AH527"/>
      <c r="AI527"/>
      <c r="AJ527"/>
      <c r="AK527"/>
      <c r="AL527"/>
      <c r="AM527"/>
      <c r="AN527"/>
      <c r="AO527"/>
      <c r="AP527"/>
      <c r="AQ527"/>
      <c r="AR527"/>
      <c r="AS527"/>
      <c r="AT527"/>
      <c r="AU527"/>
      <c r="AV527"/>
      <c r="AW527"/>
      <c r="AX527" t="inlineStr">
        <is>
          <t>Intoxication</t>
        </is>
      </c>
      <c r="AY527" t="inlineStr">
        <is>
          <t>Immobile</t>
        </is>
      </c>
      <c r="AZ527" t="inlineStr">
        <is>
          <t>LC50</t>
        </is>
      </c>
      <c r="BA527"/>
      <c r="BB527"/>
      <c r="BC527" t="n">
        <v>4.1667</v>
      </c>
      <c r="BD527"/>
      <c r="BE527"/>
      <c r="BF527"/>
      <c r="BG527"/>
      <c r="BH527" t="inlineStr">
        <is>
          <t>Day(s)</t>
        </is>
      </c>
      <c r="BI527"/>
      <c r="BJ527"/>
      <c r="BK527"/>
      <c r="BL527"/>
      <c r="BM527"/>
      <c r="BN527"/>
      <c r="BO527" t="inlineStr">
        <is>
          <t>--</t>
        </is>
      </c>
      <c r="BP527"/>
      <c r="BQ527"/>
      <c r="BR527"/>
      <c r="BS527"/>
      <c r="BT527"/>
      <c r="BU527"/>
      <c r="BV527"/>
      <c r="BW527"/>
      <c r="BX527"/>
      <c r="BY527"/>
      <c r="BZ527"/>
      <c r="CA527"/>
      <c r="CB527"/>
      <c r="CC527"/>
      <c r="CD527" t="inlineStr">
        <is>
          <t>Fairchild II,E.J.</t>
        </is>
      </c>
      <c r="CE527" t="n">
        <v>117511.0</v>
      </c>
      <c r="CF527" t="inlineStr">
        <is>
          <t>Low Dissolved Oxygen:  Effect Upon the Toxicity of Certain Inorganic Salts to the Aquatic Invertebrate Daphnia magna</t>
        </is>
      </c>
      <c r="CG527" t="inlineStr">
        <is>
          <t>In: Proc. 4th Ann. Water Symp., March 1955, Baton Rouge, LA, Eng. Exp. Stn. Bull. No.51:95-102</t>
        </is>
      </c>
      <c r="CH527" t="n">
        <v>1955.0</v>
      </c>
    </row>
    <row r="528">
      <c r="A528" t="n">
        <v>1.0043524E7</v>
      </c>
      <c r="B528" t="inlineStr">
        <is>
          <t>Calcium chloride (CaCl2)</t>
        </is>
      </c>
      <c r="C528"/>
      <c r="D528" t="inlineStr">
        <is>
          <t>Unmeasured</t>
        </is>
      </c>
      <c r="E528"/>
      <c r="F528"/>
      <c r="G528"/>
      <c r="H528"/>
      <c r="I528"/>
      <c r="J528"/>
      <c r="K528" t="inlineStr">
        <is>
          <t>Daphnia magna</t>
        </is>
      </c>
      <c r="L528" t="inlineStr">
        <is>
          <t>Water Flea</t>
        </is>
      </c>
      <c r="M528" t="inlineStr">
        <is>
          <t>Crustaceans; Standard Test Species</t>
        </is>
      </c>
      <c r="N528"/>
      <c r="O528"/>
      <c r="P528"/>
      <c r="Q528"/>
      <c r="R528"/>
      <c r="S528"/>
      <c r="T528"/>
      <c r="U528"/>
      <c r="V528" t="inlineStr">
        <is>
          <t>Static</t>
        </is>
      </c>
      <c r="W528" t="inlineStr">
        <is>
          <t>Fresh water</t>
        </is>
      </c>
      <c r="X528" t="inlineStr">
        <is>
          <t>Lab</t>
        </is>
      </c>
      <c r="Y528" t="n">
        <v>10.0</v>
      </c>
      <c r="Z528" t="inlineStr">
        <is>
          <t>Total</t>
        </is>
      </c>
      <c r="AA528"/>
      <c r="AB528" t="n">
        <v>3972.0</v>
      </c>
      <c r="AC528"/>
      <c r="AD528"/>
      <c r="AE528"/>
      <c r="AF528"/>
      <c r="AG528" t="inlineStr">
        <is>
          <t>AI mg/L</t>
        </is>
      </c>
      <c r="AH528"/>
      <c r="AI528"/>
      <c r="AJ528"/>
      <c r="AK528"/>
      <c r="AL528"/>
      <c r="AM528"/>
      <c r="AN528"/>
      <c r="AO528"/>
      <c r="AP528"/>
      <c r="AQ528"/>
      <c r="AR528"/>
      <c r="AS528"/>
      <c r="AT528"/>
      <c r="AU528"/>
      <c r="AV528"/>
      <c r="AW528"/>
      <c r="AX528" t="inlineStr">
        <is>
          <t>Intoxication</t>
        </is>
      </c>
      <c r="AY528" t="inlineStr">
        <is>
          <t>Immobile</t>
        </is>
      </c>
      <c r="AZ528" t="inlineStr">
        <is>
          <t>LC50</t>
        </is>
      </c>
      <c r="BA528"/>
      <c r="BB528"/>
      <c r="BC528" t="n">
        <v>4.1667</v>
      </c>
      <c r="BD528"/>
      <c r="BE528"/>
      <c r="BF528"/>
      <c r="BG528"/>
      <c r="BH528" t="inlineStr">
        <is>
          <t>Day(s)</t>
        </is>
      </c>
      <c r="BI528"/>
      <c r="BJ528"/>
      <c r="BK528"/>
      <c r="BL528"/>
      <c r="BM528"/>
      <c r="BN528"/>
      <c r="BO528" t="inlineStr">
        <is>
          <t>--</t>
        </is>
      </c>
      <c r="BP528"/>
      <c r="BQ528"/>
      <c r="BR528"/>
      <c r="BS528"/>
      <c r="BT528"/>
      <c r="BU528"/>
      <c r="BV528"/>
      <c r="BW528"/>
      <c r="BX528"/>
      <c r="BY528"/>
      <c r="BZ528"/>
      <c r="CA528"/>
      <c r="CB528"/>
      <c r="CC528"/>
      <c r="CD528" t="inlineStr">
        <is>
          <t>Fairchild II,E.J.</t>
        </is>
      </c>
      <c r="CE528" t="n">
        <v>117511.0</v>
      </c>
      <c r="CF528" t="inlineStr">
        <is>
          <t>Low Dissolved Oxygen:  Effect Upon the Toxicity of Certain Inorganic Salts to the Aquatic Invertebrate Daphnia magna</t>
        </is>
      </c>
      <c r="CG528" t="inlineStr">
        <is>
          <t>In: Proc. 4th Ann. Water Symp., March 1955, Baton Rouge, LA, Eng. Exp. Stn. Bull. No.51:95-102</t>
        </is>
      </c>
      <c r="CH528" t="n">
        <v>1955.0</v>
      </c>
    </row>
    <row r="529">
      <c r="A529" t="n">
        <v>1.0043524E7</v>
      </c>
      <c r="B529" t="inlineStr">
        <is>
          <t>Calcium chloride (CaCl2)</t>
        </is>
      </c>
      <c r="C529" t="inlineStr">
        <is>
          <t>Reagent Grade, Purissium, Purum, Puriss, Puris, Reinst</t>
        </is>
      </c>
      <c r="D529" t="inlineStr">
        <is>
          <t>Unmeasured</t>
        </is>
      </c>
      <c r="E529"/>
      <c r="F529"/>
      <c r="G529"/>
      <c r="H529"/>
      <c r="I529"/>
      <c r="J529"/>
      <c r="K529" t="inlineStr">
        <is>
          <t>Daphnia magna</t>
        </is>
      </c>
      <c r="L529" t="inlineStr">
        <is>
          <t>Water Flea</t>
        </is>
      </c>
      <c r="M529" t="inlineStr">
        <is>
          <t>Crustaceans; Standard Test Species</t>
        </is>
      </c>
      <c r="N529"/>
      <c r="O529" t="inlineStr">
        <is>
          <t>&lt;</t>
        </is>
      </c>
      <c r="P529" t="n">
        <v>24.0</v>
      </c>
      <c r="Q529"/>
      <c r="R529"/>
      <c r="S529"/>
      <c r="T529"/>
      <c r="U529" t="inlineStr">
        <is>
          <t>Hour(s)</t>
        </is>
      </c>
      <c r="V529" t="inlineStr">
        <is>
          <t>Static</t>
        </is>
      </c>
      <c r="W529" t="inlineStr">
        <is>
          <t>Fresh water</t>
        </is>
      </c>
      <c r="X529" t="inlineStr">
        <is>
          <t>Lab</t>
        </is>
      </c>
      <c r="Y529"/>
      <c r="Z529" t="inlineStr">
        <is>
          <t>Total</t>
        </is>
      </c>
      <c r="AA529"/>
      <c r="AB529" t="n">
        <v>2770.0</v>
      </c>
      <c r="AC529"/>
      <c r="AD529" t="n">
        <v>2330.0</v>
      </c>
      <c r="AE529"/>
      <c r="AF529" t="n">
        <v>3230.0</v>
      </c>
      <c r="AG529" t="inlineStr">
        <is>
          <t>AI mg/L</t>
        </is>
      </c>
      <c r="AH529"/>
      <c r="AI529"/>
      <c r="AJ529"/>
      <c r="AK529"/>
      <c r="AL529"/>
      <c r="AM529"/>
      <c r="AN529"/>
      <c r="AO529"/>
      <c r="AP529"/>
      <c r="AQ529"/>
      <c r="AR529"/>
      <c r="AS529"/>
      <c r="AT529"/>
      <c r="AU529"/>
      <c r="AV529"/>
      <c r="AW529"/>
      <c r="AX529" t="inlineStr">
        <is>
          <t>Mortality</t>
        </is>
      </c>
      <c r="AY529" t="inlineStr">
        <is>
          <t>Mortality</t>
        </is>
      </c>
      <c r="AZ529" t="inlineStr">
        <is>
          <t>LC50</t>
        </is>
      </c>
      <c r="BA529"/>
      <c r="BB529"/>
      <c r="BC529" t="n">
        <v>2.0</v>
      </c>
      <c r="BD529"/>
      <c r="BE529"/>
      <c r="BF529"/>
      <c r="BG529"/>
      <c r="BH529" t="inlineStr">
        <is>
          <t>Day(s)</t>
        </is>
      </c>
      <c r="BI529"/>
      <c r="BJ529"/>
      <c r="BK529"/>
      <c r="BL529"/>
      <c r="BM529"/>
      <c r="BN529"/>
      <c r="BO529" t="inlineStr">
        <is>
          <t>--</t>
        </is>
      </c>
      <c r="BP529"/>
      <c r="BQ529"/>
      <c r="BR529"/>
      <c r="BS529"/>
      <c r="BT529"/>
      <c r="BU529"/>
      <c r="BV529"/>
      <c r="BW529"/>
      <c r="BX529"/>
      <c r="BY529"/>
      <c r="BZ529"/>
      <c r="CA529"/>
      <c r="CB529"/>
      <c r="CC529"/>
      <c r="CD529" t="inlineStr">
        <is>
          <t>Mount,D.R., D.D. Gulley, J.R. Hockett, T.D. Garrison, and J.M. Evans</t>
        </is>
      </c>
      <c r="CE529" t="n">
        <v>18272.0</v>
      </c>
      <c r="CF529" t="inlineStr">
        <is>
          <t>Statistical Models to Predict the Toxicity of Major Ions to Ceriodaphnia dubia, Daphnia magna and Pimephales promelas (Fathead Minnows)</t>
        </is>
      </c>
      <c r="CG529" t="inlineStr">
        <is>
          <t>Environ. Toxicol. Chem.16(10): 2009-2019</t>
        </is>
      </c>
      <c r="CH529" t="n">
        <v>1997.0</v>
      </c>
    </row>
    <row r="530">
      <c r="A530" t="n">
        <v>1.0043524E7</v>
      </c>
      <c r="B530" t="inlineStr">
        <is>
          <t>Calcium chloride (CaCl2)</t>
        </is>
      </c>
      <c r="C530" t="inlineStr">
        <is>
          <t>Reagent Grade, Purissium, Purum, Puriss, Puris, Reinst</t>
        </is>
      </c>
      <c r="D530" t="inlineStr">
        <is>
          <t>Unmeasured</t>
        </is>
      </c>
      <c r="E530"/>
      <c r="F530"/>
      <c r="G530"/>
      <c r="H530"/>
      <c r="I530"/>
      <c r="J530"/>
      <c r="K530" t="inlineStr">
        <is>
          <t>Daphnia magna</t>
        </is>
      </c>
      <c r="L530" t="inlineStr">
        <is>
          <t>Water Flea</t>
        </is>
      </c>
      <c r="M530" t="inlineStr">
        <is>
          <t>Crustaceans; Standard Test Species</t>
        </is>
      </c>
      <c r="N530"/>
      <c r="O530" t="inlineStr">
        <is>
          <t>&lt;</t>
        </is>
      </c>
      <c r="P530" t="n">
        <v>24.0</v>
      </c>
      <c r="Q530"/>
      <c r="R530"/>
      <c r="S530"/>
      <c r="T530"/>
      <c r="U530" t="inlineStr">
        <is>
          <t>Hour(s)</t>
        </is>
      </c>
      <c r="V530" t="inlineStr">
        <is>
          <t>Static</t>
        </is>
      </c>
      <c r="W530" t="inlineStr">
        <is>
          <t>Fresh water</t>
        </is>
      </c>
      <c r="X530" t="inlineStr">
        <is>
          <t>Lab</t>
        </is>
      </c>
      <c r="Y530"/>
      <c r="Z530" t="inlineStr">
        <is>
          <t>Total</t>
        </is>
      </c>
      <c r="AA530"/>
      <c r="AB530" t="n">
        <v>3250.0</v>
      </c>
      <c r="AC530"/>
      <c r="AD530" t="n">
        <v>2680.0</v>
      </c>
      <c r="AE530"/>
      <c r="AF530" t="n">
        <v>4010.0</v>
      </c>
      <c r="AG530" t="inlineStr">
        <is>
          <t>AI mg/L</t>
        </is>
      </c>
      <c r="AH530"/>
      <c r="AI530"/>
      <c r="AJ530"/>
      <c r="AK530"/>
      <c r="AL530"/>
      <c r="AM530"/>
      <c r="AN530"/>
      <c r="AO530"/>
      <c r="AP530"/>
      <c r="AQ530"/>
      <c r="AR530"/>
      <c r="AS530"/>
      <c r="AT530"/>
      <c r="AU530"/>
      <c r="AV530"/>
      <c r="AW530"/>
      <c r="AX530" t="inlineStr">
        <is>
          <t>Mortality</t>
        </is>
      </c>
      <c r="AY530" t="inlineStr">
        <is>
          <t>Mortality</t>
        </is>
      </c>
      <c r="AZ530" t="inlineStr">
        <is>
          <t>LC50</t>
        </is>
      </c>
      <c r="BA530"/>
      <c r="BB530"/>
      <c r="BC530" t="n">
        <v>1.0</v>
      </c>
      <c r="BD530"/>
      <c r="BE530"/>
      <c r="BF530"/>
      <c r="BG530"/>
      <c r="BH530" t="inlineStr">
        <is>
          <t>Day(s)</t>
        </is>
      </c>
      <c r="BI530"/>
      <c r="BJ530"/>
      <c r="BK530"/>
      <c r="BL530"/>
      <c r="BM530"/>
      <c r="BN530"/>
      <c r="BO530" t="inlineStr">
        <is>
          <t>--</t>
        </is>
      </c>
      <c r="BP530"/>
      <c r="BQ530"/>
      <c r="BR530"/>
      <c r="BS530"/>
      <c r="BT530"/>
      <c r="BU530"/>
      <c r="BV530"/>
      <c r="BW530"/>
      <c r="BX530"/>
      <c r="BY530"/>
      <c r="BZ530"/>
      <c r="CA530"/>
      <c r="CB530"/>
      <c r="CC530"/>
      <c r="CD530" t="inlineStr">
        <is>
          <t>Mount,D.R., D.D. Gulley, J.R. Hockett, T.D. Garrison, and J.M. Evans</t>
        </is>
      </c>
      <c r="CE530" t="n">
        <v>18272.0</v>
      </c>
      <c r="CF530" t="inlineStr">
        <is>
          <t>Statistical Models to Predict the Toxicity of Major Ions to Ceriodaphnia dubia, Daphnia magna and Pimephales promelas (Fathead Minnows)</t>
        </is>
      </c>
      <c r="CG530" t="inlineStr">
        <is>
          <t>Environ. Toxicol. Chem.16(10): 2009-2019</t>
        </is>
      </c>
      <c r="CH530" t="n">
        <v>1997.0</v>
      </c>
    </row>
    <row r="531">
      <c r="A531" t="n">
        <v>1.0043524E7</v>
      </c>
      <c r="B531" t="inlineStr">
        <is>
          <t>Calcium chloride (CaCl2)</t>
        </is>
      </c>
      <c r="C531"/>
      <c r="D531" t="inlineStr">
        <is>
          <t>Unmeasured</t>
        </is>
      </c>
      <c r="E531"/>
      <c r="F531"/>
      <c r="G531"/>
      <c r="H531"/>
      <c r="I531"/>
      <c r="J531"/>
      <c r="K531" t="inlineStr">
        <is>
          <t>Daphnia magna</t>
        </is>
      </c>
      <c r="L531" t="inlineStr">
        <is>
          <t>Water Flea</t>
        </is>
      </c>
      <c r="M531" t="inlineStr">
        <is>
          <t>Crustaceans; Standard Test Species</t>
        </is>
      </c>
      <c r="N531"/>
      <c r="O531"/>
      <c r="P531"/>
      <c r="Q531"/>
      <c r="R531"/>
      <c r="S531"/>
      <c r="T531"/>
      <c r="U531"/>
      <c r="V531" t="inlineStr">
        <is>
          <t>Static</t>
        </is>
      </c>
      <c r="W531" t="inlineStr">
        <is>
          <t>Fresh water</t>
        </is>
      </c>
      <c r="X531" t="inlineStr">
        <is>
          <t>Lab</t>
        </is>
      </c>
      <c r="Y531"/>
      <c r="Z531" t="inlineStr">
        <is>
          <t>Total</t>
        </is>
      </c>
      <c r="AA531"/>
      <c r="AB531" t="n">
        <v>759.0</v>
      </c>
      <c r="AC531"/>
      <c r="AD531"/>
      <c r="AE531"/>
      <c r="AF531"/>
      <c r="AG531" t="inlineStr">
        <is>
          <t>AI mg/L</t>
        </is>
      </c>
      <c r="AH531"/>
      <c r="AI531"/>
      <c r="AJ531"/>
      <c r="AK531"/>
      <c r="AL531"/>
      <c r="AM531"/>
      <c r="AN531"/>
      <c r="AO531"/>
      <c r="AP531"/>
      <c r="AQ531"/>
      <c r="AR531"/>
      <c r="AS531"/>
      <c r="AT531"/>
      <c r="AU531"/>
      <c r="AV531"/>
      <c r="AW531"/>
      <c r="AX531" t="inlineStr">
        <is>
          <t>Mortality</t>
        </is>
      </c>
      <c r="AY531" t="inlineStr">
        <is>
          <t>Mortality</t>
        </is>
      </c>
      <c r="AZ531" t="inlineStr">
        <is>
          <t>LC50</t>
        </is>
      </c>
      <c r="BA531"/>
      <c r="BB531"/>
      <c r="BC531" t="n">
        <v>3.0</v>
      </c>
      <c r="BD531"/>
      <c r="BE531"/>
      <c r="BF531"/>
      <c r="BG531"/>
      <c r="BH531" t="inlineStr">
        <is>
          <t>Day(s)</t>
        </is>
      </c>
      <c r="BI531"/>
      <c r="BJ531"/>
      <c r="BK531"/>
      <c r="BL531"/>
      <c r="BM531"/>
      <c r="BN531"/>
      <c r="BO531" t="inlineStr">
        <is>
          <t>--</t>
        </is>
      </c>
      <c r="BP531"/>
      <c r="BQ531"/>
      <c r="BR531"/>
      <c r="BS531"/>
      <c r="BT531"/>
      <c r="BU531"/>
      <c r="BV531"/>
      <c r="BW531"/>
      <c r="BX531"/>
      <c r="BY531"/>
      <c r="BZ531"/>
      <c r="CA531"/>
      <c r="CB531"/>
      <c r="CC531"/>
      <c r="CD531" t="inlineStr">
        <is>
          <t>Dowden,B.F., and H.J. Bennett</t>
        </is>
      </c>
      <c r="CE531" t="n">
        <v>915.0</v>
      </c>
      <c r="CF531" t="inlineStr">
        <is>
          <t>Toxicity of Selected Chemicals to Certain Animals</t>
        </is>
      </c>
      <c r="CG531" t="inlineStr">
        <is>
          <t>J. Water Pollut. Control Fed.37(9): 1308-1316</t>
        </is>
      </c>
      <c r="CH531" t="n">
        <v>1965.0</v>
      </c>
    </row>
    <row r="532">
      <c r="A532" t="n">
        <v>1.0043524E7</v>
      </c>
      <c r="B532" t="inlineStr">
        <is>
          <t>Calcium chloride (CaCl2)</t>
        </is>
      </c>
      <c r="C532"/>
      <c r="D532" t="inlineStr">
        <is>
          <t>Unmeasured</t>
        </is>
      </c>
      <c r="E532"/>
      <c r="F532"/>
      <c r="G532"/>
      <c r="H532"/>
      <c r="I532"/>
      <c r="J532"/>
      <c r="K532" t="inlineStr">
        <is>
          <t>Daphnia magna</t>
        </is>
      </c>
      <c r="L532" t="inlineStr">
        <is>
          <t>Water Flea</t>
        </is>
      </c>
      <c r="M532" t="inlineStr">
        <is>
          <t>Crustaceans; Standard Test Species</t>
        </is>
      </c>
      <c r="N532"/>
      <c r="O532"/>
      <c r="P532"/>
      <c r="Q532"/>
      <c r="R532"/>
      <c r="S532"/>
      <c r="T532"/>
      <c r="U532"/>
      <c r="V532" t="inlineStr">
        <is>
          <t>Static</t>
        </is>
      </c>
      <c r="W532" t="inlineStr">
        <is>
          <t>Fresh water</t>
        </is>
      </c>
      <c r="X532" t="inlineStr">
        <is>
          <t>Lab</t>
        </is>
      </c>
      <c r="Y532"/>
      <c r="Z532" t="inlineStr">
        <is>
          <t>Total</t>
        </is>
      </c>
      <c r="AA532"/>
      <c r="AB532" t="n">
        <v>759.0</v>
      </c>
      <c r="AC532"/>
      <c r="AD532"/>
      <c r="AE532"/>
      <c r="AF532"/>
      <c r="AG532" t="inlineStr">
        <is>
          <t>AI mg/L</t>
        </is>
      </c>
      <c r="AH532"/>
      <c r="AI532"/>
      <c r="AJ532"/>
      <c r="AK532"/>
      <c r="AL532"/>
      <c r="AM532"/>
      <c r="AN532"/>
      <c r="AO532"/>
      <c r="AP532"/>
      <c r="AQ532"/>
      <c r="AR532"/>
      <c r="AS532"/>
      <c r="AT532"/>
      <c r="AU532"/>
      <c r="AV532"/>
      <c r="AW532"/>
      <c r="AX532" t="inlineStr">
        <is>
          <t>Mortality</t>
        </is>
      </c>
      <c r="AY532" t="inlineStr">
        <is>
          <t>Mortality</t>
        </is>
      </c>
      <c r="AZ532" t="inlineStr">
        <is>
          <t>LC50</t>
        </is>
      </c>
      <c r="BA532"/>
      <c r="BB532"/>
      <c r="BC532" t="n">
        <v>2.0</v>
      </c>
      <c r="BD532"/>
      <c r="BE532"/>
      <c r="BF532"/>
      <c r="BG532"/>
      <c r="BH532" t="inlineStr">
        <is>
          <t>Day(s)</t>
        </is>
      </c>
      <c r="BI532"/>
      <c r="BJ532"/>
      <c r="BK532"/>
      <c r="BL532"/>
      <c r="BM532"/>
      <c r="BN532"/>
      <c r="BO532" t="inlineStr">
        <is>
          <t>--</t>
        </is>
      </c>
      <c r="BP532"/>
      <c r="BQ532"/>
      <c r="BR532"/>
      <c r="BS532"/>
      <c r="BT532"/>
      <c r="BU532"/>
      <c r="BV532"/>
      <c r="BW532"/>
      <c r="BX532"/>
      <c r="BY532"/>
      <c r="BZ532"/>
      <c r="CA532"/>
      <c r="CB532"/>
      <c r="CC532"/>
      <c r="CD532" t="inlineStr">
        <is>
          <t>Dowden,B.F., and H.J. Bennett</t>
        </is>
      </c>
      <c r="CE532" t="n">
        <v>915.0</v>
      </c>
      <c r="CF532" t="inlineStr">
        <is>
          <t>Toxicity of Selected Chemicals to Certain Animals</t>
        </is>
      </c>
      <c r="CG532" t="inlineStr">
        <is>
          <t>J. Water Pollut. Control Fed.37(9): 1308-1316</t>
        </is>
      </c>
      <c r="CH532" t="n">
        <v>1965.0</v>
      </c>
    </row>
    <row r="533">
      <c r="A533" t="n">
        <v>1.0043524E7</v>
      </c>
      <c r="B533" t="inlineStr">
        <is>
          <t>Calcium chloride (CaCl2)</t>
        </is>
      </c>
      <c r="C533"/>
      <c r="D533" t="inlineStr">
        <is>
          <t>Unmeasured</t>
        </is>
      </c>
      <c r="E533"/>
      <c r="F533"/>
      <c r="G533"/>
      <c r="H533"/>
      <c r="I533"/>
      <c r="J533"/>
      <c r="K533" t="inlineStr">
        <is>
          <t>Daphnia magna</t>
        </is>
      </c>
      <c r="L533" t="inlineStr">
        <is>
          <t>Water Flea</t>
        </is>
      </c>
      <c r="M533" t="inlineStr">
        <is>
          <t>Crustaceans; Standard Test Species</t>
        </is>
      </c>
      <c r="N533"/>
      <c r="O533"/>
      <c r="P533"/>
      <c r="Q533"/>
      <c r="R533"/>
      <c r="S533"/>
      <c r="T533"/>
      <c r="U533"/>
      <c r="V533" t="inlineStr">
        <is>
          <t>Static</t>
        </is>
      </c>
      <c r="W533" t="inlineStr">
        <is>
          <t>Fresh water</t>
        </is>
      </c>
      <c r="X533" t="inlineStr">
        <is>
          <t>Lab</t>
        </is>
      </c>
      <c r="Y533"/>
      <c r="Z533" t="inlineStr">
        <is>
          <t>Total</t>
        </is>
      </c>
      <c r="AA533"/>
      <c r="AB533" t="n">
        <v>3526.0</v>
      </c>
      <c r="AC533"/>
      <c r="AD533"/>
      <c r="AE533"/>
      <c r="AF533"/>
      <c r="AG533" t="inlineStr">
        <is>
          <t>AI mg/L</t>
        </is>
      </c>
      <c r="AH533"/>
      <c r="AI533"/>
      <c r="AJ533"/>
      <c r="AK533"/>
      <c r="AL533"/>
      <c r="AM533"/>
      <c r="AN533"/>
      <c r="AO533"/>
      <c r="AP533"/>
      <c r="AQ533"/>
      <c r="AR533"/>
      <c r="AS533"/>
      <c r="AT533"/>
      <c r="AU533"/>
      <c r="AV533"/>
      <c r="AW533"/>
      <c r="AX533" t="inlineStr">
        <is>
          <t>Mortality</t>
        </is>
      </c>
      <c r="AY533" t="inlineStr">
        <is>
          <t>Mortality</t>
        </is>
      </c>
      <c r="AZ533" t="inlineStr">
        <is>
          <t>LC50</t>
        </is>
      </c>
      <c r="BA533"/>
      <c r="BB533"/>
      <c r="BC533" t="n">
        <v>1.0417</v>
      </c>
      <c r="BD533"/>
      <c r="BE533"/>
      <c r="BF533"/>
      <c r="BG533"/>
      <c r="BH533" t="inlineStr">
        <is>
          <t>Day(s)</t>
        </is>
      </c>
      <c r="BI533"/>
      <c r="BJ533"/>
      <c r="BK533"/>
      <c r="BL533"/>
      <c r="BM533"/>
      <c r="BN533"/>
      <c r="BO533" t="inlineStr">
        <is>
          <t>--</t>
        </is>
      </c>
      <c r="BP533"/>
      <c r="BQ533"/>
      <c r="BR533"/>
      <c r="BS533"/>
      <c r="BT533"/>
      <c r="BU533"/>
      <c r="BV533"/>
      <c r="BW533"/>
      <c r="BX533"/>
      <c r="BY533"/>
      <c r="BZ533"/>
      <c r="CA533"/>
      <c r="CB533"/>
      <c r="CC533"/>
      <c r="CD533" t="inlineStr">
        <is>
          <t>Dowden,B.F., and H.J. Bennett</t>
        </is>
      </c>
      <c r="CE533" t="n">
        <v>915.0</v>
      </c>
      <c r="CF533" t="inlineStr">
        <is>
          <t>Toxicity of Selected Chemicals to Certain Animals</t>
        </is>
      </c>
      <c r="CG533" t="inlineStr">
        <is>
          <t>J. Water Pollut. Control Fed.37(9): 1308-1316</t>
        </is>
      </c>
      <c r="CH533" t="n">
        <v>1965.0</v>
      </c>
    </row>
    <row r="534">
      <c r="A534" t="n">
        <v>1.0043524E7</v>
      </c>
      <c r="B534" t="inlineStr">
        <is>
          <t>Calcium chloride (CaCl2)</t>
        </is>
      </c>
      <c r="C534"/>
      <c r="D534" t="inlineStr">
        <is>
          <t>Unmeasured</t>
        </is>
      </c>
      <c r="E534"/>
      <c r="F534"/>
      <c r="G534"/>
      <c r="H534"/>
      <c r="I534"/>
      <c r="J534"/>
      <c r="K534" t="inlineStr">
        <is>
          <t>Daphnia magna</t>
        </is>
      </c>
      <c r="L534" t="inlineStr">
        <is>
          <t>Water Flea</t>
        </is>
      </c>
      <c r="M534" t="inlineStr">
        <is>
          <t>Crustaceans; Standard Test Species</t>
        </is>
      </c>
      <c r="N534"/>
      <c r="O534"/>
      <c r="P534"/>
      <c r="Q534"/>
      <c r="R534"/>
      <c r="S534"/>
      <c r="T534"/>
      <c r="U534"/>
      <c r="V534" t="inlineStr">
        <is>
          <t>Static</t>
        </is>
      </c>
      <c r="W534" t="inlineStr">
        <is>
          <t>Fresh water</t>
        </is>
      </c>
      <c r="X534" t="inlineStr">
        <is>
          <t>Lab</t>
        </is>
      </c>
      <c r="Y534"/>
      <c r="Z534" t="inlineStr">
        <is>
          <t>Total</t>
        </is>
      </c>
      <c r="AA534"/>
      <c r="AB534" t="n">
        <v>1838.0</v>
      </c>
      <c r="AC534"/>
      <c r="AD534"/>
      <c r="AE534"/>
      <c r="AF534"/>
      <c r="AG534" t="inlineStr">
        <is>
          <t>AI mg/L</t>
        </is>
      </c>
      <c r="AH534"/>
      <c r="AI534"/>
      <c r="AJ534"/>
      <c r="AK534"/>
      <c r="AL534"/>
      <c r="AM534"/>
      <c r="AN534"/>
      <c r="AO534"/>
      <c r="AP534"/>
      <c r="AQ534"/>
      <c r="AR534"/>
      <c r="AS534"/>
      <c r="AT534"/>
      <c r="AU534"/>
      <c r="AV534"/>
      <c r="AW534"/>
      <c r="AX534" t="inlineStr">
        <is>
          <t>Mortality</t>
        </is>
      </c>
      <c r="AY534" t="inlineStr">
        <is>
          <t>Mortality</t>
        </is>
      </c>
      <c r="AZ534" t="inlineStr">
        <is>
          <t>LC50</t>
        </is>
      </c>
      <c r="BA534"/>
      <c r="BB534"/>
      <c r="BC534" t="n">
        <v>1.0</v>
      </c>
      <c r="BD534"/>
      <c r="BE534"/>
      <c r="BF534"/>
      <c r="BG534"/>
      <c r="BH534" t="inlineStr">
        <is>
          <t>Day(s)</t>
        </is>
      </c>
      <c r="BI534"/>
      <c r="BJ534"/>
      <c r="BK534"/>
      <c r="BL534"/>
      <c r="BM534"/>
      <c r="BN534"/>
      <c r="BO534" t="inlineStr">
        <is>
          <t>--</t>
        </is>
      </c>
      <c r="BP534"/>
      <c r="BQ534"/>
      <c r="BR534"/>
      <c r="BS534"/>
      <c r="BT534"/>
      <c r="BU534"/>
      <c r="BV534"/>
      <c r="BW534"/>
      <c r="BX534"/>
      <c r="BY534"/>
      <c r="BZ534"/>
      <c r="CA534"/>
      <c r="CB534"/>
      <c r="CC534"/>
      <c r="CD534" t="inlineStr">
        <is>
          <t>Dowden,B.F., and H.J. Bennett</t>
        </is>
      </c>
      <c r="CE534" t="n">
        <v>915.0</v>
      </c>
      <c r="CF534" t="inlineStr">
        <is>
          <t>Toxicity of Selected Chemicals to Certain Animals</t>
        </is>
      </c>
      <c r="CG534" t="inlineStr">
        <is>
          <t>J. Water Pollut. Control Fed.37(9): 1308-1316</t>
        </is>
      </c>
      <c r="CH534" t="n">
        <v>1965.0</v>
      </c>
    </row>
    <row r="535">
      <c r="A535" t="n">
        <v>1.0043524E7</v>
      </c>
      <c r="B535" t="inlineStr">
        <is>
          <t>Calcium chloride (CaCl2)</t>
        </is>
      </c>
      <c r="C535"/>
      <c r="D535" t="inlineStr">
        <is>
          <t>Unmeasured</t>
        </is>
      </c>
      <c r="E535"/>
      <c r="F535"/>
      <c r="G535"/>
      <c r="H535"/>
      <c r="I535"/>
      <c r="J535"/>
      <c r="K535" t="inlineStr">
        <is>
          <t>Daphnia magna</t>
        </is>
      </c>
      <c r="L535" t="inlineStr">
        <is>
          <t>Water Flea</t>
        </is>
      </c>
      <c r="M535" t="inlineStr">
        <is>
          <t>Crustaceans; Standard Test Species</t>
        </is>
      </c>
      <c r="N535"/>
      <c r="O535"/>
      <c r="P535"/>
      <c r="Q535"/>
      <c r="R535"/>
      <c r="S535"/>
      <c r="T535"/>
      <c r="U535"/>
      <c r="V535" t="inlineStr">
        <is>
          <t>Static</t>
        </is>
      </c>
      <c r="W535" t="inlineStr">
        <is>
          <t>Fresh water</t>
        </is>
      </c>
      <c r="X535" t="inlineStr">
        <is>
          <t>Lab</t>
        </is>
      </c>
      <c r="Y535"/>
      <c r="Z535" t="inlineStr">
        <is>
          <t>Total</t>
        </is>
      </c>
      <c r="AA535"/>
      <c r="AB535" t="n">
        <v>649.0</v>
      </c>
      <c r="AC535"/>
      <c r="AD535"/>
      <c r="AE535"/>
      <c r="AF535"/>
      <c r="AG535" t="inlineStr">
        <is>
          <t>AI mg/L</t>
        </is>
      </c>
      <c r="AH535"/>
      <c r="AI535"/>
      <c r="AJ535"/>
      <c r="AK535"/>
      <c r="AL535"/>
      <c r="AM535"/>
      <c r="AN535"/>
      <c r="AO535"/>
      <c r="AP535"/>
      <c r="AQ535"/>
      <c r="AR535"/>
      <c r="AS535"/>
      <c r="AT535"/>
      <c r="AU535"/>
      <c r="AV535"/>
      <c r="AW535"/>
      <c r="AX535" t="inlineStr">
        <is>
          <t>Mortality</t>
        </is>
      </c>
      <c r="AY535" t="inlineStr">
        <is>
          <t>Mortality</t>
        </is>
      </c>
      <c r="AZ535" t="inlineStr">
        <is>
          <t>LC50</t>
        </is>
      </c>
      <c r="BA535"/>
      <c r="BB535"/>
      <c r="BC535" t="n">
        <v>4.2</v>
      </c>
      <c r="BD535"/>
      <c r="BE535"/>
      <c r="BF535"/>
      <c r="BG535"/>
      <c r="BH535" t="inlineStr">
        <is>
          <t>Day(s)</t>
        </is>
      </c>
      <c r="BI535"/>
      <c r="BJ535"/>
      <c r="BK535"/>
      <c r="BL535"/>
      <c r="BM535"/>
      <c r="BN535"/>
      <c r="BO535" t="inlineStr">
        <is>
          <t>--</t>
        </is>
      </c>
      <c r="BP535"/>
      <c r="BQ535"/>
      <c r="BR535"/>
      <c r="BS535"/>
      <c r="BT535"/>
      <c r="BU535"/>
      <c r="BV535"/>
      <c r="BW535"/>
      <c r="BX535"/>
      <c r="BY535"/>
      <c r="BZ535"/>
      <c r="CA535"/>
      <c r="CB535"/>
      <c r="CC535"/>
      <c r="CD535" t="inlineStr">
        <is>
          <t>Dowden,B.F., and H.J. Bennett</t>
        </is>
      </c>
      <c r="CE535" t="n">
        <v>915.0</v>
      </c>
      <c r="CF535" t="inlineStr">
        <is>
          <t>Toxicity of Selected Chemicals to Certain Animals</t>
        </is>
      </c>
      <c r="CG535" t="inlineStr">
        <is>
          <t>J. Water Pollut. Control Fed.37(9): 1308-1316</t>
        </is>
      </c>
      <c r="CH535" t="n">
        <v>1965.0</v>
      </c>
    </row>
    <row r="536">
      <c r="A536" t="n">
        <v>1.0043524E7</v>
      </c>
      <c r="B536" t="inlineStr">
        <is>
          <t>Calcium chloride (CaCl2)</t>
        </is>
      </c>
      <c r="C536"/>
      <c r="D536" t="inlineStr">
        <is>
          <t>Unmeasured</t>
        </is>
      </c>
      <c r="E536"/>
      <c r="F536"/>
      <c r="G536"/>
      <c r="H536"/>
      <c r="I536"/>
      <c r="J536"/>
      <c r="K536" t="inlineStr">
        <is>
          <t>Daphnia magna</t>
        </is>
      </c>
      <c r="L536" t="inlineStr">
        <is>
          <t>Water Flea</t>
        </is>
      </c>
      <c r="M536" t="inlineStr">
        <is>
          <t>Crustaceans; Standard Test Species</t>
        </is>
      </c>
      <c r="N536"/>
      <c r="O536"/>
      <c r="P536"/>
      <c r="Q536"/>
      <c r="R536"/>
      <c r="S536"/>
      <c r="T536"/>
      <c r="U536"/>
      <c r="V536" t="inlineStr">
        <is>
          <t>Static</t>
        </is>
      </c>
      <c r="W536" t="inlineStr">
        <is>
          <t>Fresh water</t>
        </is>
      </c>
      <c r="X536" t="inlineStr">
        <is>
          <t>Lab</t>
        </is>
      </c>
      <c r="Y536"/>
      <c r="Z536" t="inlineStr">
        <is>
          <t>Total</t>
        </is>
      </c>
      <c r="AA536"/>
      <c r="AB536" t="n">
        <v>3005.0</v>
      </c>
      <c r="AC536"/>
      <c r="AD536"/>
      <c r="AE536"/>
      <c r="AF536"/>
      <c r="AG536" t="inlineStr">
        <is>
          <t>AI mg/L</t>
        </is>
      </c>
      <c r="AH536"/>
      <c r="AI536"/>
      <c r="AJ536"/>
      <c r="AK536"/>
      <c r="AL536"/>
      <c r="AM536"/>
      <c r="AN536"/>
      <c r="AO536"/>
      <c r="AP536"/>
      <c r="AQ536"/>
      <c r="AR536"/>
      <c r="AS536"/>
      <c r="AT536"/>
      <c r="AU536"/>
      <c r="AV536"/>
      <c r="AW536"/>
      <c r="AX536" t="inlineStr">
        <is>
          <t>Mortality</t>
        </is>
      </c>
      <c r="AY536" t="inlineStr">
        <is>
          <t>Mortality</t>
        </is>
      </c>
      <c r="AZ536" t="inlineStr">
        <is>
          <t>LC50</t>
        </is>
      </c>
      <c r="BA536"/>
      <c r="BB536"/>
      <c r="BC536" t="n">
        <v>2.0833</v>
      </c>
      <c r="BD536"/>
      <c r="BE536"/>
      <c r="BF536"/>
      <c r="BG536"/>
      <c r="BH536" t="inlineStr">
        <is>
          <t>Day(s)</t>
        </is>
      </c>
      <c r="BI536"/>
      <c r="BJ536"/>
      <c r="BK536"/>
      <c r="BL536"/>
      <c r="BM536"/>
      <c r="BN536"/>
      <c r="BO536" t="inlineStr">
        <is>
          <t>--</t>
        </is>
      </c>
      <c r="BP536"/>
      <c r="BQ536"/>
      <c r="BR536"/>
      <c r="BS536"/>
      <c r="BT536"/>
      <c r="BU536"/>
      <c r="BV536"/>
      <c r="BW536"/>
      <c r="BX536"/>
      <c r="BY536"/>
      <c r="BZ536"/>
      <c r="CA536"/>
      <c r="CB536"/>
      <c r="CC536"/>
      <c r="CD536" t="inlineStr">
        <is>
          <t>Dowden,B.F., and H.J. Bennett</t>
        </is>
      </c>
      <c r="CE536" t="n">
        <v>915.0</v>
      </c>
      <c r="CF536" t="inlineStr">
        <is>
          <t>Toxicity of Selected Chemicals to Certain Animals</t>
        </is>
      </c>
      <c r="CG536" t="inlineStr">
        <is>
          <t>J. Water Pollut. Control Fed.37(9): 1308-1316</t>
        </is>
      </c>
      <c r="CH536" t="n">
        <v>1965.0</v>
      </c>
    </row>
    <row r="537">
      <c r="A537" t="n">
        <v>1.0043524E7</v>
      </c>
      <c r="B537" t="inlineStr">
        <is>
          <t>Calcium chloride (CaCl2)</t>
        </is>
      </c>
      <c r="C537"/>
      <c r="D537" t="inlineStr">
        <is>
          <t>Unmeasured</t>
        </is>
      </c>
      <c r="E537"/>
      <c r="F537"/>
      <c r="G537"/>
      <c r="H537"/>
      <c r="I537"/>
      <c r="J537"/>
      <c r="K537" t="inlineStr">
        <is>
          <t>Daphnia magna</t>
        </is>
      </c>
      <c r="L537" t="inlineStr">
        <is>
          <t>Water Flea</t>
        </is>
      </c>
      <c r="M537" t="inlineStr">
        <is>
          <t>Crustaceans; Standard Test Species</t>
        </is>
      </c>
      <c r="N537" t="inlineStr">
        <is>
          <t>Multiple</t>
        </is>
      </c>
      <c r="O537"/>
      <c r="P537"/>
      <c r="Q537"/>
      <c r="R537"/>
      <c r="S537"/>
      <c r="T537"/>
      <c r="U537"/>
      <c r="V537" t="inlineStr">
        <is>
          <t>Static</t>
        </is>
      </c>
      <c r="W537" t="inlineStr">
        <is>
          <t>Fresh water</t>
        </is>
      </c>
      <c r="X537" t="inlineStr">
        <is>
          <t>Lab</t>
        </is>
      </c>
      <c r="Y537"/>
      <c r="Z537" t="inlineStr">
        <is>
          <t>Total</t>
        </is>
      </c>
      <c r="AA537"/>
      <c r="AB537" t="n">
        <v>1838.0</v>
      </c>
      <c r="AC537"/>
      <c r="AD537"/>
      <c r="AE537"/>
      <c r="AF537"/>
      <c r="AG537" t="inlineStr">
        <is>
          <t>AI mg/L</t>
        </is>
      </c>
      <c r="AH537"/>
      <c r="AI537"/>
      <c r="AJ537"/>
      <c r="AK537"/>
      <c r="AL537"/>
      <c r="AM537"/>
      <c r="AN537"/>
      <c r="AO537"/>
      <c r="AP537"/>
      <c r="AQ537"/>
      <c r="AR537"/>
      <c r="AS537"/>
      <c r="AT537"/>
      <c r="AU537"/>
      <c r="AV537"/>
      <c r="AW537"/>
      <c r="AX537" t="inlineStr">
        <is>
          <t>Mortality</t>
        </is>
      </c>
      <c r="AY537" t="inlineStr">
        <is>
          <t>Mortality</t>
        </is>
      </c>
      <c r="AZ537" t="inlineStr">
        <is>
          <t>LC50</t>
        </is>
      </c>
      <c r="BA537"/>
      <c r="BB537"/>
      <c r="BC537" t="n">
        <v>1.0</v>
      </c>
      <c r="BD537"/>
      <c r="BE537"/>
      <c r="BF537"/>
      <c r="BG537"/>
      <c r="BH537" t="inlineStr">
        <is>
          <t>Day(s)</t>
        </is>
      </c>
      <c r="BI537"/>
      <c r="BJ537"/>
      <c r="BK537"/>
      <c r="BL537"/>
      <c r="BM537"/>
      <c r="BN537"/>
      <c r="BO537" t="inlineStr">
        <is>
          <t>--</t>
        </is>
      </c>
      <c r="BP537"/>
      <c r="BQ537"/>
      <c r="BR537"/>
      <c r="BS537"/>
      <c r="BT537"/>
      <c r="BU537"/>
      <c r="BV537"/>
      <c r="BW537"/>
      <c r="BX537"/>
      <c r="BY537"/>
      <c r="BZ537"/>
      <c r="CA537"/>
      <c r="CB537"/>
      <c r="CC537"/>
      <c r="CD537" t="inlineStr">
        <is>
          <t>Dowden,B.F.</t>
        </is>
      </c>
      <c r="CE537" t="n">
        <v>2465.0</v>
      </c>
      <c r="CF537" t="inlineStr">
        <is>
          <t>Cumulative Toxicities of Some Inorganic Salts to Daphnia magna as Determined by Median Tolerance Limits</t>
        </is>
      </c>
      <c r="CG537" t="inlineStr">
        <is>
          <t>Proc. La. Acad. Sci.23:77-85</t>
        </is>
      </c>
      <c r="CH537" t="n">
        <v>1961.0</v>
      </c>
    </row>
    <row r="538">
      <c r="A538" t="n">
        <v>1.0043524E7</v>
      </c>
      <c r="B538" t="inlineStr">
        <is>
          <t>Calcium chloride (CaCl2)</t>
        </is>
      </c>
      <c r="C538"/>
      <c r="D538" t="inlineStr">
        <is>
          <t>Unmeasured</t>
        </is>
      </c>
      <c r="E538"/>
      <c r="F538"/>
      <c r="G538"/>
      <c r="H538"/>
      <c r="I538"/>
      <c r="J538"/>
      <c r="K538" t="inlineStr">
        <is>
          <t>Daphnia magna</t>
        </is>
      </c>
      <c r="L538" t="inlineStr">
        <is>
          <t>Water Flea</t>
        </is>
      </c>
      <c r="M538" t="inlineStr">
        <is>
          <t>Crustaceans; Standard Test Species</t>
        </is>
      </c>
      <c r="N538" t="inlineStr">
        <is>
          <t>Multiple</t>
        </is>
      </c>
      <c r="O538"/>
      <c r="P538"/>
      <c r="Q538"/>
      <c r="R538"/>
      <c r="S538"/>
      <c r="T538"/>
      <c r="U538"/>
      <c r="V538" t="inlineStr">
        <is>
          <t>Static</t>
        </is>
      </c>
      <c r="W538" t="inlineStr">
        <is>
          <t>Fresh water</t>
        </is>
      </c>
      <c r="X538" t="inlineStr">
        <is>
          <t>Lab</t>
        </is>
      </c>
      <c r="Y538"/>
      <c r="Z538" t="inlineStr">
        <is>
          <t>Total</t>
        </is>
      </c>
      <c r="AA538"/>
      <c r="AB538" t="n">
        <v>759.0</v>
      </c>
      <c r="AC538"/>
      <c r="AD538"/>
      <c r="AE538"/>
      <c r="AF538"/>
      <c r="AG538" t="inlineStr">
        <is>
          <t>AI mg/L</t>
        </is>
      </c>
      <c r="AH538"/>
      <c r="AI538"/>
      <c r="AJ538"/>
      <c r="AK538"/>
      <c r="AL538"/>
      <c r="AM538"/>
      <c r="AN538"/>
      <c r="AO538"/>
      <c r="AP538"/>
      <c r="AQ538"/>
      <c r="AR538"/>
      <c r="AS538"/>
      <c r="AT538"/>
      <c r="AU538"/>
      <c r="AV538"/>
      <c r="AW538"/>
      <c r="AX538" t="inlineStr">
        <is>
          <t>Mortality</t>
        </is>
      </c>
      <c r="AY538" t="inlineStr">
        <is>
          <t>Mortality</t>
        </is>
      </c>
      <c r="AZ538" t="inlineStr">
        <is>
          <t>LC50</t>
        </is>
      </c>
      <c r="BA538"/>
      <c r="BB538"/>
      <c r="BC538" t="n">
        <v>2.0</v>
      </c>
      <c r="BD538"/>
      <c r="BE538"/>
      <c r="BF538"/>
      <c r="BG538"/>
      <c r="BH538" t="inlineStr">
        <is>
          <t>Day(s)</t>
        </is>
      </c>
      <c r="BI538"/>
      <c r="BJ538"/>
      <c r="BK538"/>
      <c r="BL538"/>
      <c r="BM538"/>
      <c r="BN538"/>
      <c r="BO538" t="inlineStr">
        <is>
          <t>--</t>
        </is>
      </c>
      <c r="BP538"/>
      <c r="BQ538"/>
      <c r="BR538"/>
      <c r="BS538"/>
      <c r="BT538"/>
      <c r="BU538"/>
      <c r="BV538"/>
      <c r="BW538"/>
      <c r="BX538"/>
      <c r="BY538"/>
      <c r="BZ538"/>
      <c r="CA538"/>
      <c r="CB538"/>
      <c r="CC538"/>
      <c r="CD538" t="inlineStr">
        <is>
          <t>Dowden,B.F.</t>
        </is>
      </c>
      <c r="CE538" t="n">
        <v>2465.0</v>
      </c>
      <c r="CF538" t="inlineStr">
        <is>
          <t>Cumulative Toxicities of Some Inorganic Salts to Daphnia magna as Determined by Median Tolerance Limits</t>
        </is>
      </c>
      <c r="CG538" t="inlineStr">
        <is>
          <t>Proc. La. Acad. Sci.23:77-85</t>
        </is>
      </c>
      <c r="CH538" t="n">
        <v>1961.0</v>
      </c>
    </row>
    <row r="539">
      <c r="A539" t="n">
        <v>1.0043524E7</v>
      </c>
      <c r="B539" t="inlineStr">
        <is>
          <t>Calcium chloride (CaCl2)</t>
        </is>
      </c>
      <c r="C539" t="inlineStr">
        <is>
          <t>Reagent Grade, Purissium, Purum, Puriss, Puris, Reinst</t>
        </is>
      </c>
      <c r="D539" t="inlineStr">
        <is>
          <t>Chemical analysis reported</t>
        </is>
      </c>
      <c r="E539"/>
      <c r="F539"/>
      <c r="G539"/>
      <c r="H539"/>
      <c r="I539"/>
      <c r="J539"/>
      <c r="K539" t="inlineStr">
        <is>
          <t>Daphnia magna</t>
        </is>
      </c>
      <c r="L539" t="inlineStr">
        <is>
          <t>Water Flea</t>
        </is>
      </c>
      <c r="M539" t="inlineStr">
        <is>
          <t>Crustaceans; Standard Test Species</t>
        </is>
      </c>
      <c r="N539"/>
      <c r="O539"/>
      <c r="P539" t="n">
        <v>12.0</v>
      </c>
      <c r="Q539"/>
      <c r="R539"/>
      <c r="S539"/>
      <c r="T539"/>
      <c r="U539" t="inlineStr">
        <is>
          <t>Hour(s)</t>
        </is>
      </c>
      <c r="V539" t="inlineStr">
        <is>
          <t>Renewal</t>
        </is>
      </c>
      <c r="W539" t="inlineStr">
        <is>
          <t>Fresh water</t>
        </is>
      </c>
      <c r="X539" t="inlineStr">
        <is>
          <t>Lab</t>
        </is>
      </c>
      <c r="Y539" t="inlineStr">
        <is>
          <t>6-13</t>
        </is>
      </c>
      <c r="Z539" t="inlineStr">
        <is>
          <t>Total</t>
        </is>
      </c>
      <c r="AA539"/>
      <c r="AB539" t="n">
        <v>330.0</v>
      </c>
      <c r="AC539"/>
      <c r="AD539" t="n">
        <v>308.0</v>
      </c>
      <c r="AE539"/>
      <c r="AF539" t="n">
        <v>353.0</v>
      </c>
      <c r="AG539" t="inlineStr">
        <is>
          <t>AI mg/L</t>
        </is>
      </c>
      <c r="AH539"/>
      <c r="AI539"/>
      <c r="AJ539"/>
      <c r="AK539"/>
      <c r="AL539"/>
      <c r="AM539"/>
      <c r="AN539"/>
      <c r="AO539"/>
      <c r="AP539"/>
      <c r="AQ539"/>
      <c r="AR539"/>
      <c r="AS539"/>
      <c r="AT539"/>
      <c r="AU539"/>
      <c r="AV539"/>
      <c r="AW539"/>
      <c r="AX539" t="inlineStr">
        <is>
          <t>Mortality</t>
        </is>
      </c>
      <c r="AY539" t="inlineStr">
        <is>
          <t>Mortality</t>
        </is>
      </c>
      <c r="AZ539" t="inlineStr">
        <is>
          <t>LC50</t>
        </is>
      </c>
      <c r="BA539"/>
      <c r="BB539"/>
      <c r="BC539" t="n">
        <v>21.0</v>
      </c>
      <c r="BD539"/>
      <c r="BE539"/>
      <c r="BF539"/>
      <c r="BG539"/>
      <c r="BH539" t="inlineStr">
        <is>
          <t>Day(s)</t>
        </is>
      </c>
      <c r="BI539"/>
      <c r="BJ539"/>
      <c r="BK539"/>
      <c r="BL539"/>
      <c r="BM539"/>
      <c r="BN539"/>
      <c r="BO539" t="inlineStr">
        <is>
          <t>--</t>
        </is>
      </c>
      <c r="BP539"/>
      <c r="BQ539"/>
      <c r="BR539"/>
      <c r="BS539"/>
      <c r="BT539"/>
      <c r="BU539"/>
      <c r="BV539"/>
      <c r="BW539"/>
      <c r="BX539"/>
      <c r="BY539"/>
      <c r="BZ539"/>
      <c r="CA539"/>
      <c r="CB539"/>
      <c r="CC539"/>
      <c r="CD539" t="inlineStr">
        <is>
          <t>Biesinger,K.E., and G.M. Christensen</t>
        </is>
      </c>
      <c r="CE539" t="n">
        <v>2022.0</v>
      </c>
      <c r="CF539" t="inlineStr">
        <is>
          <t>Effects of Various Metals on Survival, Growth, Reproduction and Metabolism of Daphnia magna</t>
        </is>
      </c>
      <c r="CG539" t="inlineStr">
        <is>
          <t>J. Fish. Res. Board Can.29(12): 1691-1700</t>
        </is>
      </c>
      <c r="CH539" t="n">
        <v>1972.0</v>
      </c>
    </row>
    <row r="540">
      <c r="A540" t="n">
        <v>1.0043524E7</v>
      </c>
      <c r="B540" t="inlineStr">
        <is>
          <t>Calcium chloride (CaCl2)</t>
        </is>
      </c>
      <c r="C540" t="inlineStr">
        <is>
          <t>Reagent Grade, Purissium, Purum, Puriss, Puris, Reinst</t>
        </is>
      </c>
      <c r="D540" t="inlineStr">
        <is>
          <t>Chemical analysis reported</t>
        </is>
      </c>
      <c r="E540"/>
      <c r="F540"/>
      <c r="G540"/>
      <c r="H540"/>
      <c r="I540"/>
      <c r="J540"/>
      <c r="K540" t="inlineStr">
        <is>
          <t>Daphnia magna</t>
        </is>
      </c>
      <c r="L540" t="inlineStr">
        <is>
          <t>Water Flea</t>
        </is>
      </c>
      <c r="M540" t="inlineStr">
        <is>
          <t>Crustaceans; Standard Test Species</t>
        </is>
      </c>
      <c r="N540"/>
      <c r="O540"/>
      <c r="P540" t="n">
        <v>12.0</v>
      </c>
      <c r="Q540"/>
      <c r="R540"/>
      <c r="S540"/>
      <c r="T540"/>
      <c r="U540" t="inlineStr">
        <is>
          <t>Hour(s)</t>
        </is>
      </c>
      <c r="V540" t="inlineStr">
        <is>
          <t>Static</t>
        </is>
      </c>
      <c r="W540" t="inlineStr">
        <is>
          <t>Fresh water</t>
        </is>
      </c>
      <c r="X540" t="inlineStr">
        <is>
          <t>Lab</t>
        </is>
      </c>
      <c r="Y540"/>
      <c r="Z540" t="inlineStr">
        <is>
          <t>Total</t>
        </is>
      </c>
      <c r="AA540"/>
      <c r="AB540" t="n">
        <v>464.0</v>
      </c>
      <c r="AC540"/>
      <c r="AD540"/>
      <c r="AE540"/>
      <c r="AF540"/>
      <c r="AG540" t="inlineStr">
        <is>
          <t>AI mg/L</t>
        </is>
      </c>
      <c r="AH540"/>
      <c r="AI540"/>
      <c r="AJ540"/>
      <c r="AK540"/>
      <c r="AL540"/>
      <c r="AM540"/>
      <c r="AN540"/>
      <c r="AO540"/>
      <c r="AP540"/>
      <c r="AQ540"/>
      <c r="AR540"/>
      <c r="AS540"/>
      <c r="AT540"/>
      <c r="AU540"/>
      <c r="AV540"/>
      <c r="AW540"/>
      <c r="AX540" t="inlineStr">
        <is>
          <t>Mortality</t>
        </is>
      </c>
      <c r="AY540" t="inlineStr">
        <is>
          <t>Mortality</t>
        </is>
      </c>
      <c r="AZ540" t="inlineStr">
        <is>
          <t>LC50</t>
        </is>
      </c>
      <c r="BA540"/>
      <c r="BB540"/>
      <c r="BC540" t="n">
        <v>2.0</v>
      </c>
      <c r="BD540"/>
      <c r="BE540"/>
      <c r="BF540"/>
      <c r="BG540"/>
      <c r="BH540" t="inlineStr">
        <is>
          <t>Day(s)</t>
        </is>
      </c>
      <c r="BI540"/>
      <c r="BJ540"/>
      <c r="BK540"/>
      <c r="BL540"/>
      <c r="BM540"/>
      <c r="BN540"/>
      <c r="BO540" t="inlineStr">
        <is>
          <t>--</t>
        </is>
      </c>
      <c r="BP540"/>
      <c r="BQ540"/>
      <c r="BR540"/>
      <c r="BS540"/>
      <c r="BT540"/>
      <c r="BU540"/>
      <c r="BV540"/>
      <c r="BW540"/>
      <c r="BX540"/>
      <c r="BY540"/>
      <c r="BZ540"/>
      <c r="CA540"/>
      <c r="CB540"/>
      <c r="CC540"/>
      <c r="CD540" t="inlineStr">
        <is>
          <t>Biesinger,K.E., and G.M. Christensen</t>
        </is>
      </c>
      <c r="CE540" t="n">
        <v>2022.0</v>
      </c>
      <c r="CF540" t="inlineStr">
        <is>
          <t>Effects of Various Metals on Survival, Growth, Reproduction and Metabolism of Daphnia magna</t>
        </is>
      </c>
      <c r="CG540" t="inlineStr">
        <is>
          <t>J. Fish. Res. Board Can.29(12): 1691-1700</t>
        </is>
      </c>
      <c r="CH540" t="n">
        <v>1972.0</v>
      </c>
    </row>
    <row r="541">
      <c r="A541" t="n">
        <v>1.0043524E7</v>
      </c>
      <c r="B541" t="inlineStr">
        <is>
          <t>Calcium chloride (CaCl2)</t>
        </is>
      </c>
      <c r="C541" t="inlineStr">
        <is>
          <t>Reagent Grade, Purissium, Purum, Puriss, Puris, Reinst</t>
        </is>
      </c>
      <c r="D541" t="inlineStr">
        <is>
          <t>Chemical analysis reported</t>
        </is>
      </c>
      <c r="E541"/>
      <c r="F541"/>
      <c r="G541"/>
      <c r="H541"/>
      <c r="I541"/>
      <c r="J541"/>
      <c r="K541" t="inlineStr">
        <is>
          <t>Daphnia magna</t>
        </is>
      </c>
      <c r="L541" t="inlineStr">
        <is>
          <t>Water Flea</t>
        </is>
      </c>
      <c r="M541" t="inlineStr">
        <is>
          <t>Crustaceans; Standard Test Species</t>
        </is>
      </c>
      <c r="N541"/>
      <c r="O541"/>
      <c r="P541" t="n">
        <v>12.0</v>
      </c>
      <c r="Q541"/>
      <c r="R541"/>
      <c r="S541"/>
      <c r="T541"/>
      <c r="U541" t="inlineStr">
        <is>
          <t>Hour(s)</t>
        </is>
      </c>
      <c r="V541" t="inlineStr">
        <is>
          <t>Static</t>
        </is>
      </c>
      <c r="W541" t="inlineStr">
        <is>
          <t>Fresh water</t>
        </is>
      </c>
      <c r="X541" t="inlineStr">
        <is>
          <t>Lab</t>
        </is>
      </c>
      <c r="Y541"/>
      <c r="Z541" t="inlineStr">
        <is>
          <t>Total</t>
        </is>
      </c>
      <c r="AA541"/>
      <c r="AB541" t="n">
        <v>52.0</v>
      </c>
      <c r="AC541"/>
      <c r="AD541"/>
      <c r="AE541"/>
      <c r="AF541"/>
      <c r="AG541" t="inlineStr">
        <is>
          <t>AI mg/L</t>
        </is>
      </c>
      <c r="AH541"/>
      <c r="AI541"/>
      <c r="AJ541"/>
      <c r="AK541"/>
      <c r="AL541"/>
      <c r="AM541"/>
      <c r="AN541"/>
      <c r="AO541"/>
      <c r="AP541"/>
      <c r="AQ541"/>
      <c r="AR541"/>
      <c r="AS541"/>
      <c r="AT541"/>
      <c r="AU541"/>
      <c r="AV541"/>
      <c r="AW541"/>
      <c r="AX541" t="inlineStr">
        <is>
          <t>Mortality</t>
        </is>
      </c>
      <c r="AY541" t="inlineStr">
        <is>
          <t>Mortality</t>
        </is>
      </c>
      <c r="AZ541" t="inlineStr">
        <is>
          <t>LC50</t>
        </is>
      </c>
      <c r="BA541"/>
      <c r="BB541"/>
      <c r="BC541" t="n">
        <v>2.0</v>
      </c>
      <c r="BD541"/>
      <c r="BE541"/>
      <c r="BF541"/>
      <c r="BG541"/>
      <c r="BH541" t="inlineStr">
        <is>
          <t>Day(s)</t>
        </is>
      </c>
      <c r="BI541"/>
      <c r="BJ541"/>
      <c r="BK541"/>
      <c r="BL541"/>
      <c r="BM541"/>
      <c r="BN541"/>
      <c r="BO541" t="inlineStr">
        <is>
          <t>--</t>
        </is>
      </c>
      <c r="BP541"/>
      <c r="BQ541"/>
      <c r="BR541"/>
      <c r="BS541"/>
      <c r="BT541"/>
      <c r="BU541"/>
      <c r="BV541"/>
      <c r="BW541"/>
      <c r="BX541"/>
      <c r="BY541"/>
      <c r="BZ541"/>
      <c r="CA541"/>
      <c r="CB541"/>
      <c r="CC541"/>
      <c r="CD541" t="inlineStr">
        <is>
          <t>Biesinger,K.E., and G.M. Christensen</t>
        </is>
      </c>
      <c r="CE541" t="n">
        <v>2022.0</v>
      </c>
      <c r="CF541" t="inlineStr">
        <is>
          <t>Effects of Various Metals on Survival, Growth, Reproduction and Metabolism of Daphnia magna</t>
        </is>
      </c>
      <c r="CG541" t="inlineStr">
        <is>
          <t>J. Fish. Res. Board Can.29(12): 1691-1700</t>
        </is>
      </c>
      <c r="CH541" t="n">
        <v>1972.0</v>
      </c>
    </row>
    <row r="542">
      <c r="A542" t="n">
        <v>1.0043524E7</v>
      </c>
      <c r="B542" t="inlineStr">
        <is>
          <t>Calcium chloride (CaCl2)</t>
        </is>
      </c>
      <c r="C542"/>
      <c r="D542" t="inlineStr">
        <is>
          <t>Unmeasured</t>
        </is>
      </c>
      <c r="E542"/>
      <c r="F542"/>
      <c r="G542"/>
      <c r="H542"/>
      <c r="I542"/>
      <c r="J542"/>
      <c r="K542" t="inlineStr">
        <is>
          <t>Daphnia magna</t>
        </is>
      </c>
      <c r="L542" t="inlineStr">
        <is>
          <t>Water Flea</t>
        </is>
      </c>
      <c r="M542" t="inlineStr">
        <is>
          <t>Crustaceans; Standard Test Species</t>
        </is>
      </c>
      <c r="N542"/>
      <c r="O542"/>
      <c r="P542"/>
      <c r="Q542"/>
      <c r="R542"/>
      <c r="S542"/>
      <c r="T542"/>
      <c r="U542"/>
      <c r="V542" t="inlineStr">
        <is>
          <t>Static</t>
        </is>
      </c>
      <c r="W542" t="inlineStr">
        <is>
          <t>Fresh water</t>
        </is>
      </c>
      <c r="X542" t="inlineStr">
        <is>
          <t>Lab</t>
        </is>
      </c>
      <c r="Y542" t="n">
        <v>6.0</v>
      </c>
      <c r="Z542" t="inlineStr">
        <is>
          <t>Total</t>
        </is>
      </c>
      <c r="AA542"/>
      <c r="AB542" t="n">
        <v>590.0</v>
      </c>
      <c r="AC542"/>
      <c r="AD542" t="n">
        <v>560.0</v>
      </c>
      <c r="AE542"/>
      <c r="AF542" t="n">
        <v>630.0</v>
      </c>
      <c r="AG542" t="inlineStr">
        <is>
          <t>AI mg/L</t>
        </is>
      </c>
      <c r="AH542"/>
      <c r="AI542"/>
      <c r="AJ542"/>
      <c r="AK542"/>
      <c r="AL542"/>
      <c r="AM542"/>
      <c r="AN542"/>
      <c r="AO542"/>
      <c r="AP542"/>
      <c r="AQ542"/>
      <c r="AR542"/>
      <c r="AS542"/>
      <c r="AT542"/>
      <c r="AU542"/>
      <c r="AV542"/>
      <c r="AW542"/>
      <c r="AX542" t="inlineStr">
        <is>
          <t>Mortality</t>
        </is>
      </c>
      <c r="AY542" t="inlineStr">
        <is>
          <t>Mortality</t>
        </is>
      </c>
      <c r="AZ542" t="inlineStr">
        <is>
          <t>LC50</t>
        </is>
      </c>
      <c r="BA542"/>
      <c r="BB542"/>
      <c r="BC542" t="n">
        <v>2.0</v>
      </c>
      <c r="BD542"/>
      <c r="BE542"/>
      <c r="BF542"/>
      <c r="BG542"/>
      <c r="BH542" t="inlineStr">
        <is>
          <t>Day(s)</t>
        </is>
      </c>
      <c r="BI542"/>
      <c r="BJ542"/>
      <c r="BK542"/>
      <c r="BL542"/>
      <c r="BM542"/>
      <c r="BN542"/>
      <c r="BO542" t="inlineStr">
        <is>
          <t>--</t>
        </is>
      </c>
      <c r="BP542"/>
      <c r="BQ542"/>
      <c r="BR542"/>
      <c r="BS542"/>
      <c r="BT542"/>
      <c r="BU542"/>
      <c r="BV542"/>
      <c r="BW542"/>
      <c r="BX542"/>
      <c r="BY542"/>
      <c r="BZ542"/>
      <c r="CA542"/>
      <c r="CB542"/>
      <c r="CC542"/>
      <c r="CD542" t="inlineStr">
        <is>
          <t>Price,E.E.</t>
        </is>
      </c>
      <c r="CE542" t="n">
        <v>19549.0</v>
      </c>
      <c r="CF542" t="inlineStr">
        <is>
          <t>Response of Freshwater and Saltwater Toxicity Test Species to Calcium and Salinity Concentrations Encountered in Toxicity Tests</t>
        </is>
      </c>
      <c r="CG542" t="inlineStr">
        <is>
          <t>Ph.D.Thesis, University of North Texas, Denton, TX:126 p.</t>
        </is>
      </c>
      <c r="CH542" t="n">
        <v>1989.0</v>
      </c>
    </row>
    <row r="543">
      <c r="A543" t="n">
        <v>1.1096825E7</v>
      </c>
      <c r="B543" t="inlineStr">
        <is>
          <t>PCB 1260</t>
        </is>
      </c>
      <c r="C543"/>
      <c r="D543" t="inlineStr">
        <is>
          <t>Unmeasured</t>
        </is>
      </c>
      <c r="E543"/>
      <c r="F543"/>
      <c r="G543"/>
      <c r="H543"/>
      <c r="I543"/>
      <c r="J543"/>
      <c r="K543" t="inlineStr">
        <is>
          <t>Daphnia magna</t>
        </is>
      </c>
      <c r="L543" t="inlineStr">
        <is>
          <t>Water Flea</t>
        </is>
      </c>
      <c r="M543" t="inlineStr">
        <is>
          <t>Crustaceans; Standard Test Species</t>
        </is>
      </c>
      <c r="N543"/>
      <c r="O543" t="inlineStr">
        <is>
          <t>&lt;</t>
        </is>
      </c>
      <c r="P543" t="n">
        <v>24.0</v>
      </c>
      <c r="Q543"/>
      <c r="R543"/>
      <c r="S543"/>
      <c r="T543"/>
      <c r="U543" t="inlineStr">
        <is>
          <t>Hour(s)</t>
        </is>
      </c>
      <c r="V543" t="inlineStr">
        <is>
          <t>Static</t>
        </is>
      </c>
      <c r="W543" t="inlineStr">
        <is>
          <t>Fresh water</t>
        </is>
      </c>
      <c r="X543" t="inlineStr">
        <is>
          <t>Lab</t>
        </is>
      </c>
      <c r="Y543"/>
      <c r="Z543" t="inlineStr">
        <is>
          <t>Formulation</t>
        </is>
      </c>
      <c r="AA543"/>
      <c r="AB543" t="n">
        <v>0.036</v>
      </c>
      <c r="AC543"/>
      <c r="AD543" t="n">
        <v>0.0277</v>
      </c>
      <c r="AE543"/>
      <c r="AF543" t="n">
        <v>0.0468</v>
      </c>
      <c r="AG543" t="inlineStr">
        <is>
          <t>AI mg/L</t>
        </is>
      </c>
      <c r="AH543"/>
      <c r="AI543"/>
      <c r="AJ543"/>
      <c r="AK543"/>
      <c r="AL543"/>
      <c r="AM543"/>
      <c r="AN543"/>
      <c r="AO543"/>
      <c r="AP543"/>
      <c r="AQ543"/>
      <c r="AR543"/>
      <c r="AS543"/>
      <c r="AT543"/>
      <c r="AU543"/>
      <c r="AV543"/>
      <c r="AW543"/>
      <c r="AX543" t="inlineStr">
        <is>
          <t>Mortality</t>
        </is>
      </c>
      <c r="AY543" t="inlineStr">
        <is>
          <t>Mortality</t>
        </is>
      </c>
      <c r="AZ543" t="inlineStr">
        <is>
          <t>LC50</t>
        </is>
      </c>
      <c r="BA543"/>
      <c r="BB543"/>
      <c r="BC543" t="n">
        <v>21.0</v>
      </c>
      <c r="BD543"/>
      <c r="BE543"/>
      <c r="BF543"/>
      <c r="BG543"/>
      <c r="BH543" t="inlineStr">
        <is>
          <t>Day(s)</t>
        </is>
      </c>
      <c r="BI543"/>
      <c r="BJ543"/>
      <c r="BK543"/>
      <c r="BL543"/>
      <c r="BM543"/>
      <c r="BN543"/>
      <c r="BO543" t="inlineStr">
        <is>
          <t>--</t>
        </is>
      </c>
      <c r="BP543"/>
      <c r="BQ543"/>
      <c r="BR543"/>
      <c r="BS543"/>
      <c r="BT543"/>
      <c r="BU543"/>
      <c r="BV543"/>
      <c r="BW543"/>
      <c r="BX543"/>
      <c r="BY543"/>
      <c r="BZ543"/>
      <c r="CA543"/>
      <c r="CB543"/>
      <c r="CC543"/>
      <c r="CD543" t="inlineStr">
        <is>
          <t>Nebeker,A.V., and F.A. Puglisi</t>
        </is>
      </c>
      <c r="CE543" t="n">
        <v>530.0</v>
      </c>
      <c r="CF543" t="inlineStr">
        <is>
          <t>Effect of Polychlorinated Biphenyls (PCB's) on Survival and Reproduction of Daphnia, Gammarus, and Tanytarsus</t>
        </is>
      </c>
      <c r="CG543" t="inlineStr">
        <is>
          <t>Trans. Am. Fish. Soc.103(4): 722-728</t>
        </is>
      </c>
      <c r="CH543" t="n">
        <v>1974.0</v>
      </c>
    </row>
    <row r="544">
      <c r="A544" t="n">
        <v>1.1097691E7</v>
      </c>
      <c r="B544" t="inlineStr">
        <is>
          <t>PCB 1254</t>
        </is>
      </c>
      <c r="C544"/>
      <c r="D544" t="inlineStr">
        <is>
          <t>Unmeasured</t>
        </is>
      </c>
      <c r="E544"/>
      <c r="F544"/>
      <c r="G544"/>
      <c r="H544"/>
      <c r="I544"/>
      <c r="J544"/>
      <c r="K544" t="inlineStr">
        <is>
          <t>Daphnia magna</t>
        </is>
      </c>
      <c r="L544" t="inlineStr">
        <is>
          <t>Water Flea</t>
        </is>
      </c>
      <c r="M544" t="inlineStr">
        <is>
          <t>Crustaceans; Standard Test Species</t>
        </is>
      </c>
      <c r="N544"/>
      <c r="O544" t="inlineStr">
        <is>
          <t>&lt;</t>
        </is>
      </c>
      <c r="P544" t="n">
        <v>24.0</v>
      </c>
      <c r="Q544"/>
      <c r="R544"/>
      <c r="S544"/>
      <c r="T544"/>
      <c r="U544" t="inlineStr">
        <is>
          <t>Hour(s)</t>
        </is>
      </c>
      <c r="V544" t="inlineStr">
        <is>
          <t>Static</t>
        </is>
      </c>
      <c r="W544" t="inlineStr">
        <is>
          <t>Fresh water</t>
        </is>
      </c>
      <c r="X544" t="inlineStr">
        <is>
          <t>Lab</t>
        </is>
      </c>
      <c r="Y544"/>
      <c r="Z544" t="inlineStr">
        <is>
          <t>Formulation</t>
        </is>
      </c>
      <c r="AA544"/>
      <c r="AB544" t="n">
        <v>0.031</v>
      </c>
      <c r="AC544"/>
      <c r="AD544" t="n">
        <v>0.0258</v>
      </c>
      <c r="AE544"/>
      <c r="AF544" t="n">
        <v>0.0372</v>
      </c>
      <c r="AG544" t="inlineStr">
        <is>
          <t>AI mg/L</t>
        </is>
      </c>
      <c r="AH544"/>
      <c r="AI544"/>
      <c r="AJ544"/>
      <c r="AK544"/>
      <c r="AL544"/>
      <c r="AM544"/>
      <c r="AN544"/>
      <c r="AO544"/>
      <c r="AP544"/>
      <c r="AQ544"/>
      <c r="AR544"/>
      <c r="AS544"/>
      <c r="AT544"/>
      <c r="AU544"/>
      <c r="AV544"/>
      <c r="AW544"/>
      <c r="AX544" t="inlineStr">
        <is>
          <t>Mortality</t>
        </is>
      </c>
      <c r="AY544" t="inlineStr">
        <is>
          <t>Mortality</t>
        </is>
      </c>
      <c r="AZ544" t="inlineStr">
        <is>
          <t>LC50</t>
        </is>
      </c>
      <c r="BA544"/>
      <c r="BB544"/>
      <c r="BC544" t="n">
        <v>21.0</v>
      </c>
      <c r="BD544"/>
      <c r="BE544"/>
      <c r="BF544"/>
      <c r="BG544"/>
      <c r="BH544" t="inlineStr">
        <is>
          <t>Day(s)</t>
        </is>
      </c>
      <c r="BI544"/>
      <c r="BJ544"/>
      <c r="BK544"/>
      <c r="BL544"/>
      <c r="BM544"/>
      <c r="BN544"/>
      <c r="BO544" t="inlineStr">
        <is>
          <t>--</t>
        </is>
      </c>
      <c r="BP544"/>
      <c r="BQ544"/>
      <c r="BR544"/>
      <c r="BS544"/>
      <c r="BT544"/>
      <c r="BU544"/>
      <c r="BV544"/>
      <c r="BW544"/>
      <c r="BX544"/>
      <c r="BY544"/>
      <c r="BZ544"/>
      <c r="CA544"/>
      <c r="CB544"/>
      <c r="CC544"/>
      <c r="CD544" t="inlineStr">
        <is>
          <t>Nebeker,A.V., and F.A. Puglisi</t>
        </is>
      </c>
      <c r="CE544" t="n">
        <v>530.0</v>
      </c>
      <c r="CF544" t="inlineStr">
        <is>
          <t>Effect of Polychlorinated Biphenyls (PCB's) on Survival and Reproduction of Daphnia, Gammarus, and Tanytarsus</t>
        </is>
      </c>
      <c r="CG544" t="inlineStr">
        <is>
          <t>Trans. Am. Fish. Soc.103(4): 722-728</t>
        </is>
      </c>
      <c r="CH544" t="n">
        <v>1974.0</v>
      </c>
    </row>
    <row r="545">
      <c r="A545" t="n">
        <v>1.1097691E7</v>
      </c>
      <c r="B545" t="inlineStr">
        <is>
          <t>PCB 1254</t>
        </is>
      </c>
      <c r="C545"/>
      <c r="D545" t="inlineStr">
        <is>
          <t>Measured</t>
        </is>
      </c>
      <c r="E545"/>
      <c r="F545"/>
      <c r="G545"/>
      <c r="H545"/>
      <c r="I545"/>
      <c r="J545"/>
      <c r="K545" t="inlineStr">
        <is>
          <t>Daphnia magna</t>
        </is>
      </c>
      <c r="L545" t="inlineStr">
        <is>
          <t>Water Flea</t>
        </is>
      </c>
      <c r="M545" t="inlineStr">
        <is>
          <t>Crustaceans; Standard Test Species</t>
        </is>
      </c>
      <c r="N545"/>
      <c r="O545" t="inlineStr">
        <is>
          <t>&lt;</t>
        </is>
      </c>
      <c r="P545" t="n">
        <v>24.0</v>
      </c>
      <c r="Q545"/>
      <c r="R545"/>
      <c r="S545"/>
      <c r="T545"/>
      <c r="U545" t="inlineStr">
        <is>
          <t>Hour(s)</t>
        </is>
      </c>
      <c r="V545" t="inlineStr">
        <is>
          <t>Flow-through</t>
        </is>
      </c>
      <c r="W545" t="inlineStr">
        <is>
          <t>Fresh water</t>
        </is>
      </c>
      <c r="X545" t="inlineStr">
        <is>
          <t>Lab</t>
        </is>
      </c>
      <c r="Y545"/>
      <c r="Z545" t="inlineStr">
        <is>
          <t>Active ingredient</t>
        </is>
      </c>
      <c r="AA545"/>
      <c r="AB545" t="n">
        <v>0.0018</v>
      </c>
      <c r="AC545"/>
      <c r="AD545"/>
      <c r="AE545"/>
      <c r="AF545"/>
      <c r="AG545" t="inlineStr">
        <is>
          <t>AI mg/L</t>
        </is>
      </c>
      <c r="AH545"/>
      <c r="AI545"/>
      <c r="AJ545"/>
      <c r="AK545"/>
      <c r="AL545"/>
      <c r="AM545"/>
      <c r="AN545"/>
      <c r="AO545"/>
      <c r="AP545"/>
      <c r="AQ545"/>
      <c r="AR545"/>
      <c r="AS545"/>
      <c r="AT545"/>
      <c r="AU545"/>
      <c r="AV545"/>
      <c r="AW545"/>
      <c r="AX545" t="inlineStr">
        <is>
          <t>Mortality</t>
        </is>
      </c>
      <c r="AY545" t="inlineStr">
        <is>
          <t>Mortality</t>
        </is>
      </c>
      <c r="AZ545" t="inlineStr">
        <is>
          <t>LC50</t>
        </is>
      </c>
      <c r="BA545"/>
      <c r="BB545"/>
      <c r="BC545" t="n">
        <v>14.0</v>
      </c>
      <c r="BD545"/>
      <c r="BE545"/>
      <c r="BF545"/>
      <c r="BG545"/>
      <c r="BH545" t="inlineStr">
        <is>
          <t>Day(s)</t>
        </is>
      </c>
      <c r="BI545"/>
      <c r="BJ545"/>
      <c r="BK545"/>
      <c r="BL545"/>
      <c r="BM545"/>
      <c r="BN545"/>
      <c r="BO545" t="inlineStr">
        <is>
          <t>--</t>
        </is>
      </c>
      <c r="BP545"/>
      <c r="BQ545"/>
      <c r="BR545"/>
      <c r="BS545"/>
      <c r="BT545"/>
      <c r="BU545"/>
      <c r="BV545"/>
      <c r="BW545"/>
      <c r="BX545"/>
      <c r="BY545"/>
      <c r="BZ545"/>
      <c r="CA545"/>
      <c r="CB545"/>
      <c r="CC545"/>
      <c r="CD545" t="inlineStr">
        <is>
          <t>Nebeker,A.V., and F.A. Puglisi</t>
        </is>
      </c>
      <c r="CE545" t="n">
        <v>530.0</v>
      </c>
      <c r="CF545" t="inlineStr">
        <is>
          <t>Effect of Polychlorinated Biphenyls (PCB's) on Survival and Reproduction of Daphnia, Gammarus, and Tanytarsus</t>
        </is>
      </c>
      <c r="CG545" t="inlineStr">
        <is>
          <t>Trans. Am. Fish. Soc.103(4): 722-728</t>
        </is>
      </c>
      <c r="CH545" t="n">
        <v>1974.0</v>
      </c>
    </row>
    <row r="546">
      <c r="A546" t="n">
        <v>1.1097691E7</v>
      </c>
      <c r="B546" t="inlineStr">
        <is>
          <t>PCB 1254</t>
        </is>
      </c>
      <c r="C546"/>
      <c r="D546" t="inlineStr">
        <is>
          <t>Unmeasured</t>
        </is>
      </c>
      <c r="E546"/>
      <c r="F546"/>
      <c r="G546"/>
      <c r="H546"/>
      <c r="I546"/>
      <c r="J546"/>
      <c r="K546" t="inlineStr">
        <is>
          <t>Daphnia magna</t>
        </is>
      </c>
      <c r="L546" t="inlineStr">
        <is>
          <t>Water Flea</t>
        </is>
      </c>
      <c r="M546" t="inlineStr">
        <is>
          <t>Crustaceans; Standard Test Species</t>
        </is>
      </c>
      <c r="N546"/>
      <c r="O546"/>
      <c r="P546" t="n">
        <v>12.0</v>
      </c>
      <c r="Q546"/>
      <c r="R546"/>
      <c r="S546"/>
      <c r="T546"/>
      <c r="U546" t="inlineStr">
        <is>
          <t>Hour(s)</t>
        </is>
      </c>
      <c r="V546" t="inlineStr">
        <is>
          <t>Renewal</t>
        </is>
      </c>
      <c r="W546" t="inlineStr">
        <is>
          <t>Fresh water</t>
        </is>
      </c>
      <c r="X546" t="inlineStr">
        <is>
          <t>Lab</t>
        </is>
      </c>
      <c r="Y546"/>
      <c r="Z546" t="inlineStr">
        <is>
          <t>Formulation</t>
        </is>
      </c>
      <c r="AA546"/>
      <c r="AB546" t="n">
        <v>0.024</v>
      </c>
      <c r="AC546"/>
      <c r="AD546" t="n">
        <v>0.02308</v>
      </c>
      <c r="AE546"/>
      <c r="AF546" t="n">
        <v>0.02496</v>
      </c>
      <c r="AG546" t="inlineStr">
        <is>
          <t>AI mg/L</t>
        </is>
      </c>
      <c r="AH546"/>
      <c r="AI546"/>
      <c r="AJ546"/>
      <c r="AK546"/>
      <c r="AL546"/>
      <c r="AM546"/>
      <c r="AN546"/>
      <c r="AO546"/>
      <c r="AP546"/>
      <c r="AQ546"/>
      <c r="AR546"/>
      <c r="AS546"/>
      <c r="AT546"/>
      <c r="AU546"/>
      <c r="AV546"/>
      <c r="AW546"/>
      <c r="AX546" t="inlineStr">
        <is>
          <t>Mortality</t>
        </is>
      </c>
      <c r="AY546" t="inlineStr">
        <is>
          <t>Mortality</t>
        </is>
      </c>
      <c r="AZ546" t="inlineStr">
        <is>
          <t>LC50</t>
        </is>
      </c>
      <c r="BA546"/>
      <c r="BB546"/>
      <c r="BC546" t="n">
        <v>14.0</v>
      </c>
      <c r="BD546"/>
      <c r="BE546"/>
      <c r="BF546"/>
      <c r="BG546"/>
      <c r="BH546" t="inlineStr">
        <is>
          <t>Day(s)</t>
        </is>
      </c>
      <c r="BI546"/>
      <c r="BJ546"/>
      <c r="BK546"/>
      <c r="BL546"/>
      <c r="BM546"/>
      <c r="BN546"/>
      <c r="BO546" t="inlineStr">
        <is>
          <t>--</t>
        </is>
      </c>
      <c r="BP546"/>
      <c r="BQ546"/>
      <c r="BR546"/>
      <c r="BS546"/>
      <c r="BT546"/>
      <c r="BU546"/>
      <c r="BV546"/>
      <c r="BW546"/>
      <c r="BX546"/>
      <c r="BY546"/>
      <c r="BZ546"/>
      <c r="CA546"/>
      <c r="CB546"/>
      <c r="CC546"/>
      <c r="CD546" t="inlineStr">
        <is>
          <t>Maki,A.W., and H.E. Johnson</t>
        </is>
      </c>
      <c r="CE546" t="n">
        <v>5525.0</v>
      </c>
      <c r="CF546" t="inlineStr">
        <is>
          <t>Effects of PCB (Aroclor 1254) and p,p'-DDT on Production and Survival of Daphnia magna Strauss</t>
        </is>
      </c>
      <c r="CG546" t="inlineStr">
        <is>
          <t>Bull. Environ. Contam. Toxicol.13(4): 412-416</t>
        </is>
      </c>
      <c r="CH546" t="n">
        <v>1975.0</v>
      </c>
    </row>
    <row r="547">
      <c r="A547" t="n">
        <v>1.1097691E7</v>
      </c>
      <c r="B547" t="inlineStr">
        <is>
          <t>PCB 1254</t>
        </is>
      </c>
      <c r="C547"/>
      <c r="D547" t="inlineStr">
        <is>
          <t>Measured</t>
        </is>
      </c>
      <c r="E547"/>
      <c r="F547"/>
      <c r="G547"/>
      <c r="H547"/>
      <c r="I547"/>
      <c r="J547"/>
      <c r="K547" t="inlineStr">
        <is>
          <t>Daphnia magna</t>
        </is>
      </c>
      <c r="L547" t="inlineStr">
        <is>
          <t>Water Flea</t>
        </is>
      </c>
      <c r="M547" t="inlineStr">
        <is>
          <t>Crustaceans; Standard Test Species</t>
        </is>
      </c>
      <c r="N547"/>
      <c r="O547" t="inlineStr">
        <is>
          <t>&lt;</t>
        </is>
      </c>
      <c r="P547" t="n">
        <v>24.0</v>
      </c>
      <c r="Q547"/>
      <c r="R547"/>
      <c r="S547"/>
      <c r="T547"/>
      <c r="U547" t="inlineStr">
        <is>
          <t>Hour(s)</t>
        </is>
      </c>
      <c r="V547" t="inlineStr">
        <is>
          <t>Flow-through</t>
        </is>
      </c>
      <c r="W547" t="inlineStr">
        <is>
          <t>Fresh water</t>
        </is>
      </c>
      <c r="X547" t="inlineStr">
        <is>
          <t>Lab</t>
        </is>
      </c>
      <c r="Y547"/>
      <c r="Z547" t="inlineStr">
        <is>
          <t>Active ingredient</t>
        </is>
      </c>
      <c r="AA547"/>
      <c r="AB547" t="n">
        <v>0.0013</v>
      </c>
      <c r="AC547"/>
      <c r="AD547"/>
      <c r="AE547"/>
      <c r="AF547"/>
      <c r="AG547" t="inlineStr">
        <is>
          <t>AI mg/L</t>
        </is>
      </c>
      <c r="AH547"/>
      <c r="AI547"/>
      <c r="AJ547"/>
      <c r="AK547"/>
      <c r="AL547"/>
      <c r="AM547"/>
      <c r="AN547"/>
      <c r="AO547"/>
      <c r="AP547"/>
      <c r="AQ547"/>
      <c r="AR547"/>
      <c r="AS547"/>
      <c r="AT547"/>
      <c r="AU547"/>
      <c r="AV547"/>
      <c r="AW547"/>
      <c r="AX547" t="inlineStr">
        <is>
          <t>Mortality</t>
        </is>
      </c>
      <c r="AY547" t="inlineStr">
        <is>
          <t>Mortality</t>
        </is>
      </c>
      <c r="AZ547" t="inlineStr">
        <is>
          <t>LC50</t>
        </is>
      </c>
      <c r="BA547"/>
      <c r="BB547"/>
      <c r="BC547" t="n">
        <v>21.0</v>
      </c>
      <c r="BD547"/>
      <c r="BE547"/>
      <c r="BF547"/>
      <c r="BG547"/>
      <c r="BH547" t="inlineStr">
        <is>
          <t>Day(s)</t>
        </is>
      </c>
      <c r="BI547"/>
      <c r="BJ547"/>
      <c r="BK547"/>
      <c r="BL547"/>
      <c r="BM547"/>
      <c r="BN547"/>
      <c r="BO547" t="inlineStr">
        <is>
          <t>--</t>
        </is>
      </c>
      <c r="BP547"/>
      <c r="BQ547"/>
      <c r="BR547"/>
      <c r="BS547"/>
      <c r="BT547"/>
      <c r="BU547"/>
      <c r="BV547"/>
      <c r="BW547"/>
      <c r="BX547"/>
      <c r="BY547"/>
      <c r="BZ547"/>
      <c r="CA547"/>
      <c r="CB547"/>
      <c r="CC547"/>
      <c r="CD547" t="inlineStr">
        <is>
          <t>Nebeker,A.V., and F.A. Puglisi</t>
        </is>
      </c>
      <c r="CE547" t="n">
        <v>530.0</v>
      </c>
      <c r="CF547" t="inlineStr">
        <is>
          <t>Effect of Polychlorinated Biphenyls (PCB's) on Survival and Reproduction of Daphnia, Gammarus, and Tanytarsus</t>
        </is>
      </c>
      <c r="CG547" t="inlineStr">
        <is>
          <t>Trans. Am. Fish. Soc.103(4): 722-728</t>
        </is>
      </c>
      <c r="CH547" t="n">
        <v>1974.0</v>
      </c>
    </row>
    <row r="548">
      <c r="A548" t="n">
        <v>1.1100144E7</v>
      </c>
      <c r="B548" t="inlineStr">
        <is>
          <t>Aroclor 1268</t>
        </is>
      </c>
      <c r="C548"/>
      <c r="D548" t="inlineStr">
        <is>
          <t>Unmeasured</t>
        </is>
      </c>
      <c r="E548"/>
      <c r="F548"/>
      <c r="G548"/>
      <c r="H548"/>
      <c r="I548"/>
      <c r="J548"/>
      <c r="K548" t="inlineStr">
        <is>
          <t>Daphnia magna</t>
        </is>
      </c>
      <c r="L548" t="inlineStr">
        <is>
          <t>Water Flea</t>
        </is>
      </c>
      <c r="M548" t="inlineStr">
        <is>
          <t>Crustaceans; Standard Test Species</t>
        </is>
      </c>
      <c r="N548"/>
      <c r="O548" t="inlineStr">
        <is>
          <t>&lt;</t>
        </is>
      </c>
      <c r="P548" t="n">
        <v>24.0</v>
      </c>
      <c r="Q548"/>
      <c r="R548"/>
      <c r="S548"/>
      <c r="T548"/>
      <c r="U548" t="inlineStr">
        <is>
          <t>Hour(s)</t>
        </is>
      </c>
      <c r="V548" t="inlineStr">
        <is>
          <t>Static</t>
        </is>
      </c>
      <c r="W548" t="inlineStr">
        <is>
          <t>Fresh water</t>
        </is>
      </c>
      <c r="X548" t="inlineStr">
        <is>
          <t>Lab</t>
        </is>
      </c>
      <c r="Y548"/>
      <c r="Z548" t="inlineStr">
        <is>
          <t>Formulation</t>
        </is>
      </c>
      <c r="AA548"/>
      <c r="AB548" t="n">
        <v>0.253</v>
      </c>
      <c r="AC548"/>
      <c r="AD548" t="n">
        <v>0.222</v>
      </c>
      <c r="AE548"/>
      <c r="AF548" t="n">
        <v>0.288</v>
      </c>
      <c r="AG548" t="inlineStr">
        <is>
          <t>AI mg/L</t>
        </is>
      </c>
      <c r="AH548"/>
      <c r="AI548"/>
      <c r="AJ548"/>
      <c r="AK548"/>
      <c r="AL548"/>
      <c r="AM548"/>
      <c r="AN548"/>
      <c r="AO548"/>
      <c r="AP548"/>
      <c r="AQ548"/>
      <c r="AR548"/>
      <c r="AS548"/>
      <c r="AT548"/>
      <c r="AU548"/>
      <c r="AV548"/>
      <c r="AW548"/>
      <c r="AX548" t="inlineStr">
        <is>
          <t>Mortality</t>
        </is>
      </c>
      <c r="AY548" t="inlineStr">
        <is>
          <t>Mortality</t>
        </is>
      </c>
      <c r="AZ548" t="inlineStr">
        <is>
          <t>LC50</t>
        </is>
      </c>
      <c r="BA548"/>
      <c r="BB548"/>
      <c r="BC548" t="n">
        <v>21.0</v>
      </c>
      <c r="BD548"/>
      <c r="BE548"/>
      <c r="BF548"/>
      <c r="BG548"/>
      <c r="BH548" t="inlineStr">
        <is>
          <t>Day(s)</t>
        </is>
      </c>
      <c r="BI548"/>
      <c r="BJ548"/>
      <c r="BK548"/>
      <c r="BL548"/>
      <c r="BM548"/>
      <c r="BN548"/>
      <c r="BO548" t="inlineStr">
        <is>
          <t>--</t>
        </is>
      </c>
      <c r="BP548"/>
      <c r="BQ548"/>
      <c r="BR548"/>
      <c r="BS548"/>
      <c r="BT548"/>
      <c r="BU548"/>
      <c r="BV548"/>
      <c r="BW548"/>
      <c r="BX548"/>
      <c r="BY548"/>
      <c r="BZ548"/>
      <c r="CA548"/>
      <c r="CB548"/>
      <c r="CC548"/>
      <c r="CD548" t="inlineStr">
        <is>
          <t>Nebeker,A.V., and F.A. Puglisi</t>
        </is>
      </c>
      <c r="CE548" t="n">
        <v>530.0</v>
      </c>
      <c r="CF548" t="inlineStr">
        <is>
          <t>Effect of Polychlorinated Biphenyls (PCB's) on Survival and Reproduction of Daphnia, Gammarus, and Tanytarsus</t>
        </is>
      </c>
      <c r="CG548" t="inlineStr">
        <is>
          <t>Trans. Am. Fish. Soc.103(4): 722-728</t>
        </is>
      </c>
      <c r="CH548" t="n">
        <v>1974.0</v>
      </c>
    </row>
    <row r="549">
      <c r="A549" t="n">
        <v>1.1104282E7</v>
      </c>
      <c r="B549" t="inlineStr">
        <is>
          <t>Aroclor 1221</t>
        </is>
      </c>
      <c r="C549"/>
      <c r="D549" t="inlineStr">
        <is>
          <t>Unmeasured</t>
        </is>
      </c>
      <c r="E549"/>
      <c r="F549"/>
      <c r="G549"/>
      <c r="H549"/>
      <c r="I549"/>
      <c r="J549"/>
      <c r="K549" t="inlineStr">
        <is>
          <t>Daphnia magna</t>
        </is>
      </c>
      <c r="L549" t="inlineStr">
        <is>
          <t>Water Flea</t>
        </is>
      </c>
      <c r="M549" t="inlineStr">
        <is>
          <t>Crustaceans; Standard Test Species</t>
        </is>
      </c>
      <c r="N549"/>
      <c r="O549" t="inlineStr">
        <is>
          <t>&lt;</t>
        </is>
      </c>
      <c r="P549" t="n">
        <v>24.0</v>
      </c>
      <c r="Q549"/>
      <c r="R549"/>
      <c r="S549"/>
      <c r="T549"/>
      <c r="U549" t="inlineStr">
        <is>
          <t>Hour(s)</t>
        </is>
      </c>
      <c r="V549" t="inlineStr">
        <is>
          <t>Static</t>
        </is>
      </c>
      <c r="W549" t="inlineStr">
        <is>
          <t>Fresh water</t>
        </is>
      </c>
      <c r="X549" t="inlineStr">
        <is>
          <t>Lab</t>
        </is>
      </c>
      <c r="Y549"/>
      <c r="Z549" t="inlineStr">
        <is>
          <t>Formulation</t>
        </is>
      </c>
      <c r="AA549"/>
      <c r="AB549" t="n">
        <v>0.18</v>
      </c>
      <c r="AC549"/>
      <c r="AD549" t="n">
        <v>0.158</v>
      </c>
      <c r="AE549"/>
      <c r="AF549" t="n">
        <v>0.205</v>
      </c>
      <c r="AG549" t="inlineStr">
        <is>
          <t>AI mg/L</t>
        </is>
      </c>
      <c r="AH549"/>
      <c r="AI549"/>
      <c r="AJ549"/>
      <c r="AK549"/>
      <c r="AL549"/>
      <c r="AM549"/>
      <c r="AN549"/>
      <c r="AO549"/>
      <c r="AP549"/>
      <c r="AQ549"/>
      <c r="AR549"/>
      <c r="AS549"/>
      <c r="AT549"/>
      <c r="AU549"/>
      <c r="AV549"/>
      <c r="AW549"/>
      <c r="AX549" t="inlineStr">
        <is>
          <t>Mortality</t>
        </is>
      </c>
      <c r="AY549" t="inlineStr">
        <is>
          <t>Mortality</t>
        </is>
      </c>
      <c r="AZ549" t="inlineStr">
        <is>
          <t>LC50</t>
        </is>
      </c>
      <c r="BA549"/>
      <c r="BB549"/>
      <c r="BC549" t="n">
        <v>21.0</v>
      </c>
      <c r="BD549"/>
      <c r="BE549"/>
      <c r="BF549"/>
      <c r="BG549"/>
      <c r="BH549" t="inlineStr">
        <is>
          <t>Day(s)</t>
        </is>
      </c>
      <c r="BI549"/>
      <c r="BJ549"/>
      <c r="BK549"/>
      <c r="BL549"/>
      <c r="BM549"/>
      <c r="BN549"/>
      <c r="BO549" t="inlineStr">
        <is>
          <t>--</t>
        </is>
      </c>
      <c r="BP549"/>
      <c r="BQ549"/>
      <c r="BR549"/>
      <c r="BS549"/>
      <c r="BT549"/>
      <c r="BU549"/>
      <c r="BV549"/>
      <c r="BW549"/>
      <c r="BX549"/>
      <c r="BY549"/>
      <c r="BZ549"/>
      <c r="CA549"/>
      <c r="CB549"/>
      <c r="CC549"/>
      <c r="CD549" t="inlineStr">
        <is>
          <t>Nebeker,A.V., and F.A. Puglisi</t>
        </is>
      </c>
      <c r="CE549" t="n">
        <v>530.0</v>
      </c>
      <c r="CF549" t="inlineStr">
        <is>
          <t>Effect of Polychlorinated Biphenyls (PCB's) on Survival and Reproduction of Daphnia, Gammarus, and Tanytarsus</t>
        </is>
      </c>
      <c r="CG549" t="inlineStr">
        <is>
          <t>Trans. Am. Fish. Soc.103(4): 722-728</t>
        </is>
      </c>
      <c r="CH549" t="n">
        <v>1974.0</v>
      </c>
    </row>
    <row r="550">
      <c r="A550" t="n">
        <v>1.1141165E7</v>
      </c>
      <c r="B550" t="inlineStr">
        <is>
          <t>Aroclor 1232</t>
        </is>
      </c>
      <c r="C550"/>
      <c r="D550" t="inlineStr">
        <is>
          <t>Unmeasured</t>
        </is>
      </c>
      <c r="E550"/>
      <c r="F550"/>
      <c r="G550"/>
      <c r="H550"/>
      <c r="I550"/>
      <c r="J550"/>
      <c r="K550" t="inlineStr">
        <is>
          <t>Daphnia magna</t>
        </is>
      </c>
      <c r="L550" t="inlineStr">
        <is>
          <t>Water Flea</t>
        </is>
      </c>
      <c r="M550" t="inlineStr">
        <is>
          <t>Crustaceans; Standard Test Species</t>
        </is>
      </c>
      <c r="N550"/>
      <c r="O550" t="inlineStr">
        <is>
          <t>&lt;</t>
        </is>
      </c>
      <c r="P550" t="n">
        <v>24.0</v>
      </c>
      <c r="Q550"/>
      <c r="R550"/>
      <c r="S550"/>
      <c r="T550"/>
      <c r="U550" t="inlineStr">
        <is>
          <t>Hour(s)</t>
        </is>
      </c>
      <c r="V550" t="inlineStr">
        <is>
          <t>Static</t>
        </is>
      </c>
      <c r="W550" t="inlineStr">
        <is>
          <t>Fresh water</t>
        </is>
      </c>
      <c r="X550" t="inlineStr">
        <is>
          <t>Lab</t>
        </is>
      </c>
      <c r="Y550"/>
      <c r="Z550" t="inlineStr">
        <is>
          <t>Formulation</t>
        </is>
      </c>
      <c r="AA550"/>
      <c r="AB550" t="n">
        <v>0.072</v>
      </c>
      <c r="AC550"/>
      <c r="AD550" t="n">
        <v>0.0626</v>
      </c>
      <c r="AE550"/>
      <c r="AF550" t="n">
        <v>0.0828</v>
      </c>
      <c r="AG550" t="inlineStr">
        <is>
          <t>AI mg/L</t>
        </is>
      </c>
      <c r="AH550"/>
      <c r="AI550"/>
      <c r="AJ550"/>
      <c r="AK550"/>
      <c r="AL550"/>
      <c r="AM550"/>
      <c r="AN550"/>
      <c r="AO550"/>
      <c r="AP550"/>
      <c r="AQ550"/>
      <c r="AR550"/>
      <c r="AS550"/>
      <c r="AT550"/>
      <c r="AU550"/>
      <c r="AV550"/>
      <c r="AW550"/>
      <c r="AX550" t="inlineStr">
        <is>
          <t>Mortality</t>
        </is>
      </c>
      <c r="AY550" t="inlineStr">
        <is>
          <t>Mortality</t>
        </is>
      </c>
      <c r="AZ550" t="inlineStr">
        <is>
          <t>LC50</t>
        </is>
      </c>
      <c r="BA550"/>
      <c r="BB550"/>
      <c r="BC550" t="n">
        <v>21.0</v>
      </c>
      <c r="BD550"/>
      <c r="BE550"/>
      <c r="BF550"/>
      <c r="BG550"/>
      <c r="BH550" t="inlineStr">
        <is>
          <t>Day(s)</t>
        </is>
      </c>
      <c r="BI550"/>
      <c r="BJ550"/>
      <c r="BK550"/>
      <c r="BL550"/>
      <c r="BM550"/>
      <c r="BN550"/>
      <c r="BO550" t="inlineStr">
        <is>
          <t>--</t>
        </is>
      </c>
      <c r="BP550"/>
      <c r="BQ550"/>
      <c r="BR550"/>
      <c r="BS550"/>
      <c r="BT550"/>
      <c r="BU550"/>
      <c r="BV550"/>
      <c r="BW550"/>
      <c r="BX550"/>
      <c r="BY550"/>
      <c r="BZ550"/>
      <c r="CA550"/>
      <c r="CB550"/>
      <c r="CC550"/>
      <c r="CD550" t="inlineStr">
        <is>
          <t>Nebeker,A.V., and F.A. Puglisi</t>
        </is>
      </c>
      <c r="CE550" t="n">
        <v>530.0</v>
      </c>
      <c r="CF550" t="inlineStr">
        <is>
          <t>Effect of Polychlorinated Biphenyls (PCB's) on Survival and Reproduction of Daphnia, Gammarus, and Tanytarsus</t>
        </is>
      </c>
      <c r="CG550" t="inlineStr">
        <is>
          <t>Trans. Am. Fish. Soc.103(4): 722-728</t>
        </is>
      </c>
      <c r="CH550" t="n">
        <v>1974.0</v>
      </c>
    </row>
    <row r="551">
      <c r="A551" t="n">
        <v>1.2672296E7</v>
      </c>
      <c r="B551" t="inlineStr">
        <is>
          <t>PCB 1248</t>
        </is>
      </c>
      <c r="C551"/>
      <c r="D551" t="inlineStr">
        <is>
          <t>Unmeasured</t>
        </is>
      </c>
      <c r="E551"/>
      <c r="F551"/>
      <c r="G551"/>
      <c r="H551"/>
      <c r="I551"/>
      <c r="J551"/>
      <c r="K551" t="inlineStr">
        <is>
          <t>Daphnia magna</t>
        </is>
      </c>
      <c r="L551" t="inlineStr">
        <is>
          <t>Water Flea</t>
        </is>
      </c>
      <c r="M551" t="inlineStr">
        <is>
          <t>Crustaceans; Standard Test Species</t>
        </is>
      </c>
      <c r="N551"/>
      <c r="O551" t="inlineStr">
        <is>
          <t>&lt;</t>
        </is>
      </c>
      <c r="P551" t="n">
        <v>24.0</v>
      </c>
      <c r="Q551"/>
      <c r="R551"/>
      <c r="S551"/>
      <c r="T551"/>
      <c r="U551" t="inlineStr">
        <is>
          <t>Hour(s)</t>
        </is>
      </c>
      <c r="V551" t="inlineStr">
        <is>
          <t>Static</t>
        </is>
      </c>
      <c r="W551" t="inlineStr">
        <is>
          <t>Fresh water</t>
        </is>
      </c>
      <c r="X551" t="inlineStr">
        <is>
          <t>Lab</t>
        </is>
      </c>
      <c r="Y551"/>
      <c r="Z551" t="inlineStr">
        <is>
          <t>Formulation</t>
        </is>
      </c>
      <c r="AA551"/>
      <c r="AB551" t="n">
        <v>0.025</v>
      </c>
      <c r="AC551"/>
      <c r="AD551" t="n">
        <v>0.0214</v>
      </c>
      <c r="AE551"/>
      <c r="AF551" t="n">
        <v>0.0292</v>
      </c>
      <c r="AG551" t="inlineStr">
        <is>
          <t>AI mg/L</t>
        </is>
      </c>
      <c r="AH551"/>
      <c r="AI551"/>
      <c r="AJ551"/>
      <c r="AK551"/>
      <c r="AL551"/>
      <c r="AM551"/>
      <c r="AN551"/>
      <c r="AO551"/>
      <c r="AP551"/>
      <c r="AQ551"/>
      <c r="AR551"/>
      <c r="AS551"/>
      <c r="AT551"/>
      <c r="AU551"/>
      <c r="AV551"/>
      <c r="AW551"/>
      <c r="AX551" t="inlineStr">
        <is>
          <t>Mortality</t>
        </is>
      </c>
      <c r="AY551" t="inlineStr">
        <is>
          <t>Mortality</t>
        </is>
      </c>
      <c r="AZ551" t="inlineStr">
        <is>
          <t>LC50</t>
        </is>
      </c>
      <c r="BA551"/>
      <c r="BB551"/>
      <c r="BC551" t="n">
        <v>21.0</v>
      </c>
      <c r="BD551"/>
      <c r="BE551"/>
      <c r="BF551"/>
      <c r="BG551"/>
      <c r="BH551" t="inlineStr">
        <is>
          <t>Day(s)</t>
        </is>
      </c>
      <c r="BI551"/>
      <c r="BJ551"/>
      <c r="BK551"/>
      <c r="BL551"/>
      <c r="BM551"/>
      <c r="BN551"/>
      <c r="BO551" t="inlineStr">
        <is>
          <t>--</t>
        </is>
      </c>
      <c r="BP551"/>
      <c r="BQ551"/>
      <c r="BR551"/>
      <c r="BS551"/>
      <c r="BT551"/>
      <c r="BU551"/>
      <c r="BV551"/>
      <c r="BW551"/>
      <c r="BX551"/>
      <c r="BY551"/>
      <c r="BZ551"/>
      <c r="CA551"/>
      <c r="CB551"/>
      <c r="CC551"/>
      <c r="CD551" t="inlineStr">
        <is>
          <t>Nebeker,A.V., and F.A. Puglisi</t>
        </is>
      </c>
      <c r="CE551" t="n">
        <v>530.0</v>
      </c>
      <c r="CF551" t="inlineStr">
        <is>
          <t>Effect of Polychlorinated Biphenyls (PCB's) on Survival and Reproduction of Daphnia, Gammarus, and Tanytarsus</t>
        </is>
      </c>
      <c r="CG551" t="inlineStr">
        <is>
          <t>Trans. Am. Fish. Soc.103(4): 722-728</t>
        </is>
      </c>
      <c r="CH551" t="n">
        <v>1974.0</v>
      </c>
    </row>
    <row r="552">
      <c r="A552" t="n">
        <v>1.2672296E7</v>
      </c>
      <c r="B552" t="inlineStr">
        <is>
          <t>PCB 1248</t>
        </is>
      </c>
      <c r="C552"/>
      <c r="D552" t="inlineStr">
        <is>
          <t>Measured</t>
        </is>
      </c>
      <c r="E552"/>
      <c r="F552"/>
      <c r="G552"/>
      <c r="H552"/>
      <c r="I552"/>
      <c r="J552"/>
      <c r="K552" t="inlineStr">
        <is>
          <t>Daphnia magna</t>
        </is>
      </c>
      <c r="L552" t="inlineStr">
        <is>
          <t>Water Flea</t>
        </is>
      </c>
      <c r="M552" t="inlineStr">
        <is>
          <t>Crustaceans; Standard Test Species</t>
        </is>
      </c>
      <c r="N552"/>
      <c r="O552" t="inlineStr">
        <is>
          <t>&lt;</t>
        </is>
      </c>
      <c r="P552" t="n">
        <v>24.0</v>
      </c>
      <c r="Q552"/>
      <c r="R552"/>
      <c r="S552"/>
      <c r="T552"/>
      <c r="U552" t="inlineStr">
        <is>
          <t>Hour(s)</t>
        </is>
      </c>
      <c r="V552" t="inlineStr">
        <is>
          <t>Flow-through</t>
        </is>
      </c>
      <c r="W552" t="inlineStr">
        <is>
          <t>Fresh water</t>
        </is>
      </c>
      <c r="X552" t="inlineStr">
        <is>
          <t>Lab</t>
        </is>
      </c>
      <c r="Y552"/>
      <c r="Z552" t="inlineStr">
        <is>
          <t>Active ingredient</t>
        </is>
      </c>
      <c r="AA552"/>
      <c r="AB552" t="n">
        <v>0.0026</v>
      </c>
      <c r="AC552"/>
      <c r="AD552"/>
      <c r="AE552"/>
      <c r="AF552"/>
      <c r="AG552" t="inlineStr">
        <is>
          <t>AI mg/L</t>
        </is>
      </c>
      <c r="AH552"/>
      <c r="AI552"/>
      <c r="AJ552"/>
      <c r="AK552"/>
      <c r="AL552"/>
      <c r="AM552"/>
      <c r="AN552"/>
      <c r="AO552"/>
      <c r="AP552"/>
      <c r="AQ552"/>
      <c r="AR552"/>
      <c r="AS552"/>
      <c r="AT552"/>
      <c r="AU552"/>
      <c r="AV552"/>
      <c r="AW552"/>
      <c r="AX552" t="inlineStr">
        <is>
          <t>Mortality</t>
        </is>
      </c>
      <c r="AY552" t="inlineStr">
        <is>
          <t>Mortality</t>
        </is>
      </c>
      <c r="AZ552" t="inlineStr">
        <is>
          <t>LC50</t>
        </is>
      </c>
      <c r="BA552"/>
      <c r="BB552"/>
      <c r="BC552" t="n">
        <v>14.0</v>
      </c>
      <c r="BD552"/>
      <c r="BE552"/>
      <c r="BF552"/>
      <c r="BG552"/>
      <c r="BH552" t="inlineStr">
        <is>
          <t>Day(s)</t>
        </is>
      </c>
      <c r="BI552"/>
      <c r="BJ552"/>
      <c r="BK552"/>
      <c r="BL552"/>
      <c r="BM552"/>
      <c r="BN552"/>
      <c r="BO552" t="inlineStr">
        <is>
          <t>--</t>
        </is>
      </c>
      <c r="BP552"/>
      <c r="BQ552"/>
      <c r="BR552"/>
      <c r="BS552"/>
      <c r="BT552"/>
      <c r="BU552"/>
      <c r="BV552"/>
      <c r="BW552"/>
      <c r="BX552"/>
      <c r="BY552"/>
      <c r="BZ552"/>
      <c r="CA552"/>
      <c r="CB552"/>
      <c r="CC552"/>
      <c r="CD552" t="inlineStr">
        <is>
          <t>Nebeker,A.V., and F.A. Puglisi</t>
        </is>
      </c>
      <c r="CE552" t="n">
        <v>530.0</v>
      </c>
      <c r="CF552" t="inlineStr">
        <is>
          <t>Effect of Polychlorinated Biphenyls (PCB's) on Survival and Reproduction of Daphnia, Gammarus, and Tanytarsus</t>
        </is>
      </c>
      <c r="CG552" t="inlineStr">
        <is>
          <t>Trans. Am. Fish. Soc.103(4): 722-728</t>
        </is>
      </c>
      <c r="CH552" t="n">
        <v>1974.0</v>
      </c>
    </row>
    <row r="553">
      <c r="A553" t="n">
        <v>1.3601199E7</v>
      </c>
      <c r="B553" t="inlineStr">
        <is>
          <t>Tetrasodium hexakis(cyanido-kappaC)ferrate(4-)</t>
        </is>
      </c>
      <c r="C553"/>
      <c r="D553" t="inlineStr">
        <is>
          <t>Unmeasured</t>
        </is>
      </c>
      <c r="E553"/>
      <c r="F553"/>
      <c r="G553"/>
      <c r="H553"/>
      <c r="I553"/>
      <c r="J553"/>
      <c r="K553" t="inlineStr">
        <is>
          <t>Daphnia magna</t>
        </is>
      </c>
      <c r="L553" t="inlineStr">
        <is>
          <t>Water Flea</t>
        </is>
      </c>
      <c r="M553" t="inlineStr">
        <is>
          <t>Crustaceans; Standard Test Species</t>
        </is>
      </c>
      <c r="N553"/>
      <c r="O553"/>
      <c r="P553"/>
      <c r="Q553"/>
      <c r="R553"/>
      <c r="S553"/>
      <c r="T553"/>
      <c r="U553"/>
      <c r="V553" t="inlineStr">
        <is>
          <t>Static</t>
        </is>
      </c>
      <c r="W553" t="inlineStr">
        <is>
          <t>Fresh water</t>
        </is>
      </c>
      <c r="X553" t="inlineStr">
        <is>
          <t>Lab</t>
        </is>
      </c>
      <c r="Y553" t="n">
        <v>4.0</v>
      </c>
      <c r="Z553" t="inlineStr">
        <is>
          <t>Total</t>
        </is>
      </c>
      <c r="AA553" t="inlineStr">
        <is>
          <t>&gt;</t>
        </is>
      </c>
      <c r="AB553" t="n">
        <v>1.0</v>
      </c>
      <c r="AC553"/>
      <c r="AD553"/>
      <c r="AE553"/>
      <c r="AF553"/>
      <c r="AG553" t="inlineStr">
        <is>
          <t>AI mg/L</t>
        </is>
      </c>
      <c r="AH553"/>
      <c r="AI553"/>
      <c r="AJ553"/>
      <c r="AK553"/>
      <c r="AL553"/>
      <c r="AM553"/>
      <c r="AN553"/>
      <c r="AO553"/>
      <c r="AP553"/>
      <c r="AQ553"/>
      <c r="AR553"/>
      <c r="AS553"/>
      <c r="AT553"/>
      <c r="AU553"/>
      <c r="AV553"/>
      <c r="AW553"/>
      <c r="AX553" t="inlineStr">
        <is>
          <t>Mortality</t>
        </is>
      </c>
      <c r="AY553" t="inlineStr">
        <is>
          <t>Mortality</t>
        </is>
      </c>
      <c r="AZ553" t="inlineStr">
        <is>
          <t>LC50</t>
        </is>
      </c>
      <c r="BA553"/>
      <c r="BB553"/>
      <c r="BC553" t="n">
        <v>4.0</v>
      </c>
      <c r="BD553"/>
      <c r="BE553"/>
      <c r="BF553"/>
      <c r="BG553"/>
      <c r="BH553" t="inlineStr">
        <is>
          <t>Day(s)</t>
        </is>
      </c>
      <c r="BI553"/>
      <c r="BJ553"/>
      <c r="BK553"/>
      <c r="BL553"/>
      <c r="BM553"/>
      <c r="BN553"/>
      <c r="BO553" t="inlineStr">
        <is>
          <t>--</t>
        </is>
      </c>
      <c r="BP553"/>
      <c r="BQ553"/>
      <c r="BR553"/>
      <c r="BS553"/>
      <c r="BT553"/>
      <c r="BU553"/>
      <c r="BV553"/>
      <c r="BW553"/>
      <c r="BX553"/>
      <c r="BY553"/>
      <c r="BZ553"/>
      <c r="CA553"/>
      <c r="CB553"/>
      <c r="CC553"/>
      <c r="CD553" t="inlineStr">
        <is>
          <t>National Association of Photographic Manufacturers</t>
        </is>
      </c>
      <c r="CE553" t="n">
        <v>167113.0</v>
      </c>
      <c r="CF553" t="inlineStr">
        <is>
          <t>Environmental Effect of Photoprocessing Chemicals Vol I and II (557)</t>
        </is>
      </c>
      <c r="CG553" t="inlineStr">
        <is>
          <t>EPA/OTS Doc. #40-8469216:536 p.</t>
        </is>
      </c>
      <c r="CH553" t="n">
        <v>1974.0</v>
      </c>
    </row>
    <row r="554">
      <c r="A554" t="n">
        <v>1.3601199E7</v>
      </c>
      <c r="B554" t="inlineStr">
        <is>
          <t>Tetrasodium hexakis(cyanido-kappaC)ferrate(4-)</t>
        </is>
      </c>
      <c r="C554"/>
      <c r="D554" t="inlineStr">
        <is>
          <t>Unmeasured</t>
        </is>
      </c>
      <c r="E554"/>
      <c r="F554"/>
      <c r="G554"/>
      <c r="H554"/>
      <c r="I554"/>
      <c r="J554"/>
      <c r="K554" t="inlineStr">
        <is>
          <t>Daphnia magna</t>
        </is>
      </c>
      <c r="L554" t="inlineStr">
        <is>
          <t>Water Flea</t>
        </is>
      </c>
      <c r="M554" t="inlineStr">
        <is>
          <t>Crustaceans; Standard Test Species</t>
        </is>
      </c>
      <c r="N554"/>
      <c r="O554"/>
      <c r="P554"/>
      <c r="Q554"/>
      <c r="R554"/>
      <c r="S554"/>
      <c r="T554"/>
      <c r="U554"/>
      <c r="V554" t="inlineStr">
        <is>
          <t>Static</t>
        </is>
      </c>
      <c r="W554" t="inlineStr">
        <is>
          <t>Fresh water</t>
        </is>
      </c>
      <c r="X554" t="inlineStr">
        <is>
          <t>Lab</t>
        </is>
      </c>
      <c r="Y554" t="n">
        <v>4.0</v>
      </c>
      <c r="Z554" t="inlineStr">
        <is>
          <t>Total</t>
        </is>
      </c>
      <c r="AA554"/>
      <c r="AB554" t="n">
        <v>0.18</v>
      </c>
      <c r="AC554"/>
      <c r="AD554"/>
      <c r="AE554"/>
      <c r="AF554"/>
      <c r="AG554" t="inlineStr">
        <is>
          <t>AI mg/L</t>
        </is>
      </c>
      <c r="AH554"/>
      <c r="AI554"/>
      <c r="AJ554"/>
      <c r="AK554"/>
      <c r="AL554"/>
      <c r="AM554"/>
      <c r="AN554"/>
      <c r="AO554"/>
      <c r="AP554"/>
      <c r="AQ554"/>
      <c r="AR554"/>
      <c r="AS554"/>
      <c r="AT554"/>
      <c r="AU554"/>
      <c r="AV554"/>
      <c r="AW554"/>
      <c r="AX554" t="inlineStr">
        <is>
          <t>Mortality</t>
        </is>
      </c>
      <c r="AY554" t="inlineStr">
        <is>
          <t>Mortality</t>
        </is>
      </c>
      <c r="AZ554" t="inlineStr">
        <is>
          <t>LC50</t>
        </is>
      </c>
      <c r="BA554"/>
      <c r="BB554"/>
      <c r="BC554" t="n">
        <v>4.0</v>
      </c>
      <c r="BD554"/>
      <c r="BE554"/>
      <c r="BF554"/>
      <c r="BG554"/>
      <c r="BH554" t="inlineStr">
        <is>
          <t>Day(s)</t>
        </is>
      </c>
      <c r="BI554"/>
      <c r="BJ554"/>
      <c r="BK554"/>
      <c r="BL554"/>
      <c r="BM554"/>
      <c r="BN554"/>
      <c r="BO554" t="inlineStr">
        <is>
          <t>--</t>
        </is>
      </c>
      <c r="BP554"/>
      <c r="BQ554"/>
      <c r="BR554"/>
      <c r="BS554"/>
      <c r="BT554"/>
      <c r="BU554"/>
      <c r="BV554"/>
      <c r="BW554"/>
      <c r="BX554"/>
      <c r="BY554"/>
      <c r="BZ554"/>
      <c r="CA554"/>
      <c r="CB554"/>
      <c r="CC554"/>
      <c r="CD554" t="inlineStr">
        <is>
          <t>National Association of Photographic Manufacturers</t>
        </is>
      </c>
      <c r="CE554" t="n">
        <v>167113.0</v>
      </c>
      <c r="CF554" t="inlineStr">
        <is>
          <t>Environmental Effect of Photoprocessing Chemicals Vol I and II (557)</t>
        </is>
      </c>
      <c r="CG554" t="inlineStr">
        <is>
          <t>EPA/OTS Doc. #40-8469216:536 p.</t>
        </is>
      </c>
      <c r="CH554" t="n">
        <v>1974.0</v>
      </c>
    </row>
    <row r="555">
      <c r="A555" t="n">
        <v>1.3746662E7</v>
      </c>
      <c r="B555" t="inlineStr">
        <is>
          <t>(OC-6-11)-Hexakis(cyano-kappac)ferrate(3-) potassium (1:3)</t>
        </is>
      </c>
      <c r="C555"/>
      <c r="D555" t="inlineStr">
        <is>
          <t>Unmeasured</t>
        </is>
      </c>
      <c r="E555"/>
      <c r="F555"/>
      <c r="G555"/>
      <c r="H555"/>
      <c r="I555"/>
      <c r="J555"/>
      <c r="K555" t="inlineStr">
        <is>
          <t>Daphnia magna</t>
        </is>
      </c>
      <c r="L555" t="inlineStr">
        <is>
          <t>Water Flea</t>
        </is>
      </c>
      <c r="M555" t="inlineStr">
        <is>
          <t>Crustaceans; Standard Test Species</t>
        </is>
      </c>
      <c r="N555"/>
      <c r="O555"/>
      <c r="P555"/>
      <c r="Q555"/>
      <c r="R555"/>
      <c r="S555"/>
      <c r="T555"/>
      <c r="U555"/>
      <c r="V555" t="inlineStr">
        <is>
          <t>Static</t>
        </is>
      </c>
      <c r="W555" t="inlineStr">
        <is>
          <t>Fresh water</t>
        </is>
      </c>
      <c r="X555" t="inlineStr">
        <is>
          <t>Lab</t>
        </is>
      </c>
      <c r="Y555"/>
      <c r="Z555" t="inlineStr">
        <is>
          <t>Total</t>
        </is>
      </c>
      <c r="AA555"/>
      <c r="AB555" t="n">
        <v>905.0</v>
      </c>
      <c r="AC555"/>
      <c r="AD555"/>
      <c r="AE555"/>
      <c r="AF555"/>
      <c r="AG555" t="inlineStr">
        <is>
          <t>AI mg/L</t>
        </is>
      </c>
      <c r="AH555"/>
      <c r="AI555"/>
      <c r="AJ555"/>
      <c r="AK555"/>
      <c r="AL555"/>
      <c r="AM555"/>
      <c r="AN555"/>
      <c r="AO555"/>
      <c r="AP555"/>
      <c r="AQ555"/>
      <c r="AR555"/>
      <c r="AS555"/>
      <c r="AT555"/>
      <c r="AU555"/>
      <c r="AV555"/>
      <c r="AW555"/>
      <c r="AX555" t="inlineStr">
        <is>
          <t>Mortality</t>
        </is>
      </c>
      <c r="AY555" t="inlineStr">
        <is>
          <t>Mortality</t>
        </is>
      </c>
      <c r="AZ555" t="inlineStr">
        <is>
          <t>LC50</t>
        </is>
      </c>
      <c r="BA555"/>
      <c r="BB555"/>
      <c r="BC555" t="n">
        <v>1.0</v>
      </c>
      <c r="BD555"/>
      <c r="BE555"/>
      <c r="BF555"/>
      <c r="BG555"/>
      <c r="BH555" t="inlineStr">
        <is>
          <t>Day(s)</t>
        </is>
      </c>
      <c r="BI555"/>
      <c r="BJ555"/>
      <c r="BK555"/>
      <c r="BL555"/>
      <c r="BM555"/>
      <c r="BN555"/>
      <c r="BO555" t="inlineStr">
        <is>
          <t>--</t>
        </is>
      </c>
      <c r="BP555"/>
      <c r="BQ555"/>
      <c r="BR555"/>
      <c r="BS555"/>
      <c r="BT555"/>
      <c r="BU555"/>
      <c r="BV555"/>
      <c r="BW555"/>
      <c r="BX555"/>
      <c r="BY555"/>
      <c r="BZ555"/>
      <c r="CA555"/>
      <c r="CB555"/>
      <c r="CC555"/>
      <c r="CD555" t="inlineStr">
        <is>
          <t>Dowden,B.F., and H.J. Bennett</t>
        </is>
      </c>
      <c r="CE555" t="n">
        <v>915.0</v>
      </c>
      <c r="CF555" t="inlineStr">
        <is>
          <t>Toxicity of Selected Chemicals to Certain Animals</t>
        </is>
      </c>
      <c r="CG555" t="inlineStr">
        <is>
          <t>J. Water Pollut. Control Fed.37(9): 1308-1316</t>
        </is>
      </c>
      <c r="CH555" t="n">
        <v>1965.0</v>
      </c>
    </row>
    <row r="556">
      <c r="A556" t="n">
        <v>1.3746662E7</v>
      </c>
      <c r="B556" t="inlineStr">
        <is>
          <t>(OC-6-11)-Hexakis(cyano-kappac)ferrate(3-) potassium (1:3)</t>
        </is>
      </c>
      <c r="C556"/>
      <c r="D556" t="inlineStr">
        <is>
          <t>Unmeasured</t>
        </is>
      </c>
      <c r="E556"/>
      <c r="F556"/>
      <c r="G556"/>
      <c r="H556"/>
      <c r="I556"/>
      <c r="J556"/>
      <c r="K556" t="inlineStr">
        <is>
          <t>Daphnia magna</t>
        </is>
      </c>
      <c r="L556" t="inlineStr">
        <is>
          <t>Water Flea</t>
        </is>
      </c>
      <c r="M556" t="inlineStr">
        <is>
          <t>Crustaceans; Standard Test Species</t>
        </is>
      </c>
      <c r="N556"/>
      <c r="O556"/>
      <c r="P556"/>
      <c r="Q556"/>
      <c r="R556"/>
      <c r="S556"/>
      <c r="T556"/>
      <c r="U556"/>
      <c r="V556" t="inlineStr">
        <is>
          <t>Static</t>
        </is>
      </c>
      <c r="W556" t="inlineStr">
        <is>
          <t>Fresh water</t>
        </is>
      </c>
      <c r="X556" t="inlineStr">
        <is>
          <t>Lab</t>
        </is>
      </c>
      <c r="Y556"/>
      <c r="Z556" t="inlineStr">
        <is>
          <t>Total</t>
        </is>
      </c>
      <c r="AA556"/>
      <c r="AB556" t="n">
        <v>0.6</v>
      </c>
      <c r="AC556"/>
      <c r="AD556"/>
      <c r="AE556"/>
      <c r="AF556"/>
      <c r="AG556" t="inlineStr">
        <is>
          <t>AI mg/L</t>
        </is>
      </c>
      <c r="AH556"/>
      <c r="AI556"/>
      <c r="AJ556"/>
      <c r="AK556"/>
      <c r="AL556"/>
      <c r="AM556"/>
      <c r="AN556"/>
      <c r="AO556"/>
      <c r="AP556"/>
      <c r="AQ556"/>
      <c r="AR556"/>
      <c r="AS556"/>
      <c r="AT556"/>
      <c r="AU556"/>
      <c r="AV556"/>
      <c r="AW556"/>
      <c r="AX556" t="inlineStr">
        <is>
          <t>Mortality</t>
        </is>
      </c>
      <c r="AY556" t="inlineStr">
        <is>
          <t>Mortality</t>
        </is>
      </c>
      <c r="AZ556" t="inlineStr">
        <is>
          <t>LC50</t>
        </is>
      </c>
      <c r="BA556"/>
      <c r="BB556"/>
      <c r="BC556" t="n">
        <v>3.0</v>
      </c>
      <c r="BD556"/>
      <c r="BE556"/>
      <c r="BF556"/>
      <c r="BG556"/>
      <c r="BH556" t="inlineStr">
        <is>
          <t>Day(s)</t>
        </is>
      </c>
      <c r="BI556"/>
      <c r="BJ556"/>
      <c r="BK556"/>
      <c r="BL556"/>
      <c r="BM556"/>
      <c r="BN556"/>
      <c r="BO556" t="inlineStr">
        <is>
          <t>--</t>
        </is>
      </c>
      <c r="BP556"/>
      <c r="BQ556"/>
      <c r="BR556"/>
      <c r="BS556"/>
      <c r="BT556"/>
      <c r="BU556"/>
      <c r="BV556"/>
      <c r="BW556"/>
      <c r="BX556"/>
      <c r="BY556"/>
      <c r="BZ556"/>
      <c r="CA556"/>
      <c r="CB556"/>
      <c r="CC556"/>
      <c r="CD556" t="inlineStr">
        <is>
          <t>Dowden,B.F., and H.J. Bennett</t>
        </is>
      </c>
      <c r="CE556" t="n">
        <v>915.0</v>
      </c>
      <c r="CF556" t="inlineStr">
        <is>
          <t>Toxicity of Selected Chemicals to Certain Animals</t>
        </is>
      </c>
      <c r="CG556" t="inlineStr">
        <is>
          <t>J. Water Pollut. Control Fed.37(9): 1308-1316</t>
        </is>
      </c>
      <c r="CH556" t="n">
        <v>1965.0</v>
      </c>
    </row>
    <row r="557">
      <c r="A557" t="n">
        <v>1.3746662E7</v>
      </c>
      <c r="B557" t="inlineStr">
        <is>
          <t>(OC-6-11)-Hexakis(cyano-kappac)ferrate(3-) potassium (1:3)</t>
        </is>
      </c>
      <c r="C557"/>
      <c r="D557" t="inlineStr">
        <is>
          <t>Unmeasured</t>
        </is>
      </c>
      <c r="E557"/>
      <c r="F557"/>
      <c r="G557"/>
      <c r="H557"/>
      <c r="I557"/>
      <c r="J557"/>
      <c r="K557" t="inlineStr">
        <is>
          <t>Daphnia magna</t>
        </is>
      </c>
      <c r="L557" t="inlineStr">
        <is>
          <t>Water Flea</t>
        </is>
      </c>
      <c r="M557" t="inlineStr">
        <is>
          <t>Crustaceans; Standard Test Species</t>
        </is>
      </c>
      <c r="N557"/>
      <c r="O557"/>
      <c r="P557"/>
      <c r="Q557"/>
      <c r="R557"/>
      <c r="S557"/>
      <c r="T557"/>
      <c r="U557"/>
      <c r="V557" t="inlineStr">
        <is>
          <t>Static</t>
        </is>
      </c>
      <c r="W557" t="inlineStr">
        <is>
          <t>Fresh water</t>
        </is>
      </c>
      <c r="X557" t="inlineStr">
        <is>
          <t>Lab</t>
        </is>
      </c>
      <c r="Y557"/>
      <c r="Z557" t="inlineStr">
        <is>
          <t>Total</t>
        </is>
      </c>
      <c r="AA557"/>
      <c r="AB557" t="n">
        <v>549.0</v>
      </c>
      <c r="AC557"/>
      <c r="AD557"/>
      <c r="AE557"/>
      <c r="AF557"/>
      <c r="AG557" t="inlineStr">
        <is>
          <t>AI mg/L</t>
        </is>
      </c>
      <c r="AH557"/>
      <c r="AI557"/>
      <c r="AJ557"/>
      <c r="AK557"/>
      <c r="AL557"/>
      <c r="AM557"/>
      <c r="AN557"/>
      <c r="AO557"/>
      <c r="AP557"/>
      <c r="AQ557"/>
      <c r="AR557"/>
      <c r="AS557"/>
      <c r="AT557"/>
      <c r="AU557"/>
      <c r="AV557"/>
      <c r="AW557"/>
      <c r="AX557" t="inlineStr">
        <is>
          <t>Mortality</t>
        </is>
      </c>
      <c r="AY557" t="inlineStr">
        <is>
          <t>Mortality</t>
        </is>
      </c>
      <c r="AZ557" t="inlineStr">
        <is>
          <t>LC50</t>
        </is>
      </c>
      <c r="BA557"/>
      <c r="BB557"/>
      <c r="BC557" t="n">
        <v>2.0</v>
      </c>
      <c r="BD557"/>
      <c r="BE557"/>
      <c r="BF557"/>
      <c r="BG557"/>
      <c r="BH557" t="inlineStr">
        <is>
          <t>Day(s)</t>
        </is>
      </c>
      <c r="BI557"/>
      <c r="BJ557"/>
      <c r="BK557"/>
      <c r="BL557"/>
      <c r="BM557"/>
      <c r="BN557"/>
      <c r="BO557" t="inlineStr">
        <is>
          <t>--</t>
        </is>
      </c>
      <c r="BP557"/>
      <c r="BQ557"/>
      <c r="BR557"/>
      <c r="BS557"/>
      <c r="BT557"/>
      <c r="BU557"/>
      <c r="BV557"/>
      <c r="BW557"/>
      <c r="BX557"/>
      <c r="BY557"/>
      <c r="BZ557"/>
      <c r="CA557"/>
      <c r="CB557"/>
      <c r="CC557"/>
      <c r="CD557" t="inlineStr">
        <is>
          <t>Dowden,B.F., and H.J. Bennett</t>
        </is>
      </c>
      <c r="CE557" t="n">
        <v>915.0</v>
      </c>
      <c r="CF557" t="inlineStr">
        <is>
          <t>Toxicity of Selected Chemicals to Certain Animals</t>
        </is>
      </c>
      <c r="CG557" t="inlineStr">
        <is>
          <t>J. Water Pollut. Control Fed.37(9): 1308-1316</t>
        </is>
      </c>
      <c r="CH557" t="n">
        <v>1965.0</v>
      </c>
    </row>
    <row r="558">
      <c r="A558" t="n">
        <v>1.3746662E7</v>
      </c>
      <c r="B558" t="inlineStr">
        <is>
          <t>(OC-6-11)-Hexakis(cyano-kappac)ferrate(3-) potassium (1:3)</t>
        </is>
      </c>
      <c r="C558"/>
      <c r="D558" t="inlineStr">
        <is>
          <t>Unmeasured</t>
        </is>
      </c>
      <c r="E558"/>
      <c r="F558"/>
      <c r="G558"/>
      <c r="H558"/>
      <c r="I558"/>
      <c r="J558"/>
      <c r="K558" t="inlineStr">
        <is>
          <t>Daphnia magna</t>
        </is>
      </c>
      <c r="L558" t="inlineStr">
        <is>
          <t>Water Flea</t>
        </is>
      </c>
      <c r="M558" t="inlineStr">
        <is>
          <t>Crustaceans; Standard Test Species</t>
        </is>
      </c>
      <c r="N558"/>
      <c r="O558"/>
      <c r="P558"/>
      <c r="Q558"/>
      <c r="R558"/>
      <c r="S558"/>
      <c r="T558"/>
      <c r="U558"/>
      <c r="V558" t="inlineStr">
        <is>
          <t>Static</t>
        </is>
      </c>
      <c r="W558" t="inlineStr">
        <is>
          <t>Fresh water</t>
        </is>
      </c>
      <c r="X558" t="inlineStr">
        <is>
          <t>Lab</t>
        </is>
      </c>
      <c r="Y558"/>
      <c r="Z558" t="inlineStr">
        <is>
          <t>Total</t>
        </is>
      </c>
      <c r="AA558"/>
      <c r="AB558" t="n">
        <v>0.1</v>
      </c>
      <c r="AC558"/>
      <c r="AD558"/>
      <c r="AE558"/>
      <c r="AF558"/>
      <c r="AG558" t="inlineStr">
        <is>
          <t>AI mg/L</t>
        </is>
      </c>
      <c r="AH558"/>
      <c r="AI558"/>
      <c r="AJ558"/>
      <c r="AK558"/>
      <c r="AL558"/>
      <c r="AM558"/>
      <c r="AN558"/>
      <c r="AO558"/>
      <c r="AP558"/>
      <c r="AQ558"/>
      <c r="AR558"/>
      <c r="AS558"/>
      <c r="AT558"/>
      <c r="AU558"/>
      <c r="AV558"/>
      <c r="AW558"/>
      <c r="AX558" t="inlineStr">
        <is>
          <t>Mortality</t>
        </is>
      </c>
      <c r="AY558" t="inlineStr">
        <is>
          <t>Mortality</t>
        </is>
      </c>
      <c r="AZ558" t="inlineStr">
        <is>
          <t>LC50</t>
        </is>
      </c>
      <c r="BA558"/>
      <c r="BB558"/>
      <c r="BC558" t="n">
        <v>4.0</v>
      </c>
      <c r="BD558"/>
      <c r="BE558"/>
      <c r="BF558"/>
      <c r="BG558"/>
      <c r="BH558" t="inlineStr">
        <is>
          <t>Day(s)</t>
        </is>
      </c>
      <c r="BI558"/>
      <c r="BJ558"/>
      <c r="BK558"/>
      <c r="BL558"/>
      <c r="BM558"/>
      <c r="BN558"/>
      <c r="BO558" t="inlineStr">
        <is>
          <t>--</t>
        </is>
      </c>
      <c r="BP558"/>
      <c r="BQ558"/>
      <c r="BR558"/>
      <c r="BS558"/>
      <c r="BT558"/>
      <c r="BU558"/>
      <c r="BV558"/>
      <c r="BW558"/>
      <c r="BX558"/>
      <c r="BY558"/>
      <c r="BZ558"/>
      <c r="CA558"/>
      <c r="CB558"/>
      <c r="CC558"/>
      <c r="CD558" t="inlineStr">
        <is>
          <t>Dowden,B.F., and H.J. Bennett</t>
        </is>
      </c>
      <c r="CE558" t="n">
        <v>915.0</v>
      </c>
      <c r="CF558" t="inlineStr">
        <is>
          <t>Toxicity of Selected Chemicals to Certain Animals</t>
        </is>
      </c>
      <c r="CG558" t="inlineStr">
        <is>
          <t>J. Water Pollut. Control Fed.37(9): 1308-1316</t>
        </is>
      </c>
      <c r="CH558" t="n">
        <v>1965.0</v>
      </c>
    </row>
    <row r="559">
      <c r="A559" t="n">
        <v>1.3943583E7</v>
      </c>
      <c r="B559" t="inlineStr">
        <is>
          <t>Tetrapotassium hexakis(cyanido-kappaC)ferrate(4-)</t>
        </is>
      </c>
      <c r="C559" t="inlineStr">
        <is>
          <t>Reagent Grade, Purissium, Purum, Puriss, Puris, Reinst</t>
        </is>
      </c>
      <c r="D559" t="inlineStr">
        <is>
          <t>Unmeasured</t>
        </is>
      </c>
      <c r="E559"/>
      <c r="F559"/>
      <c r="G559"/>
      <c r="H559"/>
      <c r="I559"/>
      <c r="J559"/>
      <c r="K559" t="inlineStr">
        <is>
          <t>Daphnia magna</t>
        </is>
      </c>
      <c r="L559" t="inlineStr">
        <is>
          <t>Water Flea</t>
        </is>
      </c>
      <c r="M559" t="inlineStr">
        <is>
          <t>Crustaceans; Standard Test Species</t>
        </is>
      </c>
      <c r="N559" t="inlineStr">
        <is>
          <t>Larva</t>
        </is>
      </c>
      <c r="O559"/>
      <c r="P559"/>
      <c r="Q559"/>
      <c r="R559" t="n">
        <v>1.0</v>
      </c>
      <c r="S559"/>
      <c r="T559" t="n">
        <v>2.0</v>
      </c>
      <c r="U559" t="inlineStr">
        <is>
          <t>Instar</t>
        </is>
      </c>
      <c r="V559" t="inlineStr">
        <is>
          <t>Static</t>
        </is>
      </c>
      <c r="W559" t="inlineStr">
        <is>
          <t>Fresh water</t>
        </is>
      </c>
      <c r="X559" t="inlineStr">
        <is>
          <t>Lab</t>
        </is>
      </c>
      <c r="Y559" t="n">
        <v>5.0</v>
      </c>
      <c r="Z559" t="inlineStr">
        <is>
          <t>Total</t>
        </is>
      </c>
      <c r="AA559"/>
      <c r="AB559" t="n">
        <v>75.0</v>
      </c>
      <c r="AC559"/>
      <c r="AD559"/>
      <c r="AE559"/>
      <c r="AF559"/>
      <c r="AG559" t="inlineStr">
        <is>
          <t>AI mg/L</t>
        </is>
      </c>
      <c r="AH559"/>
      <c r="AI559"/>
      <c r="AJ559"/>
      <c r="AK559"/>
      <c r="AL559"/>
      <c r="AM559"/>
      <c r="AN559"/>
      <c r="AO559"/>
      <c r="AP559"/>
      <c r="AQ559"/>
      <c r="AR559"/>
      <c r="AS559"/>
      <c r="AT559"/>
      <c r="AU559"/>
      <c r="AV559"/>
      <c r="AW559"/>
      <c r="AX559" t="inlineStr">
        <is>
          <t>Mortality</t>
        </is>
      </c>
      <c r="AY559" t="inlineStr">
        <is>
          <t>Mortality</t>
        </is>
      </c>
      <c r="AZ559" t="inlineStr">
        <is>
          <t>LC50</t>
        </is>
      </c>
      <c r="BA559"/>
      <c r="BB559"/>
      <c r="BC559" t="n">
        <v>4.0</v>
      </c>
      <c r="BD559"/>
      <c r="BE559"/>
      <c r="BF559"/>
      <c r="BG559"/>
      <c r="BH559" t="inlineStr">
        <is>
          <t>Day(s)</t>
        </is>
      </c>
      <c r="BI559"/>
      <c r="BJ559"/>
      <c r="BK559"/>
      <c r="BL559"/>
      <c r="BM559"/>
      <c r="BN559"/>
      <c r="BO559" t="inlineStr">
        <is>
          <t>--</t>
        </is>
      </c>
      <c r="BP559"/>
      <c r="BQ559"/>
      <c r="BR559"/>
      <c r="BS559"/>
      <c r="BT559"/>
      <c r="BU559"/>
      <c r="BV559"/>
      <c r="BW559"/>
      <c r="BX559"/>
      <c r="BY559"/>
      <c r="BZ559"/>
      <c r="CA559"/>
      <c r="CB559"/>
      <c r="CC559"/>
      <c r="CD559" t="inlineStr">
        <is>
          <t>Ewell,W.S., J.W. Gorsuch, R.O. Kringle, K.A. Robillard, and R.C. Spiegel</t>
        </is>
      </c>
      <c r="CE559" t="n">
        <v>11951.0</v>
      </c>
      <c r="CF559" t="inlineStr">
        <is>
          <t>Simultaneous Evaluation of the Acute Effects of Chemicals on Seven Aquatic Species</t>
        </is>
      </c>
      <c r="CG559" t="inlineStr">
        <is>
          <t>Environ. Toxicol. Chem.5(9): 831-840</t>
        </is>
      </c>
      <c r="CH559" t="n">
        <v>1986.0</v>
      </c>
    </row>
    <row r="560">
      <c r="A560" t="n">
        <v>1.3943583E7</v>
      </c>
      <c r="B560" t="inlineStr">
        <is>
          <t>Tetrapotassium hexakis(cyanido-kappaC)ferrate(4-)</t>
        </is>
      </c>
      <c r="C560" t="inlineStr">
        <is>
          <t>Reagent Grade, Purissium, Purum, Puriss, Puris, Reinst</t>
        </is>
      </c>
      <c r="D560" t="inlineStr">
        <is>
          <t>Unmeasured</t>
        </is>
      </c>
      <c r="E560"/>
      <c r="F560"/>
      <c r="G560"/>
      <c r="H560"/>
      <c r="I560"/>
      <c r="J560"/>
      <c r="K560" t="inlineStr">
        <is>
          <t>Daphnia magna</t>
        </is>
      </c>
      <c r="L560" t="inlineStr">
        <is>
          <t>Water Flea</t>
        </is>
      </c>
      <c r="M560" t="inlineStr">
        <is>
          <t>Crustaceans; Standard Test Species</t>
        </is>
      </c>
      <c r="N560" t="inlineStr">
        <is>
          <t>Larva</t>
        </is>
      </c>
      <c r="O560"/>
      <c r="P560"/>
      <c r="Q560"/>
      <c r="R560" t="n">
        <v>1.0</v>
      </c>
      <c r="S560"/>
      <c r="T560" t="n">
        <v>2.0</v>
      </c>
      <c r="U560" t="inlineStr">
        <is>
          <t>Instar</t>
        </is>
      </c>
      <c r="V560" t="inlineStr">
        <is>
          <t>Static</t>
        </is>
      </c>
      <c r="W560" t="inlineStr">
        <is>
          <t>Fresh water</t>
        </is>
      </c>
      <c r="X560" t="inlineStr">
        <is>
          <t>Lab</t>
        </is>
      </c>
      <c r="Y560" t="n">
        <v>5.0</v>
      </c>
      <c r="Z560" t="inlineStr">
        <is>
          <t>Total</t>
        </is>
      </c>
      <c r="AA560"/>
      <c r="AB560" t="n">
        <v>32.0</v>
      </c>
      <c r="AC560"/>
      <c r="AD560"/>
      <c r="AE560"/>
      <c r="AF560"/>
      <c r="AG560" t="inlineStr">
        <is>
          <t>AI mg/L</t>
        </is>
      </c>
      <c r="AH560"/>
      <c r="AI560"/>
      <c r="AJ560"/>
      <c r="AK560"/>
      <c r="AL560"/>
      <c r="AM560"/>
      <c r="AN560"/>
      <c r="AO560"/>
      <c r="AP560"/>
      <c r="AQ560"/>
      <c r="AR560"/>
      <c r="AS560"/>
      <c r="AT560"/>
      <c r="AU560"/>
      <c r="AV560"/>
      <c r="AW560"/>
      <c r="AX560" t="inlineStr">
        <is>
          <t>Mortality</t>
        </is>
      </c>
      <c r="AY560" t="inlineStr">
        <is>
          <t>Mortality</t>
        </is>
      </c>
      <c r="AZ560" t="inlineStr">
        <is>
          <t>LC50</t>
        </is>
      </c>
      <c r="BA560"/>
      <c r="BB560"/>
      <c r="BC560" t="n">
        <v>4.0</v>
      </c>
      <c r="BD560"/>
      <c r="BE560"/>
      <c r="BF560"/>
      <c r="BG560"/>
      <c r="BH560" t="inlineStr">
        <is>
          <t>Day(s)</t>
        </is>
      </c>
      <c r="BI560"/>
      <c r="BJ560"/>
      <c r="BK560"/>
      <c r="BL560"/>
      <c r="BM560"/>
      <c r="BN560"/>
      <c r="BO560" t="inlineStr">
        <is>
          <t>--</t>
        </is>
      </c>
      <c r="BP560"/>
      <c r="BQ560"/>
      <c r="BR560"/>
      <c r="BS560"/>
      <c r="BT560"/>
      <c r="BU560"/>
      <c r="BV560"/>
      <c r="BW560"/>
      <c r="BX560"/>
      <c r="BY560"/>
      <c r="BZ560"/>
      <c r="CA560"/>
      <c r="CB560"/>
      <c r="CC560"/>
      <c r="CD560" t="inlineStr">
        <is>
          <t>Ewell,W.S., J.W. Gorsuch, R.O. Kringle, K.A. Robillard, and R.C. Spiegel</t>
        </is>
      </c>
      <c r="CE560" t="n">
        <v>11951.0</v>
      </c>
      <c r="CF560" t="inlineStr">
        <is>
          <t>Simultaneous Evaluation of the Acute Effects of Chemicals on Seven Aquatic Species</t>
        </is>
      </c>
      <c r="CG560" t="inlineStr">
        <is>
          <t>Environ. Toxicol. Chem.5(9): 831-840</t>
        </is>
      </c>
      <c r="CH560" t="n">
        <v>1986.0</v>
      </c>
    </row>
    <row r="561">
      <c r="A561" t="n">
        <v>1.4808798E7</v>
      </c>
      <c r="B561" t="inlineStr">
        <is>
          <t>Sulfate</t>
        </is>
      </c>
      <c r="C561"/>
      <c r="D561" t="inlineStr">
        <is>
          <t>Unmeasured</t>
        </is>
      </c>
      <c r="E561"/>
      <c r="F561"/>
      <c r="G561"/>
      <c r="H561"/>
      <c r="I561"/>
      <c r="J561"/>
      <c r="K561" t="inlineStr">
        <is>
          <t>Daphnia magna</t>
        </is>
      </c>
      <c r="L561" t="inlineStr">
        <is>
          <t>Water Flea</t>
        </is>
      </c>
      <c r="M561" t="inlineStr">
        <is>
          <t>Crustaceans; Standard Test Species</t>
        </is>
      </c>
      <c r="N561"/>
      <c r="O561"/>
      <c r="P561"/>
      <c r="Q561"/>
      <c r="R561"/>
      <c r="S561"/>
      <c r="T561"/>
      <c r="U561"/>
      <c r="V561"/>
      <c r="W561" t="inlineStr">
        <is>
          <t>Fresh water</t>
        </is>
      </c>
      <c r="X561" t="inlineStr">
        <is>
          <t>Lab</t>
        </is>
      </c>
      <c r="Y561"/>
      <c r="Z561" t="inlineStr">
        <is>
          <t>Total</t>
        </is>
      </c>
      <c r="AA561"/>
      <c r="AB561" t="n">
        <v>7000.0</v>
      </c>
      <c r="AC561"/>
      <c r="AD561"/>
      <c r="AE561"/>
      <c r="AF561"/>
      <c r="AG561" t="inlineStr">
        <is>
          <t>AI mg/L</t>
        </is>
      </c>
      <c r="AH561"/>
      <c r="AI561"/>
      <c r="AJ561"/>
      <c r="AK561"/>
      <c r="AL561"/>
      <c r="AM561"/>
      <c r="AN561"/>
      <c r="AO561"/>
      <c r="AP561"/>
      <c r="AQ561"/>
      <c r="AR561"/>
      <c r="AS561"/>
      <c r="AT561"/>
      <c r="AU561"/>
      <c r="AV561"/>
      <c r="AW561"/>
      <c r="AX561" t="inlineStr">
        <is>
          <t>Mortality</t>
        </is>
      </c>
      <c r="AY561" t="inlineStr">
        <is>
          <t>Mortality</t>
        </is>
      </c>
      <c r="AZ561" t="inlineStr">
        <is>
          <t>LC50</t>
        </is>
      </c>
      <c r="BA561"/>
      <c r="BB561"/>
      <c r="BC561" t="n">
        <v>1.0</v>
      </c>
      <c r="BD561"/>
      <c r="BE561"/>
      <c r="BF561"/>
      <c r="BG561"/>
      <c r="BH561" t="inlineStr">
        <is>
          <t>Day(s)</t>
        </is>
      </c>
      <c r="BI561"/>
      <c r="BJ561"/>
      <c r="BK561"/>
      <c r="BL561"/>
      <c r="BM561"/>
      <c r="BN561"/>
      <c r="BO561" t="inlineStr">
        <is>
          <t>--</t>
        </is>
      </c>
      <c r="BP561"/>
      <c r="BQ561"/>
      <c r="BR561"/>
      <c r="BS561"/>
      <c r="BT561"/>
      <c r="BU561"/>
      <c r="BV561"/>
      <c r="BW561"/>
      <c r="BX561"/>
      <c r="BY561"/>
      <c r="BZ561"/>
      <c r="CA561"/>
      <c r="CB561"/>
      <c r="CC561"/>
      <c r="CD561" t="inlineStr">
        <is>
          <t>Vinot,H., and J.P. Larpent</t>
        </is>
      </c>
      <c r="CE561" t="n">
        <v>67528.0</v>
      </c>
      <c r="CF561" t="inlineStr">
        <is>
          <t>Water Pollution by Uranium Ore Treatment Works</t>
        </is>
      </c>
      <c r="CG561" t="inlineStr">
        <is>
          <t>Hydrobiologia112:125-129</t>
        </is>
      </c>
      <c r="CH561" t="n">
        <v>1984.0</v>
      </c>
    </row>
    <row r="562">
      <c r="A562" t="n">
        <v>1.5307865E7</v>
      </c>
      <c r="B562" t="inlineStr">
        <is>
          <t>2-[(2,6-Dichlorophenyl)amino]benzeneacetic acid</t>
        </is>
      </c>
      <c r="C562"/>
      <c r="D562" t="inlineStr">
        <is>
          <t>Unmeasured</t>
        </is>
      </c>
      <c r="E562"/>
      <c r="F562"/>
      <c r="G562"/>
      <c r="H562"/>
      <c r="I562"/>
      <c r="J562"/>
      <c r="K562" t="inlineStr">
        <is>
          <t>Daphnia magna</t>
        </is>
      </c>
      <c r="L562" t="inlineStr">
        <is>
          <t>Water Flea</t>
        </is>
      </c>
      <c r="M562" t="inlineStr">
        <is>
          <t>Crustaceans; Standard Test Species</t>
        </is>
      </c>
      <c r="N562"/>
      <c r="O562"/>
      <c r="P562"/>
      <c r="Q562"/>
      <c r="R562"/>
      <c r="S562"/>
      <c r="T562"/>
      <c r="U562"/>
      <c r="V562" t="inlineStr">
        <is>
          <t>Static</t>
        </is>
      </c>
      <c r="W562" t="inlineStr">
        <is>
          <t>Fresh water</t>
        </is>
      </c>
      <c r="X562" t="inlineStr">
        <is>
          <t>Lab</t>
        </is>
      </c>
      <c r="Y562"/>
      <c r="Z562" t="inlineStr">
        <is>
          <t>Formulation</t>
        </is>
      </c>
      <c r="AA562"/>
      <c r="AB562" t="n">
        <v>94.1</v>
      </c>
      <c r="AC562"/>
      <c r="AD562"/>
      <c r="AE562"/>
      <c r="AF562"/>
      <c r="AG562" t="inlineStr">
        <is>
          <t>AI mg/L</t>
        </is>
      </c>
      <c r="AH562"/>
      <c r="AI562"/>
      <c r="AJ562"/>
      <c r="AK562"/>
      <c r="AL562"/>
      <c r="AM562"/>
      <c r="AN562"/>
      <c r="AO562"/>
      <c r="AP562"/>
      <c r="AQ562"/>
      <c r="AR562"/>
      <c r="AS562"/>
      <c r="AT562"/>
      <c r="AU562"/>
      <c r="AV562"/>
      <c r="AW562"/>
      <c r="AX562" t="inlineStr">
        <is>
          <t>Mortality</t>
        </is>
      </c>
      <c r="AY562" t="inlineStr">
        <is>
          <t>Mortality</t>
        </is>
      </c>
      <c r="AZ562" t="inlineStr">
        <is>
          <t>LC50</t>
        </is>
      </c>
      <c r="BA562"/>
      <c r="BB562"/>
      <c r="BC562" t="n">
        <v>2.0</v>
      </c>
      <c r="BD562"/>
      <c r="BE562"/>
      <c r="BF562"/>
      <c r="BG562"/>
      <c r="BH562" t="inlineStr">
        <is>
          <t>Day(s)</t>
        </is>
      </c>
      <c r="BI562"/>
      <c r="BJ562"/>
      <c r="BK562"/>
      <c r="BL562"/>
      <c r="BM562"/>
      <c r="BN562"/>
      <c r="BO562" t="inlineStr">
        <is>
          <t>--</t>
        </is>
      </c>
      <c r="BP562"/>
      <c r="BQ562"/>
      <c r="BR562"/>
      <c r="BS562"/>
      <c r="BT562"/>
      <c r="BU562"/>
      <c r="BV562"/>
      <c r="BW562"/>
      <c r="BX562"/>
      <c r="BY562"/>
      <c r="BZ562"/>
      <c r="CA562"/>
      <c r="CB562"/>
      <c r="CC562"/>
      <c r="CD562" t="inlineStr">
        <is>
          <t>Ra,J.S., S.Y. Oh, B.C. Lee, and S.D. Kim</t>
        </is>
      </c>
      <c r="CE562" t="n">
        <v>155080.0</v>
      </c>
      <c r="CF562" t="inlineStr">
        <is>
          <t>The Effect of Suspended Particles Coated by Humic Acid on the Toxicity of Pharmaceuticals, Estrogens, and Phenolic Compounds</t>
        </is>
      </c>
      <c r="CG562" t="inlineStr">
        <is>
          <t>Environ. Int.34(2): 184-192</t>
        </is>
      </c>
      <c r="CH562" t="n">
        <v>2008.0</v>
      </c>
    </row>
    <row r="563">
      <c r="A563" t="n">
        <v>1.5307865E7</v>
      </c>
      <c r="B563" t="inlineStr">
        <is>
          <t>2-[(2,6-Dichlorophenyl)amino]benzeneacetic acid</t>
        </is>
      </c>
      <c r="C563"/>
      <c r="D563" t="inlineStr">
        <is>
          <t>Unmeasured</t>
        </is>
      </c>
      <c r="E563"/>
      <c r="F563"/>
      <c r="G563"/>
      <c r="H563"/>
      <c r="I563"/>
      <c r="J563"/>
      <c r="K563" t="inlineStr">
        <is>
          <t>Daphnia magna</t>
        </is>
      </c>
      <c r="L563" t="inlineStr">
        <is>
          <t>Water Flea</t>
        </is>
      </c>
      <c r="M563" t="inlineStr">
        <is>
          <t>Crustaceans; Standard Test Species</t>
        </is>
      </c>
      <c r="N563" t="inlineStr">
        <is>
          <t>Neonate</t>
        </is>
      </c>
      <c r="O563" t="inlineStr">
        <is>
          <t>&lt;</t>
        </is>
      </c>
      <c r="P563" t="n">
        <v>24.0</v>
      </c>
      <c r="Q563"/>
      <c r="R563"/>
      <c r="S563"/>
      <c r="T563"/>
      <c r="U563" t="inlineStr">
        <is>
          <t>Hour(s)</t>
        </is>
      </c>
      <c r="V563" t="inlineStr">
        <is>
          <t>Static</t>
        </is>
      </c>
      <c r="W563" t="inlineStr">
        <is>
          <t>Fresh water</t>
        </is>
      </c>
      <c r="X563" t="inlineStr">
        <is>
          <t>Lab</t>
        </is>
      </c>
      <c r="Y563"/>
      <c r="Z563" t="inlineStr">
        <is>
          <t>Formulation</t>
        </is>
      </c>
      <c r="AA563"/>
      <c r="AB563" t="n">
        <v>80.1</v>
      </c>
      <c r="AC563"/>
      <c r="AD563"/>
      <c r="AE563"/>
      <c r="AF563"/>
      <c r="AG563" t="inlineStr">
        <is>
          <t>AI mg/L</t>
        </is>
      </c>
      <c r="AH563"/>
      <c r="AI563"/>
      <c r="AJ563"/>
      <c r="AK563"/>
      <c r="AL563"/>
      <c r="AM563"/>
      <c r="AN563"/>
      <c r="AO563"/>
      <c r="AP563"/>
      <c r="AQ563"/>
      <c r="AR563"/>
      <c r="AS563"/>
      <c r="AT563"/>
      <c r="AU563"/>
      <c r="AV563"/>
      <c r="AW563"/>
      <c r="AX563" t="inlineStr">
        <is>
          <t>Mortality</t>
        </is>
      </c>
      <c r="AY563" t="inlineStr">
        <is>
          <t>Mortality</t>
        </is>
      </c>
      <c r="AZ563" t="inlineStr">
        <is>
          <t>LC50</t>
        </is>
      </c>
      <c r="BA563"/>
      <c r="BB563"/>
      <c r="BC563" t="n">
        <v>2.0</v>
      </c>
      <c r="BD563"/>
      <c r="BE563"/>
      <c r="BF563"/>
      <c r="BG563"/>
      <c r="BH563" t="inlineStr">
        <is>
          <t>Day(s)</t>
        </is>
      </c>
      <c r="BI563"/>
      <c r="BJ563"/>
      <c r="BK563"/>
      <c r="BL563"/>
      <c r="BM563"/>
      <c r="BN563"/>
      <c r="BO563" t="inlineStr">
        <is>
          <t>--</t>
        </is>
      </c>
      <c r="BP563"/>
      <c r="BQ563"/>
      <c r="BR563"/>
      <c r="BS563"/>
      <c r="BT563"/>
      <c r="BU563"/>
      <c r="BV563"/>
      <c r="BW563"/>
      <c r="BX563"/>
      <c r="BY563"/>
      <c r="BZ563"/>
      <c r="CA563"/>
      <c r="CB563"/>
      <c r="CC563"/>
      <c r="CD563" t="inlineStr">
        <is>
          <t>Han,G.H., H.G. Hur, and S.D. Kim</t>
        </is>
      </c>
      <c r="CE563" t="n">
        <v>155862.0</v>
      </c>
      <c r="CF563" t="inlineStr">
        <is>
          <t>Ecotoxicological Risk of Pharmaceuticals from Wastewater Treatment Plants in Korea:  Occurrence and Toxicity to Daphnia magna</t>
        </is>
      </c>
      <c r="CG563" t="inlineStr">
        <is>
          <t>Environ. Toxicol. Chem.25(1): 265-271</t>
        </is>
      </c>
      <c r="CH563" t="n">
        <v>2006.0</v>
      </c>
    </row>
    <row r="564">
      <c r="A564" t="n">
        <v>1.5307865E7</v>
      </c>
      <c r="B564" t="inlineStr">
        <is>
          <t>2-[(2,6-Dichlorophenyl)amino]benzeneacetic acid</t>
        </is>
      </c>
      <c r="C564"/>
      <c r="D564" t="inlineStr">
        <is>
          <t>Unmeasured</t>
        </is>
      </c>
      <c r="E564"/>
      <c r="F564"/>
      <c r="G564"/>
      <c r="H564"/>
      <c r="I564"/>
      <c r="J564"/>
      <c r="K564" t="inlineStr">
        <is>
          <t>Daphnia magna</t>
        </is>
      </c>
      <c r="L564" t="inlineStr">
        <is>
          <t>Water Flea</t>
        </is>
      </c>
      <c r="M564" t="inlineStr">
        <is>
          <t>Crustaceans; Standard Test Species</t>
        </is>
      </c>
      <c r="N564"/>
      <c r="O564"/>
      <c r="P564"/>
      <c r="Q564"/>
      <c r="R564"/>
      <c r="S564"/>
      <c r="T564"/>
      <c r="U564"/>
      <c r="V564" t="inlineStr">
        <is>
          <t>Aquatic - not reported</t>
        </is>
      </c>
      <c r="W564" t="inlineStr">
        <is>
          <t>Fresh water</t>
        </is>
      </c>
      <c r="X564" t="inlineStr">
        <is>
          <t>Lab</t>
        </is>
      </c>
      <c r="Y564"/>
      <c r="Z564" t="inlineStr">
        <is>
          <t>Formulation</t>
        </is>
      </c>
      <c r="AA564"/>
      <c r="AB564" t="n">
        <v>56.6</v>
      </c>
      <c r="AC564"/>
      <c r="AD564"/>
      <c r="AE564"/>
      <c r="AF564"/>
      <c r="AG564" t="inlineStr">
        <is>
          <t>AI mg/L</t>
        </is>
      </c>
      <c r="AH564"/>
      <c r="AI564"/>
      <c r="AJ564"/>
      <c r="AK564"/>
      <c r="AL564"/>
      <c r="AM564"/>
      <c r="AN564"/>
      <c r="AO564"/>
      <c r="AP564"/>
      <c r="AQ564"/>
      <c r="AR564"/>
      <c r="AS564"/>
      <c r="AT564"/>
      <c r="AU564"/>
      <c r="AV564"/>
      <c r="AW564"/>
      <c r="AX564" t="inlineStr">
        <is>
          <t>Mortality</t>
        </is>
      </c>
      <c r="AY564" t="inlineStr">
        <is>
          <t>Mortality</t>
        </is>
      </c>
      <c r="AZ564" t="inlineStr">
        <is>
          <t>LC50</t>
        </is>
      </c>
      <c r="BA564"/>
      <c r="BB564"/>
      <c r="BC564" t="n">
        <v>21.0</v>
      </c>
      <c r="BD564"/>
      <c r="BE564"/>
      <c r="BF564"/>
      <c r="BG564"/>
      <c r="BH564" t="inlineStr">
        <is>
          <t>Day(s)</t>
        </is>
      </c>
      <c r="BI564"/>
      <c r="BJ564"/>
      <c r="BK564"/>
      <c r="BL564"/>
      <c r="BM564"/>
      <c r="BN564"/>
      <c r="BO564" t="inlineStr">
        <is>
          <t>--</t>
        </is>
      </c>
      <c r="BP564"/>
      <c r="BQ564"/>
      <c r="BR564"/>
      <c r="BS564"/>
      <c r="BT564"/>
      <c r="BU564"/>
      <c r="BV564"/>
      <c r="BW564"/>
      <c r="BX564"/>
      <c r="BY564"/>
      <c r="BZ564"/>
      <c r="CA564"/>
      <c r="CB564"/>
      <c r="CC564"/>
      <c r="CD564" t="inlineStr">
        <is>
          <t>Quinn,B., W. Schmidt, K. O'Rourke, and R. Hernan</t>
        </is>
      </c>
      <c r="CE564" t="n">
        <v>155069.0</v>
      </c>
      <c r="CF564" t="inlineStr">
        <is>
          <t>Effects of the Pharmaceuticals Gemfibrozil and Diclofenac on Biomarker Expression in the Zebra Mussel (Dreissena polymorpha) and Their Comparison with Standardised Toxicity Tests</t>
        </is>
      </c>
      <c r="CG564" t="inlineStr">
        <is>
          <t>Chemosphere84(5): 657-663</t>
        </is>
      </c>
      <c r="CH564" t="n">
        <v>2011.0</v>
      </c>
    </row>
    <row r="565">
      <c r="A565" t="n">
        <v>1.5687271E7</v>
      </c>
      <c r="B565" t="inlineStr">
        <is>
          <t>alpha-Methyl-4-(2-methylpropyl)benzeneacetic acid</t>
        </is>
      </c>
      <c r="C565"/>
      <c r="D565" t="inlineStr">
        <is>
          <t>Unmeasured</t>
        </is>
      </c>
      <c r="E565"/>
      <c r="F565"/>
      <c r="G565"/>
      <c r="H565"/>
      <c r="I565"/>
      <c r="J565"/>
      <c r="K565" t="inlineStr">
        <is>
          <t>Daphnia magna</t>
        </is>
      </c>
      <c r="L565" t="inlineStr">
        <is>
          <t>Water Flea</t>
        </is>
      </c>
      <c r="M565" t="inlineStr">
        <is>
          <t>Crustaceans; Standard Test Species</t>
        </is>
      </c>
      <c r="N565"/>
      <c r="O565"/>
      <c r="P565"/>
      <c r="Q565"/>
      <c r="R565"/>
      <c r="S565"/>
      <c r="T565"/>
      <c r="U565"/>
      <c r="V565" t="inlineStr">
        <is>
          <t>Static</t>
        </is>
      </c>
      <c r="W565" t="inlineStr">
        <is>
          <t>Fresh water</t>
        </is>
      </c>
      <c r="X565" t="inlineStr">
        <is>
          <t>Lab</t>
        </is>
      </c>
      <c r="Y565"/>
      <c r="Z565" t="inlineStr">
        <is>
          <t>Formulation</t>
        </is>
      </c>
      <c r="AA565"/>
      <c r="AB565" t="n">
        <v>124.4</v>
      </c>
      <c r="AC565"/>
      <c r="AD565"/>
      <c r="AE565"/>
      <c r="AF565"/>
      <c r="AG565" t="inlineStr">
        <is>
          <t>AI mg/L</t>
        </is>
      </c>
      <c r="AH565"/>
      <c r="AI565"/>
      <c r="AJ565"/>
      <c r="AK565"/>
      <c r="AL565"/>
      <c r="AM565"/>
      <c r="AN565"/>
      <c r="AO565"/>
      <c r="AP565"/>
      <c r="AQ565"/>
      <c r="AR565"/>
      <c r="AS565"/>
      <c r="AT565"/>
      <c r="AU565"/>
      <c r="AV565"/>
      <c r="AW565"/>
      <c r="AX565" t="inlineStr">
        <is>
          <t>Mortality</t>
        </is>
      </c>
      <c r="AY565" t="inlineStr">
        <is>
          <t>Mortality</t>
        </is>
      </c>
      <c r="AZ565" t="inlineStr">
        <is>
          <t>LC50</t>
        </is>
      </c>
      <c r="BA565"/>
      <c r="BB565"/>
      <c r="BC565" t="n">
        <v>2.0</v>
      </c>
      <c r="BD565"/>
      <c r="BE565"/>
      <c r="BF565"/>
      <c r="BG565"/>
      <c r="BH565" t="inlineStr">
        <is>
          <t>Day(s)</t>
        </is>
      </c>
      <c r="BI565"/>
      <c r="BJ565"/>
      <c r="BK565"/>
      <c r="BL565"/>
      <c r="BM565"/>
      <c r="BN565"/>
      <c r="BO565" t="inlineStr">
        <is>
          <t>--</t>
        </is>
      </c>
      <c r="BP565"/>
      <c r="BQ565"/>
      <c r="BR565"/>
      <c r="BS565"/>
      <c r="BT565"/>
      <c r="BU565"/>
      <c r="BV565"/>
      <c r="BW565"/>
      <c r="BX565"/>
      <c r="BY565"/>
      <c r="BZ565"/>
      <c r="CA565"/>
      <c r="CB565"/>
      <c r="CC565"/>
      <c r="CD565" t="inlineStr">
        <is>
          <t>Ra,J.S., S.Y. Oh, B.C. Lee, and S.D. Kim</t>
        </is>
      </c>
      <c r="CE565" t="n">
        <v>155080.0</v>
      </c>
      <c r="CF565" t="inlineStr">
        <is>
          <t>The Effect of Suspended Particles Coated by Humic Acid on the Toxicity of Pharmaceuticals, Estrogens, and Phenolic Compounds</t>
        </is>
      </c>
      <c r="CG565" t="inlineStr">
        <is>
          <t>Environ. Int.34(2): 184-192</t>
        </is>
      </c>
      <c r="CH565" t="n">
        <v>2008.0</v>
      </c>
    </row>
    <row r="566">
      <c r="A566" t="n">
        <v>1.5687271E7</v>
      </c>
      <c r="B566" t="inlineStr">
        <is>
          <t>alpha-Methyl-4-(2-methylpropyl)benzeneacetic acid</t>
        </is>
      </c>
      <c r="C566"/>
      <c r="D566" t="inlineStr">
        <is>
          <t>Unmeasured</t>
        </is>
      </c>
      <c r="E566"/>
      <c r="F566"/>
      <c r="G566"/>
      <c r="H566"/>
      <c r="I566"/>
      <c r="J566"/>
      <c r="K566" t="inlineStr">
        <is>
          <t>Daphnia magna</t>
        </is>
      </c>
      <c r="L566" t="inlineStr">
        <is>
          <t>Water Flea</t>
        </is>
      </c>
      <c r="M566" t="inlineStr">
        <is>
          <t>Crustaceans; Standard Test Species</t>
        </is>
      </c>
      <c r="N566" t="inlineStr">
        <is>
          <t>Neonate</t>
        </is>
      </c>
      <c r="O566" t="inlineStr">
        <is>
          <t>&lt;</t>
        </is>
      </c>
      <c r="P566" t="n">
        <v>24.0</v>
      </c>
      <c r="Q566"/>
      <c r="R566"/>
      <c r="S566"/>
      <c r="T566"/>
      <c r="U566" t="inlineStr">
        <is>
          <t>Hour(s)</t>
        </is>
      </c>
      <c r="V566" t="inlineStr">
        <is>
          <t>Static</t>
        </is>
      </c>
      <c r="W566" t="inlineStr">
        <is>
          <t>Fresh water</t>
        </is>
      </c>
      <c r="X566" t="inlineStr">
        <is>
          <t>Lab</t>
        </is>
      </c>
      <c r="Y566" t="n">
        <v>6.0</v>
      </c>
      <c r="Z566" t="inlineStr">
        <is>
          <t>Formulation</t>
        </is>
      </c>
      <c r="AA566" t="inlineStr">
        <is>
          <t>&gt;</t>
        </is>
      </c>
      <c r="AB566" t="n">
        <v>0.032</v>
      </c>
      <c r="AC566"/>
      <c r="AD566"/>
      <c r="AE566"/>
      <c r="AF566"/>
      <c r="AG566" t="inlineStr">
        <is>
          <t>AI mg/L</t>
        </is>
      </c>
      <c r="AH566"/>
      <c r="AI566"/>
      <c r="AJ566"/>
      <c r="AK566"/>
      <c r="AL566"/>
      <c r="AM566"/>
      <c r="AN566"/>
      <c r="AO566"/>
      <c r="AP566"/>
      <c r="AQ566"/>
      <c r="AR566"/>
      <c r="AS566"/>
      <c r="AT566"/>
      <c r="AU566"/>
      <c r="AV566"/>
      <c r="AW566"/>
      <c r="AX566" t="inlineStr">
        <is>
          <t>Mortality</t>
        </is>
      </c>
      <c r="AY566" t="inlineStr">
        <is>
          <t>Mortality</t>
        </is>
      </c>
      <c r="AZ566" t="inlineStr">
        <is>
          <t>LC50</t>
        </is>
      </c>
      <c r="BA566"/>
      <c r="BB566"/>
      <c r="BC566" t="n">
        <v>2.0</v>
      </c>
      <c r="BD566"/>
      <c r="BE566"/>
      <c r="BF566"/>
      <c r="BG566"/>
      <c r="BH566" t="inlineStr">
        <is>
          <t>Day(s)</t>
        </is>
      </c>
      <c r="BI566"/>
      <c r="BJ566"/>
      <c r="BK566"/>
      <c r="BL566"/>
      <c r="BM566"/>
      <c r="BN566"/>
      <c r="BO566" t="inlineStr">
        <is>
          <t>--</t>
        </is>
      </c>
      <c r="BP566"/>
      <c r="BQ566"/>
      <c r="BR566"/>
      <c r="BS566"/>
      <c r="BT566"/>
      <c r="BU566"/>
      <c r="BV566"/>
      <c r="BW566"/>
      <c r="BX566"/>
      <c r="BY566"/>
      <c r="BZ566"/>
      <c r="CA566"/>
      <c r="CB566"/>
      <c r="CC566"/>
      <c r="CD566" t="inlineStr">
        <is>
          <t>Brun,G.L., M. Bernier, R. Losier, K. Doe, P. Jackman, and H.B. Lee</t>
        </is>
      </c>
      <c r="CE566" t="n">
        <v>152071.0</v>
      </c>
      <c r="CF566" t="inlineStr">
        <is>
          <t>Pharmaceutically Active Compounds in Atlantic Canadian Sewage Treatment Plant Effluents and Receiving Waters, and Potential for Environmental Effects as Measured by Acute and Chronic Aquatic Toxicity</t>
        </is>
      </c>
      <c r="CG566" t="inlineStr">
        <is>
          <t>Environ. Toxicol. Chem.25(8): 2163-2176</t>
        </is>
      </c>
      <c r="CH566" t="n">
        <v>2006.0</v>
      </c>
    </row>
    <row r="567">
      <c r="A567" t="n">
        <v>1.5687271E7</v>
      </c>
      <c r="B567" t="inlineStr">
        <is>
          <t>alpha-Methyl-4-(2-methylpropyl)benzeneacetic acid</t>
        </is>
      </c>
      <c r="C567"/>
      <c r="D567" t="inlineStr">
        <is>
          <t>Unmeasured</t>
        </is>
      </c>
      <c r="E567"/>
      <c r="F567"/>
      <c r="G567"/>
      <c r="H567"/>
      <c r="I567"/>
      <c r="J567"/>
      <c r="K567" t="inlineStr">
        <is>
          <t>Daphnia magna</t>
        </is>
      </c>
      <c r="L567" t="inlineStr">
        <is>
          <t>Water Flea</t>
        </is>
      </c>
      <c r="M567" t="inlineStr">
        <is>
          <t>Crustaceans; Standard Test Species</t>
        </is>
      </c>
      <c r="N567" t="inlineStr">
        <is>
          <t>Neonate</t>
        </is>
      </c>
      <c r="O567" t="inlineStr">
        <is>
          <t>&lt;</t>
        </is>
      </c>
      <c r="P567" t="n">
        <v>24.0</v>
      </c>
      <c r="Q567"/>
      <c r="R567"/>
      <c r="S567"/>
      <c r="T567"/>
      <c r="U567" t="inlineStr">
        <is>
          <t>Hour(s)</t>
        </is>
      </c>
      <c r="V567" t="inlineStr">
        <is>
          <t>Static</t>
        </is>
      </c>
      <c r="W567" t="inlineStr">
        <is>
          <t>Fresh water</t>
        </is>
      </c>
      <c r="X567" t="inlineStr">
        <is>
          <t>Lab</t>
        </is>
      </c>
      <c r="Y567"/>
      <c r="Z567" t="inlineStr">
        <is>
          <t>Formulation</t>
        </is>
      </c>
      <c r="AA567"/>
      <c r="AB567" t="n">
        <v>132.6</v>
      </c>
      <c r="AC567"/>
      <c r="AD567"/>
      <c r="AE567"/>
      <c r="AF567"/>
      <c r="AG567" t="inlineStr">
        <is>
          <t>AI mg/L</t>
        </is>
      </c>
      <c r="AH567"/>
      <c r="AI567"/>
      <c r="AJ567"/>
      <c r="AK567"/>
      <c r="AL567"/>
      <c r="AM567"/>
      <c r="AN567"/>
      <c r="AO567"/>
      <c r="AP567"/>
      <c r="AQ567"/>
      <c r="AR567"/>
      <c r="AS567"/>
      <c r="AT567"/>
      <c r="AU567"/>
      <c r="AV567"/>
      <c r="AW567"/>
      <c r="AX567" t="inlineStr">
        <is>
          <t>Mortality</t>
        </is>
      </c>
      <c r="AY567" t="inlineStr">
        <is>
          <t>Mortality</t>
        </is>
      </c>
      <c r="AZ567" t="inlineStr">
        <is>
          <t>LC50</t>
        </is>
      </c>
      <c r="BA567"/>
      <c r="BB567"/>
      <c r="BC567" t="n">
        <v>2.0</v>
      </c>
      <c r="BD567"/>
      <c r="BE567"/>
      <c r="BF567"/>
      <c r="BG567"/>
      <c r="BH567" t="inlineStr">
        <is>
          <t>Day(s)</t>
        </is>
      </c>
      <c r="BI567"/>
      <c r="BJ567"/>
      <c r="BK567"/>
      <c r="BL567"/>
      <c r="BM567"/>
      <c r="BN567"/>
      <c r="BO567" t="inlineStr">
        <is>
          <t>--</t>
        </is>
      </c>
      <c r="BP567"/>
      <c r="BQ567"/>
      <c r="BR567"/>
      <c r="BS567"/>
      <c r="BT567"/>
      <c r="BU567"/>
      <c r="BV567"/>
      <c r="BW567"/>
      <c r="BX567"/>
      <c r="BY567"/>
      <c r="BZ567"/>
      <c r="CA567"/>
      <c r="CB567"/>
      <c r="CC567"/>
      <c r="CD567" t="inlineStr">
        <is>
          <t>Han,G.H., H.G. Hur, and S.D. Kim</t>
        </is>
      </c>
      <c r="CE567" t="n">
        <v>155862.0</v>
      </c>
      <c r="CF567" t="inlineStr">
        <is>
          <t>Ecotoxicological Risk of Pharmaceuticals from Wastewater Treatment Plants in Korea:  Occurrence and Toxicity to Daphnia magna</t>
        </is>
      </c>
      <c r="CG567" t="inlineStr">
        <is>
          <t>Environ. Toxicol. Chem.25(1): 265-271</t>
        </is>
      </c>
      <c r="CH567" t="n">
        <v>2006.0</v>
      </c>
    </row>
    <row r="568">
      <c r="A568" t="n">
        <v>1.5862074E7</v>
      </c>
      <c r="B568" t="inlineStr">
        <is>
          <t>2,4,5-Trichloro-1,1'-biphenyl</t>
        </is>
      </c>
      <c r="C568"/>
      <c r="D568" t="inlineStr">
        <is>
          <t>Unmeasured</t>
        </is>
      </c>
      <c r="E568"/>
      <c r="F568"/>
      <c r="G568"/>
      <c r="H568"/>
      <c r="I568"/>
      <c r="J568"/>
      <c r="K568" t="inlineStr">
        <is>
          <t>Daphnia magna</t>
        </is>
      </c>
      <c r="L568" t="inlineStr">
        <is>
          <t>Water Flea</t>
        </is>
      </c>
      <c r="M568" t="inlineStr">
        <is>
          <t>Crustaceans; Standard Test Species</t>
        </is>
      </c>
      <c r="N568" t="inlineStr">
        <is>
          <t>Neonate</t>
        </is>
      </c>
      <c r="O568" t="inlineStr">
        <is>
          <t>&lt;</t>
        </is>
      </c>
      <c r="P568" t="n">
        <v>24.0</v>
      </c>
      <c r="Q568"/>
      <c r="R568"/>
      <c r="S568"/>
      <c r="T568"/>
      <c r="U568" t="inlineStr">
        <is>
          <t>Hour(s)</t>
        </is>
      </c>
      <c r="V568" t="inlineStr">
        <is>
          <t>Static</t>
        </is>
      </c>
      <c r="W568" t="inlineStr">
        <is>
          <t>Fresh water</t>
        </is>
      </c>
      <c r="X568" t="inlineStr">
        <is>
          <t>Lab</t>
        </is>
      </c>
      <c r="Y568"/>
      <c r="Z568" t="inlineStr">
        <is>
          <t>Formulation</t>
        </is>
      </c>
      <c r="AA568"/>
      <c r="AB568" t="n">
        <v>0.59</v>
      </c>
      <c r="AC568"/>
      <c r="AD568" t="n">
        <v>0.51</v>
      </c>
      <c r="AE568"/>
      <c r="AF568" t="n">
        <v>0.68</v>
      </c>
      <c r="AG568" t="inlineStr">
        <is>
          <t>AI mg/L</t>
        </is>
      </c>
      <c r="AH568"/>
      <c r="AI568"/>
      <c r="AJ568"/>
      <c r="AK568"/>
      <c r="AL568"/>
      <c r="AM568"/>
      <c r="AN568"/>
      <c r="AO568"/>
      <c r="AP568"/>
      <c r="AQ568"/>
      <c r="AR568"/>
      <c r="AS568"/>
      <c r="AT568"/>
      <c r="AU568"/>
      <c r="AV568"/>
      <c r="AW568"/>
      <c r="AX568" t="inlineStr">
        <is>
          <t>Mortality</t>
        </is>
      </c>
      <c r="AY568" t="inlineStr">
        <is>
          <t>Mortality</t>
        </is>
      </c>
      <c r="AZ568" t="inlineStr">
        <is>
          <t>LC50</t>
        </is>
      </c>
      <c r="BA568"/>
      <c r="BB568"/>
      <c r="BC568" t="n">
        <v>2.0</v>
      </c>
      <c r="BD568"/>
      <c r="BE568"/>
      <c r="BF568"/>
      <c r="BG568"/>
      <c r="BH568" t="inlineStr">
        <is>
          <t>Day(s)</t>
        </is>
      </c>
      <c r="BI568"/>
      <c r="BJ568"/>
      <c r="BK568"/>
      <c r="BL568"/>
      <c r="BM568"/>
      <c r="BN568"/>
      <c r="BO568" t="inlineStr">
        <is>
          <t>--</t>
        </is>
      </c>
      <c r="BP568"/>
      <c r="BQ568"/>
      <c r="BR568"/>
      <c r="BS568"/>
      <c r="BT568"/>
      <c r="BU568"/>
      <c r="BV568"/>
      <c r="BW568"/>
      <c r="BX568"/>
      <c r="BY568"/>
      <c r="BZ568"/>
      <c r="CA568"/>
      <c r="CB568"/>
      <c r="CC568"/>
      <c r="CD568" t="inlineStr">
        <is>
          <t>Zou,E., and M. Fingerman</t>
        </is>
      </c>
      <c r="CE568" t="n">
        <v>18976.0</v>
      </c>
      <c r="CF568" t="inlineStr">
        <is>
          <t>Effects of Estrogenic Xenobiotics on Molting of the Water Flea, Daphnia magna</t>
        </is>
      </c>
      <c r="CG568" t="inlineStr">
        <is>
          <t>Ecotoxicol. Environ. Saf.38(3): 281-285</t>
        </is>
      </c>
      <c r="CH568" t="n">
        <v>1997.0</v>
      </c>
    </row>
    <row r="569">
      <c r="A569" t="n">
        <v>1.5920931E7</v>
      </c>
      <c r="B569" t="inlineStr">
        <is>
          <t>3-(Methylamino)-L-alanine</t>
        </is>
      </c>
      <c r="C569"/>
      <c r="D569" t="inlineStr">
        <is>
          <t>Unmeasured</t>
        </is>
      </c>
      <c r="E569"/>
      <c r="F569"/>
      <c r="G569"/>
      <c r="H569"/>
      <c r="I569"/>
      <c r="J569"/>
      <c r="K569" t="inlineStr">
        <is>
          <t>Daphnia magna</t>
        </is>
      </c>
      <c r="L569" t="inlineStr">
        <is>
          <t>Water Flea</t>
        </is>
      </c>
      <c r="M569" t="inlineStr">
        <is>
          <t>Crustaceans; Standard Test Species</t>
        </is>
      </c>
      <c r="N569" t="inlineStr">
        <is>
          <t>Larva</t>
        </is>
      </c>
      <c r="O569"/>
      <c r="P569"/>
      <c r="Q569"/>
      <c r="R569"/>
      <c r="S569"/>
      <c r="T569"/>
      <c r="U569"/>
      <c r="V569"/>
      <c r="W569" t="inlineStr">
        <is>
          <t>Culture</t>
        </is>
      </c>
      <c r="X569" t="inlineStr">
        <is>
          <t>Lab</t>
        </is>
      </c>
      <c r="Y569" t="n">
        <v>8.0</v>
      </c>
      <c r="Z569" t="inlineStr">
        <is>
          <t>Formulation</t>
        </is>
      </c>
      <c r="AA569"/>
      <c r="AB569" t="n">
        <v>29.5339</v>
      </c>
      <c r="AC569"/>
      <c r="AD569"/>
      <c r="AE569"/>
      <c r="AF569"/>
      <c r="AG569" t="inlineStr">
        <is>
          <t>AI mg/L</t>
        </is>
      </c>
      <c r="AH569"/>
      <c r="AI569"/>
      <c r="AJ569"/>
      <c r="AK569"/>
      <c r="AL569"/>
      <c r="AM569"/>
      <c r="AN569"/>
      <c r="AO569"/>
      <c r="AP569"/>
      <c r="AQ569"/>
      <c r="AR569"/>
      <c r="AS569"/>
      <c r="AT569"/>
      <c r="AU569"/>
      <c r="AV569"/>
      <c r="AW569"/>
      <c r="AX569" t="inlineStr">
        <is>
          <t>Mortality</t>
        </is>
      </c>
      <c r="AY569" t="inlineStr">
        <is>
          <t>Mortality</t>
        </is>
      </c>
      <c r="AZ569" t="inlineStr">
        <is>
          <t>LC50</t>
        </is>
      </c>
      <c r="BA569"/>
      <c r="BB569"/>
      <c r="BC569" t="n">
        <v>2.0</v>
      </c>
      <c r="BD569"/>
      <c r="BE569"/>
      <c r="BF569"/>
      <c r="BG569"/>
      <c r="BH569" t="inlineStr">
        <is>
          <t>Day(s)</t>
        </is>
      </c>
      <c r="BI569"/>
      <c r="BJ569"/>
      <c r="BK569"/>
      <c r="BL569"/>
      <c r="BM569"/>
      <c r="BN569"/>
      <c r="BO569" t="inlineStr">
        <is>
          <t>--</t>
        </is>
      </c>
      <c r="BP569"/>
      <c r="BQ569"/>
      <c r="BR569"/>
      <c r="BS569"/>
      <c r="BT569"/>
      <c r="BU569"/>
      <c r="BV569"/>
      <c r="BW569"/>
      <c r="BX569"/>
      <c r="BY569"/>
      <c r="BZ569"/>
      <c r="CA569"/>
      <c r="CB569"/>
      <c r="CC569"/>
      <c r="CD569" t="inlineStr">
        <is>
          <t>Blaszczyk,A., K. Siedlecka-Kroplewska, M. Wozniak, and H. Mazur-Marzec</t>
        </is>
      </c>
      <c r="CE569" t="n">
        <v>186625.0</v>
      </c>
      <c r="CF569" t="inlineStr">
        <is>
          <t>Presence of beta-N-Methylamino-L-Alanine in Cyanobacteria and Aquatic Organisms from Waters of Northern Poland; BMAA Toxicity Studies</t>
        </is>
      </c>
      <c r="CG569" t="inlineStr">
        <is>
          <t>Toxicon194:90-97</t>
        </is>
      </c>
      <c r="CH569" t="n">
        <v>2021.0</v>
      </c>
    </row>
    <row r="570">
      <c r="A570" t="n">
        <v>1.5920931E7</v>
      </c>
      <c r="B570" t="inlineStr">
        <is>
          <t>3-(Methylamino)-L-alanine</t>
        </is>
      </c>
      <c r="C570"/>
      <c r="D570" t="inlineStr">
        <is>
          <t>Unmeasured</t>
        </is>
      </c>
      <c r="E570"/>
      <c r="F570"/>
      <c r="G570"/>
      <c r="H570"/>
      <c r="I570"/>
      <c r="J570"/>
      <c r="K570" t="inlineStr">
        <is>
          <t>Daphnia magna</t>
        </is>
      </c>
      <c r="L570" t="inlineStr">
        <is>
          <t>Water Flea</t>
        </is>
      </c>
      <c r="M570" t="inlineStr">
        <is>
          <t>Crustaceans; Standard Test Species</t>
        </is>
      </c>
      <c r="N570" t="inlineStr">
        <is>
          <t>Larva</t>
        </is>
      </c>
      <c r="O570"/>
      <c r="P570"/>
      <c r="Q570"/>
      <c r="R570"/>
      <c r="S570"/>
      <c r="T570"/>
      <c r="U570"/>
      <c r="V570"/>
      <c r="W570" t="inlineStr">
        <is>
          <t>Culture</t>
        </is>
      </c>
      <c r="X570" t="inlineStr">
        <is>
          <t>Lab</t>
        </is>
      </c>
      <c r="Y570" t="n">
        <v>8.0</v>
      </c>
      <c r="Z570" t="inlineStr">
        <is>
          <t>Formulation</t>
        </is>
      </c>
      <c r="AA570"/>
      <c r="AB570" t="n">
        <v>165.38984</v>
      </c>
      <c r="AC570"/>
      <c r="AD570"/>
      <c r="AE570"/>
      <c r="AF570"/>
      <c r="AG570" t="inlineStr">
        <is>
          <t>AI mg/L</t>
        </is>
      </c>
      <c r="AH570"/>
      <c r="AI570"/>
      <c r="AJ570"/>
      <c r="AK570"/>
      <c r="AL570"/>
      <c r="AM570"/>
      <c r="AN570"/>
      <c r="AO570"/>
      <c r="AP570"/>
      <c r="AQ570"/>
      <c r="AR570"/>
      <c r="AS570"/>
      <c r="AT570"/>
      <c r="AU570"/>
      <c r="AV570"/>
      <c r="AW570"/>
      <c r="AX570" t="inlineStr">
        <is>
          <t>Mortality</t>
        </is>
      </c>
      <c r="AY570" t="inlineStr">
        <is>
          <t>Mortality</t>
        </is>
      </c>
      <c r="AZ570" t="inlineStr">
        <is>
          <t>LC50</t>
        </is>
      </c>
      <c r="BA570"/>
      <c r="BB570"/>
      <c r="BC570" t="n">
        <v>1.0</v>
      </c>
      <c r="BD570"/>
      <c r="BE570"/>
      <c r="BF570"/>
      <c r="BG570"/>
      <c r="BH570" t="inlineStr">
        <is>
          <t>Day(s)</t>
        </is>
      </c>
      <c r="BI570"/>
      <c r="BJ570"/>
      <c r="BK570"/>
      <c r="BL570"/>
      <c r="BM570"/>
      <c r="BN570"/>
      <c r="BO570" t="inlineStr">
        <is>
          <t>--</t>
        </is>
      </c>
      <c r="BP570"/>
      <c r="BQ570"/>
      <c r="BR570"/>
      <c r="BS570"/>
      <c r="BT570"/>
      <c r="BU570"/>
      <c r="BV570"/>
      <c r="BW570"/>
      <c r="BX570"/>
      <c r="BY570"/>
      <c r="BZ570"/>
      <c r="CA570"/>
      <c r="CB570"/>
      <c r="CC570"/>
      <c r="CD570" t="inlineStr">
        <is>
          <t>Blaszczyk,A., K. Siedlecka-Kroplewska, M. Wozniak, and H. Mazur-Marzec</t>
        </is>
      </c>
      <c r="CE570" t="n">
        <v>186625.0</v>
      </c>
      <c r="CF570" t="inlineStr">
        <is>
          <t>Presence of beta-N-Methylamino-L-Alanine in Cyanobacteria and Aquatic Organisms from Waters of Northern Poland; BMAA Toxicity Studies</t>
        </is>
      </c>
      <c r="CG570" t="inlineStr">
        <is>
          <t>Toxicon194:90-97</t>
        </is>
      </c>
      <c r="CH570" t="n">
        <v>2021.0</v>
      </c>
    </row>
    <row r="571">
      <c r="A571" t="n">
        <v>1.6012558E7</v>
      </c>
      <c r="B571" t="inlineStr">
        <is>
          <t>3-(Methylamino)-L-alanine hydrochloride (1:1)</t>
        </is>
      </c>
      <c r="C571"/>
      <c r="D571" t="inlineStr">
        <is>
          <t>Measured</t>
        </is>
      </c>
      <c r="E571"/>
      <c r="F571"/>
      <c r="G571"/>
      <c r="H571"/>
      <c r="I571"/>
      <c r="J571"/>
      <c r="K571" t="inlineStr">
        <is>
          <t>Daphnia magna</t>
        </is>
      </c>
      <c r="L571" t="inlineStr">
        <is>
          <t>Water Flea</t>
        </is>
      </c>
      <c r="M571" t="inlineStr">
        <is>
          <t>Crustaceans; Standard Test Species</t>
        </is>
      </c>
      <c r="N571" t="inlineStr">
        <is>
          <t>Neonate</t>
        </is>
      </c>
      <c r="O571" t="inlineStr">
        <is>
          <t>&lt;</t>
        </is>
      </c>
      <c r="P571" t="n">
        <v>24.0</v>
      </c>
      <c r="Q571"/>
      <c r="R571"/>
      <c r="S571"/>
      <c r="T571"/>
      <c r="U571" t="inlineStr">
        <is>
          <t>Hour(s)</t>
        </is>
      </c>
      <c r="V571"/>
      <c r="W571" t="inlineStr">
        <is>
          <t>Culture</t>
        </is>
      </c>
      <c r="X571" t="inlineStr">
        <is>
          <t>Lab</t>
        </is>
      </c>
      <c r="Y571" t="n">
        <v>6.0</v>
      </c>
      <c r="Z571" t="inlineStr">
        <is>
          <t>Active ingredient</t>
        </is>
      </c>
      <c r="AA571" t="inlineStr">
        <is>
          <t>&gt;</t>
        </is>
      </c>
      <c r="AB571" t="n">
        <v>9.932</v>
      </c>
      <c r="AC571"/>
      <c r="AD571"/>
      <c r="AE571"/>
      <c r="AF571"/>
      <c r="AG571" t="inlineStr">
        <is>
          <t>AI mg/L</t>
        </is>
      </c>
      <c r="AH571"/>
      <c r="AI571"/>
      <c r="AJ571"/>
      <c r="AK571"/>
      <c r="AL571"/>
      <c r="AM571"/>
      <c r="AN571"/>
      <c r="AO571"/>
      <c r="AP571"/>
      <c r="AQ571"/>
      <c r="AR571"/>
      <c r="AS571"/>
      <c r="AT571"/>
      <c r="AU571"/>
      <c r="AV571"/>
      <c r="AW571"/>
      <c r="AX571" t="inlineStr">
        <is>
          <t>Mortality</t>
        </is>
      </c>
      <c r="AY571" t="inlineStr">
        <is>
          <t>Mortality</t>
        </is>
      </c>
      <c r="AZ571" t="inlineStr">
        <is>
          <t>LC50</t>
        </is>
      </c>
      <c r="BA571"/>
      <c r="BB571"/>
      <c r="BC571" t="n">
        <v>2.0</v>
      </c>
      <c r="BD571"/>
      <c r="BE571"/>
      <c r="BF571"/>
      <c r="BG571"/>
      <c r="BH571" t="inlineStr">
        <is>
          <t>Day(s)</t>
        </is>
      </c>
      <c r="BI571"/>
      <c r="BJ571"/>
      <c r="BK571"/>
      <c r="BL571"/>
      <c r="BM571"/>
      <c r="BN571"/>
      <c r="BO571" t="inlineStr">
        <is>
          <t>--</t>
        </is>
      </c>
      <c r="BP571"/>
      <c r="BQ571"/>
      <c r="BR571"/>
      <c r="BS571"/>
      <c r="BT571"/>
      <c r="BU571"/>
      <c r="BV571"/>
      <c r="BW571"/>
      <c r="BX571"/>
      <c r="BY571"/>
      <c r="BZ571"/>
      <c r="CA571"/>
      <c r="CB571"/>
      <c r="CC571"/>
      <c r="CD571" t="inlineStr">
        <is>
          <t>Lurling,M., E.J. Faassen, and J.S. Van Eenennaam</t>
        </is>
      </c>
      <c r="CE571" t="n">
        <v>186363.0</v>
      </c>
      <c r="CF571" t="inlineStr">
        <is>
          <t>Effects of the Cyanobacterial Neurotoxin beta-N-Methylamino-L-Alanine (BMAA) on the Survival, Mobility and Reproduction of Daphnia magna</t>
        </is>
      </c>
      <c r="CG571" t="inlineStr">
        <is>
          <t>J. Plankton Res.33(2): 333-342</t>
        </is>
      </c>
      <c r="CH571" t="n">
        <v>2011.0</v>
      </c>
    </row>
    <row r="572">
      <c r="A572" t="n">
        <v>1.6887006E7</v>
      </c>
      <c r="B572" t="inlineStr">
        <is>
          <t>Chloride</t>
        </is>
      </c>
      <c r="C572"/>
      <c r="D572" t="inlineStr">
        <is>
          <t>Unmeasured</t>
        </is>
      </c>
      <c r="E572"/>
      <c r="F572"/>
      <c r="G572"/>
      <c r="H572"/>
      <c r="I572"/>
      <c r="J572"/>
      <c r="K572" t="inlineStr">
        <is>
          <t>Daphnia magna</t>
        </is>
      </c>
      <c r="L572" t="inlineStr">
        <is>
          <t>Water Flea</t>
        </is>
      </c>
      <c r="M572" t="inlineStr">
        <is>
          <t>Crustaceans; Standard Test Species</t>
        </is>
      </c>
      <c r="N572"/>
      <c r="O572"/>
      <c r="P572"/>
      <c r="Q572"/>
      <c r="R572"/>
      <c r="S572"/>
      <c r="T572"/>
      <c r="U572"/>
      <c r="V572"/>
      <c r="W572" t="inlineStr">
        <is>
          <t>Fresh water</t>
        </is>
      </c>
      <c r="X572" t="inlineStr">
        <is>
          <t>Lab</t>
        </is>
      </c>
      <c r="Y572"/>
      <c r="Z572" t="inlineStr">
        <is>
          <t>Total</t>
        </is>
      </c>
      <c r="AA572"/>
      <c r="AB572" t="n">
        <v>2600.0</v>
      </c>
      <c r="AC572"/>
      <c r="AD572"/>
      <c r="AE572"/>
      <c r="AF572"/>
      <c r="AG572" t="inlineStr">
        <is>
          <t>AI mg/L</t>
        </is>
      </c>
      <c r="AH572"/>
      <c r="AI572"/>
      <c r="AJ572"/>
      <c r="AK572"/>
      <c r="AL572"/>
      <c r="AM572"/>
      <c r="AN572"/>
      <c r="AO572"/>
      <c r="AP572"/>
      <c r="AQ572"/>
      <c r="AR572"/>
      <c r="AS572"/>
      <c r="AT572"/>
      <c r="AU572"/>
      <c r="AV572"/>
      <c r="AW572"/>
      <c r="AX572" t="inlineStr">
        <is>
          <t>Mortality</t>
        </is>
      </c>
      <c r="AY572" t="inlineStr">
        <is>
          <t>Mortality</t>
        </is>
      </c>
      <c r="AZ572" t="inlineStr">
        <is>
          <t>LC50</t>
        </is>
      </c>
      <c r="BA572"/>
      <c r="BB572"/>
      <c r="BC572" t="n">
        <v>1.0</v>
      </c>
      <c r="BD572"/>
      <c r="BE572"/>
      <c r="BF572"/>
      <c r="BG572"/>
      <c r="BH572" t="inlineStr">
        <is>
          <t>Day(s)</t>
        </is>
      </c>
      <c r="BI572"/>
      <c r="BJ572"/>
      <c r="BK572"/>
      <c r="BL572"/>
      <c r="BM572"/>
      <c r="BN572"/>
      <c r="BO572" t="inlineStr">
        <is>
          <t>--</t>
        </is>
      </c>
      <c r="BP572"/>
      <c r="BQ572"/>
      <c r="BR572"/>
      <c r="BS572"/>
      <c r="BT572"/>
      <c r="BU572"/>
      <c r="BV572"/>
      <c r="BW572"/>
      <c r="BX572"/>
      <c r="BY572"/>
      <c r="BZ572"/>
      <c r="CA572"/>
      <c r="CB572"/>
      <c r="CC572"/>
      <c r="CD572" t="inlineStr">
        <is>
          <t>Vinot,H., and J.P. Larpent</t>
        </is>
      </c>
      <c r="CE572" t="n">
        <v>67528.0</v>
      </c>
      <c r="CF572" t="inlineStr">
        <is>
          <t>Water Pollution by Uranium Ore Treatment Works</t>
        </is>
      </c>
      <c r="CG572" t="inlineStr">
        <is>
          <t>Hydrobiologia112:125-129</t>
        </is>
      </c>
      <c r="CH572" t="n">
        <v>1984.0</v>
      </c>
    </row>
    <row r="573">
      <c r="A573" t="n">
        <v>1.8259057E7</v>
      </c>
      <c r="B573" t="inlineStr">
        <is>
          <t>2,3,4,5,6-Pentachloro-1,1'-biphenyl</t>
        </is>
      </c>
      <c r="C573"/>
      <c r="D573" t="inlineStr">
        <is>
          <t>Unmeasured</t>
        </is>
      </c>
      <c r="E573"/>
      <c r="F573"/>
      <c r="G573"/>
      <c r="H573"/>
      <c r="I573"/>
      <c r="J573"/>
      <c r="K573" t="inlineStr">
        <is>
          <t>Daphnia magna</t>
        </is>
      </c>
      <c r="L573" t="inlineStr">
        <is>
          <t>Water Flea</t>
        </is>
      </c>
      <c r="M573" t="inlineStr">
        <is>
          <t>Crustaceans; Standard Test Species</t>
        </is>
      </c>
      <c r="N573" t="inlineStr">
        <is>
          <t>Neonate</t>
        </is>
      </c>
      <c r="O573"/>
      <c r="P573"/>
      <c r="Q573"/>
      <c r="R573"/>
      <c r="S573"/>
      <c r="T573"/>
      <c r="U573"/>
      <c r="V573" t="inlineStr">
        <is>
          <t>Static</t>
        </is>
      </c>
      <c r="W573" t="inlineStr">
        <is>
          <t>Fresh water</t>
        </is>
      </c>
      <c r="X573" t="inlineStr">
        <is>
          <t>Lab</t>
        </is>
      </c>
      <c r="Y573"/>
      <c r="Z573" t="inlineStr">
        <is>
          <t>Formulation</t>
        </is>
      </c>
      <c r="AA573" t="inlineStr">
        <is>
          <t>&gt;</t>
        </is>
      </c>
      <c r="AB573" t="n">
        <v>0.008</v>
      </c>
      <c r="AC573"/>
      <c r="AD573"/>
      <c r="AE573"/>
      <c r="AF573"/>
      <c r="AG573" t="inlineStr">
        <is>
          <t>AI mg/L</t>
        </is>
      </c>
      <c r="AH573"/>
      <c r="AI573"/>
      <c r="AJ573"/>
      <c r="AK573"/>
      <c r="AL573"/>
      <c r="AM573"/>
      <c r="AN573"/>
      <c r="AO573"/>
      <c r="AP573"/>
      <c r="AQ573"/>
      <c r="AR573"/>
      <c r="AS573"/>
      <c r="AT573"/>
      <c r="AU573"/>
      <c r="AV573"/>
      <c r="AW573"/>
      <c r="AX573" t="inlineStr">
        <is>
          <t>Mortality</t>
        </is>
      </c>
      <c r="AY573" t="inlineStr">
        <is>
          <t>Mortality</t>
        </is>
      </c>
      <c r="AZ573" t="inlineStr">
        <is>
          <t>LC50</t>
        </is>
      </c>
      <c r="BA573"/>
      <c r="BB573"/>
      <c r="BC573" t="n">
        <v>2.0</v>
      </c>
      <c r="BD573"/>
      <c r="BE573"/>
      <c r="BF573"/>
      <c r="BG573"/>
      <c r="BH573" t="inlineStr">
        <is>
          <t>Day(s)</t>
        </is>
      </c>
      <c r="BI573"/>
      <c r="BJ573"/>
      <c r="BK573"/>
      <c r="BL573"/>
      <c r="BM573"/>
      <c r="BN573"/>
      <c r="BO573" t="inlineStr">
        <is>
          <t>--</t>
        </is>
      </c>
      <c r="BP573"/>
      <c r="BQ573"/>
      <c r="BR573"/>
      <c r="BS573"/>
      <c r="BT573"/>
      <c r="BU573"/>
      <c r="BV573"/>
      <c r="BW573"/>
      <c r="BX573"/>
      <c r="BY573"/>
      <c r="BZ573"/>
      <c r="CA573"/>
      <c r="CB573"/>
      <c r="CC573"/>
      <c r="CD573" t="inlineStr">
        <is>
          <t>Black,M.C., W. Burton, J.F. McCarthy, M.J. Peterson, and G.R. Southworth</t>
        </is>
      </c>
      <c r="CE573" t="n">
        <v>16467.0</v>
      </c>
      <c r="CF573" t="inlineStr">
        <is>
          <t>Accumulation of Contaminants by Biota in East Fork Poplar Creek</t>
        </is>
      </c>
      <c r="CG573" t="inlineStr">
        <is>
          <t>In: Oak Ridge Y12 Plant, Environ.Sci.Div.Publ.No.3859, Oak Ridge Natl.Lab., Oak Ridge, TN4:109-172</t>
        </is>
      </c>
      <c r="CH573" t="n">
        <v>1993.0</v>
      </c>
    </row>
    <row r="574">
      <c r="A574" t="n">
        <v>2.0830755E7</v>
      </c>
      <c r="B574" t="inlineStr">
        <is>
          <t>(3 beta, 5 beta, 12 beta)-3[O-2,6-Dideoxy-beta-D-ribo-hexapyranosyl-(14)-O-2,6-dideoxy-beta-D-ribo-hexapyranosyl-(14)-2,6-dideoxy-beta-D-ribo-hexapyranosyl)oxy]-12,14-dihydroxycard-20(22)-enolide</t>
        </is>
      </c>
      <c r="C574"/>
      <c r="D574" t="inlineStr">
        <is>
          <t>Unmeasured</t>
        </is>
      </c>
      <c r="E574"/>
      <c r="F574"/>
      <c r="G574"/>
      <c r="H574"/>
      <c r="I574"/>
      <c r="J574"/>
      <c r="K574" t="inlineStr">
        <is>
          <t>Daphnia magna</t>
        </is>
      </c>
      <c r="L574" t="inlineStr">
        <is>
          <t>Water Flea</t>
        </is>
      </c>
      <c r="M574" t="inlineStr">
        <is>
          <t>Crustaceans; Standard Test Species</t>
        </is>
      </c>
      <c r="N574" t="inlineStr">
        <is>
          <t>Neonate</t>
        </is>
      </c>
      <c r="O574"/>
      <c r="P574"/>
      <c r="Q574"/>
      <c r="R574"/>
      <c r="S574"/>
      <c r="T574"/>
      <c r="U574"/>
      <c r="V574" t="inlineStr">
        <is>
          <t>Static</t>
        </is>
      </c>
      <c r="W574" t="inlineStr">
        <is>
          <t>Fresh water</t>
        </is>
      </c>
      <c r="X574" t="inlineStr">
        <is>
          <t>Lab</t>
        </is>
      </c>
      <c r="Y574"/>
      <c r="Z574" t="inlineStr">
        <is>
          <t>Formulation</t>
        </is>
      </c>
      <c r="AA574" t="inlineStr">
        <is>
          <t>&gt;</t>
        </is>
      </c>
      <c r="AB574" t="n">
        <v>320.189828</v>
      </c>
      <c r="AC574"/>
      <c r="AD574"/>
      <c r="AE574"/>
      <c r="AF574"/>
      <c r="AG574" t="inlineStr">
        <is>
          <t>AI mg/L</t>
        </is>
      </c>
      <c r="AH574"/>
      <c r="AI574"/>
      <c r="AJ574"/>
      <c r="AK574"/>
      <c r="AL574"/>
      <c r="AM574"/>
      <c r="AN574"/>
      <c r="AO574"/>
      <c r="AP574"/>
      <c r="AQ574"/>
      <c r="AR574"/>
      <c r="AS574"/>
      <c r="AT574"/>
      <c r="AU574"/>
      <c r="AV574"/>
      <c r="AW574"/>
      <c r="AX574" t="inlineStr">
        <is>
          <t>Mortality</t>
        </is>
      </c>
      <c r="AY574" t="inlineStr">
        <is>
          <t>Mortality</t>
        </is>
      </c>
      <c r="AZ574" t="inlineStr">
        <is>
          <t>LC50</t>
        </is>
      </c>
      <c r="BA574"/>
      <c r="BB574"/>
      <c r="BC574" t="n">
        <v>1.0</v>
      </c>
      <c r="BD574"/>
      <c r="BE574"/>
      <c r="BF574"/>
      <c r="BG574"/>
      <c r="BH574" t="inlineStr">
        <is>
          <t>Day(s)</t>
        </is>
      </c>
      <c r="BI574"/>
      <c r="BJ574"/>
      <c r="BK574"/>
      <c r="BL574"/>
      <c r="BM574"/>
      <c r="BN574"/>
      <c r="BO574" t="inlineStr">
        <is>
          <t>--</t>
        </is>
      </c>
      <c r="BP574"/>
      <c r="BQ574"/>
      <c r="BR574"/>
      <c r="BS574"/>
      <c r="BT574"/>
      <c r="BU574"/>
      <c r="BV574"/>
      <c r="BW574"/>
      <c r="BX574"/>
      <c r="BY574"/>
      <c r="BZ574"/>
      <c r="CA574"/>
      <c r="CB574"/>
      <c r="CC574"/>
      <c r="CD574" t="inlineStr">
        <is>
          <t>Calleja,M.C., and G. Persoone</t>
        </is>
      </c>
      <c r="CE574" t="n">
        <v>7026.0</v>
      </c>
      <c r="CF574" t="inlineStr">
        <is>
          <t>The Influence of Solvents on the Acute Toxicity of some Lipophilic Chemicals to Aquatic Invertebrates</t>
        </is>
      </c>
      <c r="CG574" t="inlineStr">
        <is>
          <t>Chemosphere26(11): 2007-2022</t>
        </is>
      </c>
      <c r="CH574" t="n">
        <v>1993.0</v>
      </c>
    </row>
    <row r="575">
      <c r="A575" t="n">
        <v>2.0830755E7</v>
      </c>
      <c r="B575" t="inlineStr">
        <is>
          <t>(3 beta, 5 beta, 12 beta)-3[O-2,6-Dideoxy-beta-D-ribo-hexapyranosyl-(14)-O-2,6-dideoxy-beta-D-ribo-hexapyranosyl-(14)-2,6-dideoxy-beta-D-ribo-hexapyranosyl)oxy]-12,14-dihydroxycard-20(22)-enolide</t>
        </is>
      </c>
      <c r="C575"/>
      <c r="D575" t="inlineStr">
        <is>
          <t>Unmeasured</t>
        </is>
      </c>
      <c r="E575"/>
      <c r="F575"/>
      <c r="G575"/>
      <c r="H575"/>
      <c r="I575"/>
      <c r="J575"/>
      <c r="K575" t="inlineStr">
        <is>
          <t>Daphnia magna</t>
        </is>
      </c>
      <c r="L575" t="inlineStr">
        <is>
          <t>Water Flea</t>
        </is>
      </c>
      <c r="M575" t="inlineStr">
        <is>
          <t>Crustaceans; Standard Test Species</t>
        </is>
      </c>
      <c r="N575" t="inlineStr">
        <is>
          <t>Neonate</t>
        </is>
      </c>
      <c r="O575"/>
      <c r="P575"/>
      <c r="Q575"/>
      <c r="R575"/>
      <c r="S575"/>
      <c r="T575"/>
      <c r="U575"/>
      <c r="V575" t="inlineStr">
        <is>
          <t>Static</t>
        </is>
      </c>
      <c r="W575" t="inlineStr">
        <is>
          <t>Fresh water</t>
        </is>
      </c>
      <c r="X575" t="inlineStr">
        <is>
          <t>Lab</t>
        </is>
      </c>
      <c r="Y575"/>
      <c r="Z575" t="inlineStr">
        <is>
          <t>Formulation</t>
        </is>
      </c>
      <c r="AA575" t="inlineStr">
        <is>
          <t>&gt;</t>
        </is>
      </c>
      <c r="AB575" t="n">
        <v>9996.17024</v>
      </c>
      <c r="AC575"/>
      <c r="AD575"/>
      <c r="AE575"/>
      <c r="AF575"/>
      <c r="AG575" t="inlineStr">
        <is>
          <t>AI mg/L</t>
        </is>
      </c>
      <c r="AH575"/>
      <c r="AI575"/>
      <c r="AJ575"/>
      <c r="AK575"/>
      <c r="AL575"/>
      <c r="AM575"/>
      <c r="AN575"/>
      <c r="AO575"/>
      <c r="AP575"/>
      <c r="AQ575"/>
      <c r="AR575"/>
      <c r="AS575"/>
      <c r="AT575"/>
      <c r="AU575"/>
      <c r="AV575"/>
      <c r="AW575"/>
      <c r="AX575" t="inlineStr">
        <is>
          <t>Mortality</t>
        </is>
      </c>
      <c r="AY575" t="inlineStr">
        <is>
          <t>Mortality</t>
        </is>
      </c>
      <c r="AZ575" t="inlineStr">
        <is>
          <t>LC50</t>
        </is>
      </c>
      <c r="BA575"/>
      <c r="BB575"/>
      <c r="BC575" t="n">
        <v>1.0</v>
      </c>
      <c r="BD575"/>
      <c r="BE575"/>
      <c r="BF575"/>
      <c r="BG575"/>
      <c r="BH575" t="inlineStr">
        <is>
          <t>Day(s)</t>
        </is>
      </c>
      <c r="BI575"/>
      <c r="BJ575"/>
      <c r="BK575"/>
      <c r="BL575"/>
      <c r="BM575"/>
      <c r="BN575"/>
      <c r="BO575" t="inlineStr">
        <is>
          <t>--</t>
        </is>
      </c>
      <c r="BP575"/>
      <c r="BQ575"/>
      <c r="BR575"/>
      <c r="BS575"/>
      <c r="BT575"/>
      <c r="BU575"/>
      <c r="BV575"/>
      <c r="BW575"/>
      <c r="BX575"/>
      <c r="BY575"/>
      <c r="BZ575"/>
      <c r="CA575"/>
      <c r="CB575"/>
      <c r="CC575"/>
      <c r="CD575" t="inlineStr">
        <is>
          <t>Calleja,M.C., and G. Persoone</t>
        </is>
      </c>
      <c r="CE575" t="n">
        <v>7026.0</v>
      </c>
      <c r="CF575" t="inlineStr">
        <is>
          <t>The Influence of Solvents on the Acute Toxicity of some Lipophilic Chemicals to Aquatic Invertebrates</t>
        </is>
      </c>
      <c r="CG575" t="inlineStr">
        <is>
          <t>Chemosphere26(11): 2007-2022</t>
        </is>
      </c>
      <c r="CH575" t="n">
        <v>1993.0</v>
      </c>
    </row>
    <row r="576">
      <c r="A576" t="n">
        <v>2.0830755E7</v>
      </c>
      <c r="B576" t="inlineStr">
        <is>
          <t>(3 beta, 5 beta, 12 beta)-3[O-2,6-Dideoxy-beta-D-ribo-hexapyranosyl-(14)-O-2,6-dideoxy-beta-D-ribo-hexapyranosyl-(14)-2,6-dideoxy-beta-D-ribo-hexapyranosyl)oxy]-12,14-dihydroxycard-20(22)-enolide</t>
        </is>
      </c>
      <c r="C576"/>
      <c r="D576" t="inlineStr">
        <is>
          <t>Unmeasured</t>
        </is>
      </c>
      <c r="E576"/>
      <c r="F576"/>
      <c r="G576"/>
      <c r="H576"/>
      <c r="I576"/>
      <c r="J576"/>
      <c r="K576" t="inlineStr">
        <is>
          <t>Daphnia magna</t>
        </is>
      </c>
      <c r="L576" t="inlineStr">
        <is>
          <t>Water Flea</t>
        </is>
      </c>
      <c r="M576" t="inlineStr">
        <is>
          <t>Crustaceans; Standard Test Species</t>
        </is>
      </c>
      <c r="N576" t="inlineStr">
        <is>
          <t>Neonate</t>
        </is>
      </c>
      <c r="O576"/>
      <c r="P576"/>
      <c r="Q576"/>
      <c r="R576"/>
      <c r="S576"/>
      <c r="T576"/>
      <c r="U576"/>
      <c r="V576" t="inlineStr">
        <is>
          <t>Static</t>
        </is>
      </c>
      <c r="W576" t="inlineStr">
        <is>
          <t>Fresh water</t>
        </is>
      </c>
      <c r="X576" t="inlineStr">
        <is>
          <t>Lab</t>
        </is>
      </c>
      <c r="Y576"/>
      <c r="Z576" t="inlineStr">
        <is>
          <t>Formulation</t>
        </is>
      </c>
      <c r="AA576"/>
      <c r="AB576" t="n">
        <v>192.1138968</v>
      </c>
      <c r="AC576"/>
      <c r="AD576"/>
      <c r="AE576"/>
      <c r="AF576"/>
      <c r="AG576" t="inlineStr">
        <is>
          <t>AI mg/L</t>
        </is>
      </c>
      <c r="AH576"/>
      <c r="AI576"/>
      <c r="AJ576"/>
      <c r="AK576"/>
      <c r="AL576"/>
      <c r="AM576"/>
      <c r="AN576"/>
      <c r="AO576"/>
      <c r="AP576"/>
      <c r="AQ576"/>
      <c r="AR576"/>
      <c r="AS576"/>
      <c r="AT576"/>
      <c r="AU576"/>
      <c r="AV576"/>
      <c r="AW576"/>
      <c r="AX576" t="inlineStr">
        <is>
          <t>Mortality</t>
        </is>
      </c>
      <c r="AY576" t="inlineStr">
        <is>
          <t>Mortality</t>
        </is>
      </c>
      <c r="AZ576" t="inlineStr">
        <is>
          <t>LC50</t>
        </is>
      </c>
      <c r="BA576"/>
      <c r="BB576"/>
      <c r="BC576" t="n">
        <v>1.0</v>
      </c>
      <c r="BD576"/>
      <c r="BE576"/>
      <c r="BF576"/>
      <c r="BG576"/>
      <c r="BH576" t="inlineStr">
        <is>
          <t>Day(s)</t>
        </is>
      </c>
      <c r="BI576"/>
      <c r="BJ576"/>
      <c r="BK576"/>
      <c r="BL576"/>
      <c r="BM576"/>
      <c r="BN576"/>
      <c r="BO576" t="inlineStr">
        <is>
          <t>--</t>
        </is>
      </c>
      <c r="BP576"/>
      <c r="BQ576"/>
      <c r="BR576"/>
      <c r="BS576"/>
      <c r="BT576"/>
      <c r="BU576"/>
      <c r="BV576"/>
      <c r="BW576"/>
      <c r="BX576"/>
      <c r="BY576"/>
      <c r="BZ576"/>
      <c r="CA576"/>
      <c r="CB576"/>
      <c r="CC576"/>
      <c r="CD576" t="inlineStr">
        <is>
          <t>Calleja,M.C., and G. Persoone</t>
        </is>
      </c>
      <c r="CE576" t="n">
        <v>7026.0</v>
      </c>
      <c r="CF576" t="inlineStr">
        <is>
          <t>The Influence of Solvents on the Acute Toxicity of some Lipophilic Chemicals to Aquatic Invertebrates</t>
        </is>
      </c>
      <c r="CG576" t="inlineStr">
        <is>
          <t>Chemosphere26(11): 2007-2022</t>
        </is>
      </c>
      <c r="CH576" t="n">
        <v>1993.0</v>
      </c>
    </row>
    <row r="577">
      <c r="A577" t="n">
        <v>2.2204531E7</v>
      </c>
      <c r="B577" t="inlineStr">
        <is>
          <t>(alphaS)-6-Methoxy-alpha-methyl-2-naphthaleneacetic acid</t>
        </is>
      </c>
      <c r="C577"/>
      <c r="D577" t="inlineStr">
        <is>
          <t>Unmeasured</t>
        </is>
      </c>
      <c r="E577"/>
      <c r="F577"/>
      <c r="G577"/>
      <c r="H577"/>
      <c r="I577"/>
      <c r="J577"/>
      <c r="K577" t="inlineStr">
        <is>
          <t>Daphnia magna</t>
        </is>
      </c>
      <c r="L577" t="inlineStr">
        <is>
          <t>Water Flea</t>
        </is>
      </c>
      <c r="M577" t="inlineStr">
        <is>
          <t>Crustaceans; Standard Test Species</t>
        </is>
      </c>
      <c r="N577" t="inlineStr">
        <is>
          <t>Neonate</t>
        </is>
      </c>
      <c r="O577" t="inlineStr">
        <is>
          <t>&lt;</t>
        </is>
      </c>
      <c r="P577" t="n">
        <v>24.0</v>
      </c>
      <c r="Q577"/>
      <c r="R577"/>
      <c r="S577"/>
      <c r="T577"/>
      <c r="U577" t="inlineStr">
        <is>
          <t>Hour(s)</t>
        </is>
      </c>
      <c r="V577" t="inlineStr">
        <is>
          <t>Static</t>
        </is>
      </c>
      <c r="W577" t="inlineStr">
        <is>
          <t>Fresh water</t>
        </is>
      </c>
      <c r="X577" t="inlineStr">
        <is>
          <t>Lab</t>
        </is>
      </c>
      <c r="Y577" t="n">
        <v>6.0</v>
      </c>
      <c r="Z577" t="inlineStr">
        <is>
          <t>Formulation</t>
        </is>
      </c>
      <c r="AA577" t="inlineStr">
        <is>
          <t>&gt;</t>
        </is>
      </c>
      <c r="AB577" t="n">
        <v>0.032</v>
      </c>
      <c r="AC577"/>
      <c r="AD577"/>
      <c r="AE577"/>
      <c r="AF577"/>
      <c r="AG577" t="inlineStr">
        <is>
          <t>AI mg/L</t>
        </is>
      </c>
      <c r="AH577"/>
      <c r="AI577"/>
      <c r="AJ577"/>
      <c r="AK577"/>
      <c r="AL577"/>
      <c r="AM577"/>
      <c r="AN577"/>
      <c r="AO577"/>
      <c r="AP577"/>
      <c r="AQ577"/>
      <c r="AR577"/>
      <c r="AS577"/>
      <c r="AT577"/>
      <c r="AU577"/>
      <c r="AV577"/>
      <c r="AW577"/>
      <c r="AX577" t="inlineStr">
        <is>
          <t>Mortality</t>
        </is>
      </c>
      <c r="AY577" t="inlineStr">
        <is>
          <t>Mortality</t>
        </is>
      </c>
      <c r="AZ577" t="inlineStr">
        <is>
          <t>LC50</t>
        </is>
      </c>
      <c r="BA577"/>
      <c r="BB577"/>
      <c r="BC577" t="n">
        <v>2.0</v>
      </c>
      <c r="BD577"/>
      <c r="BE577"/>
      <c r="BF577"/>
      <c r="BG577"/>
      <c r="BH577" t="inlineStr">
        <is>
          <t>Day(s)</t>
        </is>
      </c>
      <c r="BI577"/>
      <c r="BJ577"/>
      <c r="BK577"/>
      <c r="BL577"/>
      <c r="BM577"/>
      <c r="BN577"/>
      <c r="BO577" t="inlineStr">
        <is>
          <t>--</t>
        </is>
      </c>
      <c r="BP577"/>
      <c r="BQ577"/>
      <c r="BR577"/>
      <c r="BS577"/>
      <c r="BT577"/>
      <c r="BU577"/>
      <c r="BV577"/>
      <c r="BW577"/>
      <c r="BX577"/>
      <c r="BY577"/>
      <c r="BZ577"/>
      <c r="CA577"/>
      <c r="CB577"/>
      <c r="CC577"/>
      <c r="CD577" t="inlineStr">
        <is>
          <t>Brun,G.L., M. Bernier, R. Losier, K. Doe, P. Jackman, and H.B. Lee</t>
        </is>
      </c>
      <c r="CE577" t="n">
        <v>152071.0</v>
      </c>
      <c r="CF577" t="inlineStr">
        <is>
          <t>Pharmaceutically Active Compounds in Atlantic Canadian Sewage Treatment Plant Effluents and Receiving Waters, and Potential for Environmental Effects as Measured by Acute and Chronic Aquatic Toxicity</t>
        </is>
      </c>
      <c r="CG577" t="inlineStr">
        <is>
          <t>Environ. Toxicol. Chem.25(8): 2163-2176</t>
        </is>
      </c>
      <c r="CH577" t="n">
        <v>2006.0</v>
      </c>
    </row>
    <row r="578">
      <c r="A578" t="n">
        <v>2.58123E7</v>
      </c>
      <c r="B578" t="inlineStr">
        <is>
          <t>5-(2,5-Dimethylphenoxy)-2,2-dimethylpentanoic acid</t>
        </is>
      </c>
      <c r="C578"/>
      <c r="D578" t="inlineStr">
        <is>
          <t>Unmeasured</t>
        </is>
      </c>
      <c r="E578"/>
      <c r="F578"/>
      <c r="G578"/>
      <c r="H578"/>
      <c r="I578"/>
      <c r="J578"/>
      <c r="K578" t="inlineStr">
        <is>
          <t>Daphnia magna</t>
        </is>
      </c>
      <c r="L578" t="inlineStr">
        <is>
          <t>Water Flea</t>
        </is>
      </c>
      <c r="M578" t="inlineStr">
        <is>
          <t>Crustaceans; Standard Test Species</t>
        </is>
      </c>
      <c r="N578"/>
      <c r="O578"/>
      <c r="P578"/>
      <c r="Q578"/>
      <c r="R578"/>
      <c r="S578"/>
      <c r="T578"/>
      <c r="U578"/>
      <c r="V578" t="inlineStr">
        <is>
          <t>Static</t>
        </is>
      </c>
      <c r="W578" t="inlineStr">
        <is>
          <t>Fresh water</t>
        </is>
      </c>
      <c r="X578" t="inlineStr">
        <is>
          <t>Lab</t>
        </is>
      </c>
      <c r="Y578"/>
      <c r="Z578" t="inlineStr">
        <is>
          <t>Formulation</t>
        </is>
      </c>
      <c r="AA578"/>
      <c r="AB578" t="n">
        <v>30.3</v>
      </c>
      <c r="AC578"/>
      <c r="AD578"/>
      <c r="AE578"/>
      <c r="AF578"/>
      <c r="AG578" t="inlineStr">
        <is>
          <t>AI mg/L</t>
        </is>
      </c>
      <c r="AH578"/>
      <c r="AI578"/>
      <c r="AJ578"/>
      <c r="AK578"/>
      <c r="AL578"/>
      <c r="AM578"/>
      <c r="AN578"/>
      <c r="AO578"/>
      <c r="AP578"/>
      <c r="AQ578"/>
      <c r="AR578"/>
      <c r="AS578"/>
      <c r="AT578"/>
      <c r="AU578"/>
      <c r="AV578"/>
      <c r="AW578"/>
      <c r="AX578" t="inlineStr">
        <is>
          <t>Mortality</t>
        </is>
      </c>
      <c r="AY578" t="inlineStr">
        <is>
          <t>Mortality</t>
        </is>
      </c>
      <c r="AZ578" t="inlineStr">
        <is>
          <t>LC50</t>
        </is>
      </c>
      <c r="BA578"/>
      <c r="BB578"/>
      <c r="BC578" t="n">
        <v>2.0</v>
      </c>
      <c r="BD578"/>
      <c r="BE578"/>
      <c r="BF578"/>
      <c r="BG578"/>
      <c r="BH578" t="inlineStr">
        <is>
          <t>Day(s)</t>
        </is>
      </c>
      <c r="BI578"/>
      <c r="BJ578"/>
      <c r="BK578"/>
      <c r="BL578"/>
      <c r="BM578"/>
      <c r="BN578"/>
      <c r="BO578" t="inlineStr">
        <is>
          <t>--</t>
        </is>
      </c>
      <c r="BP578"/>
      <c r="BQ578"/>
      <c r="BR578"/>
      <c r="BS578"/>
      <c r="BT578"/>
      <c r="BU578"/>
      <c r="BV578"/>
      <c r="BW578"/>
      <c r="BX578"/>
      <c r="BY578"/>
      <c r="BZ578"/>
      <c r="CA578"/>
      <c r="CB578"/>
      <c r="CC578"/>
      <c r="CD578" t="inlineStr">
        <is>
          <t>Ra,J.S., S.Y. Oh, B.C. Lee, and S.D. Kim</t>
        </is>
      </c>
      <c r="CE578" t="n">
        <v>155080.0</v>
      </c>
      <c r="CF578" t="inlineStr">
        <is>
          <t>The Effect of Suspended Particles Coated by Humic Acid on the Toxicity of Pharmaceuticals, Estrogens, and Phenolic Compounds</t>
        </is>
      </c>
      <c r="CG578" t="inlineStr">
        <is>
          <t>Environ. Int.34(2): 184-192</t>
        </is>
      </c>
      <c r="CH578" t="n">
        <v>2008.0</v>
      </c>
    </row>
    <row r="579">
      <c r="A579" t="n">
        <v>2.58123E7</v>
      </c>
      <c r="B579" t="inlineStr">
        <is>
          <t>5-(2,5-Dimethylphenoxy)-2,2-dimethylpentanoic acid</t>
        </is>
      </c>
      <c r="C579"/>
      <c r="D579" t="inlineStr">
        <is>
          <t>Unmeasured</t>
        </is>
      </c>
      <c r="E579"/>
      <c r="F579"/>
      <c r="G579"/>
      <c r="H579"/>
      <c r="I579"/>
      <c r="J579"/>
      <c r="K579" t="inlineStr">
        <is>
          <t>Daphnia magna</t>
        </is>
      </c>
      <c r="L579" t="inlineStr">
        <is>
          <t>Water Flea</t>
        </is>
      </c>
      <c r="M579" t="inlineStr">
        <is>
          <t>Crustaceans; Standard Test Species</t>
        </is>
      </c>
      <c r="N579"/>
      <c r="O579"/>
      <c r="P579"/>
      <c r="Q579"/>
      <c r="R579"/>
      <c r="S579"/>
      <c r="T579"/>
      <c r="U579"/>
      <c r="V579" t="inlineStr">
        <is>
          <t>Aquatic - not reported</t>
        </is>
      </c>
      <c r="W579" t="inlineStr">
        <is>
          <t>Fresh water</t>
        </is>
      </c>
      <c r="X579" t="inlineStr">
        <is>
          <t>Lab</t>
        </is>
      </c>
      <c r="Y579"/>
      <c r="Z579" t="inlineStr">
        <is>
          <t>Formulation</t>
        </is>
      </c>
      <c r="AA579"/>
      <c r="AB579" t="n">
        <v>56.6</v>
      </c>
      <c r="AC579"/>
      <c r="AD579"/>
      <c r="AE579"/>
      <c r="AF579"/>
      <c r="AG579" t="inlineStr">
        <is>
          <t>AI mg/L</t>
        </is>
      </c>
      <c r="AH579"/>
      <c r="AI579"/>
      <c r="AJ579"/>
      <c r="AK579"/>
      <c r="AL579"/>
      <c r="AM579"/>
      <c r="AN579"/>
      <c r="AO579"/>
      <c r="AP579"/>
      <c r="AQ579"/>
      <c r="AR579"/>
      <c r="AS579"/>
      <c r="AT579"/>
      <c r="AU579"/>
      <c r="AV579"/>
      <c r="AW579"/>
      <c r="AX579" t="inlineStr">
        <is>
          <t>Mortality</t>
        </is>
      </c>
      <c r="AY579" t="inlineStr">
        <is>
          <t>Mortality</t>
        </is>
      </c>
      <c r="AZ579" t="inlineStr">
        <is>
          <t>LC50</t>
        </is>
      </c>
      <c r="BA579"/>
      <c r="BB579"/>
      <c r="BC579" t="n">
        <v>21.0</v>
      </c>
      <c r="BD579"/>
      <c r="BE579"/>
      <c r="BF579"/>
      <c r="BG579"/>
      <c r="BH579" t="inlineStr">
        <is>
          <t>Day(s)</t>
        </is>
      </c>
      <c r="BI579"/>
      <c r="BJ579"/>
      <c r="BK579"/>
      <c r="BL579"/>
      <c r="BM579"/>
      <c r="BN579"/>
      <c r="BO579" t="inlineStr">
        <is>
          <t>--</t>
        </is>
      </c>
      <c r="BP579"/>
      <c r="BQ579"/>
      <c r="BR579"/>
      <c r="BS579"/>
      <c r="BT579"/>
      <c r="BU579"/>
      <c r="BV579"/>
      <c r="BW579"/>
      <c r="BX579"/>
      <c r="BY579"/>
      <c r="BZ579"/>
      <c r="CA579"/>
      <c r="CB579"/>
      <c r="CC579"/>
      <c r="CD579" t="inlineStr">
        <is>
          <t>Quinn,B., W. Schmidt, K. O'Rourke, and R. Hernan</t>
        </is>
      </c>
      <c r="CE579" t="n">
        <v>155069.0</v>
      </c>
      <c r="CF579" t="inlineStr">
        <is>
          <t>Effects of the Pharmaceuticals Gemfibrozil and Diclofenac on Biomarker Expression in the Zebra Mussel (Dreissena polymorpha) and Their Comparison with Standardised Toxicity Tests</t>
        </is>
      </c>
      <c r="CG579" t="inlineStr">
        <is>
          <t>Chemosphere84(5): 657-663</t>
        </is>
      </c>
      <c r="CH579" t="n">
        <v>2011.0</v>
      </c>
    </row>
    <row r="580">
      <c r="A580" t="n">
        <v>2.58123E7</v>
      </c>
      <c r="B580" t="inlineStr">
        <is>
          <t>5-(2,5-Dimethylphenoxy)-2,2-dimethylpentanoic acid</t>
        </is>
      </c>
      <c r="C580"/>
      <c r="D580" t="inlineStr">
        <is>
          <t>Unmeasured</t>
        </is>
      </c>
      <c r="E580"/>
      <c r="F580"/>
      <c r="G580"/>
      <c r="H580"/>
      <c r="I580"/>
      <c r="J580"/>
      <c r="K580" t="inlineStr">
        <is>
          <t>Daphnia magna</t>
        </is>
      </c>
      <c r="L580" t="inlineStr">
        <is>
          <t>Water Flea</t>
        </is>
      </c>
      <c r="M580" t="inlineStr">
        <is>
          <t>Crustaceans; Standard Test Species</t>
        </is>
      </c>
      <c r="N580" t="inlineStr">
        <is>
          <t>Neonate</t>
        </is>
      </c>
      <c r="O580" t="inlineStr">
        <is>
          <t>&lt;</t>
        </is>
      </c>
      <c r="P580" t="n">
        <v>24.0</v>
      </c>
      <c r="Q580"/>
      <c r="R580"/>
      <c r="S580"/>
      <c r="T580"/>
      <c r="U580" t="inlineStr">
        <is>
          <t>Hour(s)</t>
        </is>
      </c>
      <c r="V580" t="inlineStr">
        <is>
          <t>Static</t>
        </is>
      </c>
      <c r="W580" t="inlineStr">
        <is>
          <t>Fresh water</t>
        </is>
      </c>
      <c r="X580" t="inlineStr">
        <is>
          <t>Lab</t>
        </is>
      </c>
      <c r="Y580"/>
      <c r="Z580" t="inlineStr">
        <is>
          <t>Formulation</t>
        </is>
      </c>
      <c r="AA580"/>
      <c r="AB580" t="n">
        <v>10.4</v>
      </c>
      <c r="AC580"/>
      <c r="AD580"/>
      <c r="AE580"/>
      <c r="AF580"/>
      <c r="AG580" t="inlineStr">
        <is>
          <t>AI mg/L</t>
        </is>
      </c>
      <c r="AH580"/>
      <c r="AI580"/>
      <c r="AJ580"/>
      <c r="AK580"/>
      <c r="AL580"/>
      <c r="AM580"/>
      <c r="AN580"/>
      <c r="AO580"/>
      <c r="AP580"/>
      <c r="AQ580"/>
      <c r="AR580"/>
      <c r="AS580"/>
      <c r="AT580"/>
      <c r="AU580"/>
      <c r="AV580"/>
      <c r="AW580"/>
      <c r="AX580" t="inlineStr">
        <is>
          <t>Mortality</t>
        </is>
      </c>
      <c r="AY580" t="inlineStr">
        <is>
          <t>Mortality</t>
        </is>
      </c>
      <c r="AZ580" t="inlineStr">
        <is>
          <t>LC50</t>
        </is>
      </c>
      <c r="BA580"/>
      <c r="BB580"/>
      <c r="BC580" t="n">
        <v>2.0</v>
      </c>
      <c r="BD580"/>
      <c r="BE580"/>
      <c r="BF580"/>
      <c r="BG580"/>
      <c r="BH580" t="inlineStr">
        <is>
          <t>Day(s)</t>
        </is>
      </c>
      <c r="BI580"/>
      <c r="BJ580"/>
      <c r="BK580"/>
      <c r="BL580"/>
      <c r="BM580"/>
      <c r="BN580"/>
      <c r="BO580" t="inlineStr">
        <is>
          <t>--</t>
        </is>
      </c>
      <c r="BP580"/>
      <c r="BQ580"/>
      <c r="BR580"/>
      <c r="BS580"/>
      <c r="BT580"/>
      <c r="BU580"/>
      <c r="BV580"/>
      <c r="BW580"/>
      <c r="BX580"/>
      <c r="BY580"/>
      <c r="BZ580"/>
      <c r="CA580"/>
      <c r="CB580"/>
      <c r="CC580"/>
      <c r="CD580" t="inlineStr">
        <is>
          <t>Han,G.H., H.G. Hur, and S.D. Kim</t>
        </is>
      </c>
      <c r="CE580" t="n">
        <v>155862.0</v>
      </c>
      <c r="CF580" t="inlineStr">
        <is>
          <t>Ecotoxicological Risk of Pharmaceuticals from Wastewater Treatment Plants in Korea:  Occurrence and Toxicity to Daphnia magna</t>
        </is>
      </c>
      <c r="CG580" t="inlineStr">
        <is>
          <t>Environ. Toxicol. Chem.25(1): 265-271</t>
        </is>
      </c>
      <c r="CH580" t="n">
        <v>2006.0</v>
      </c>
    </row>
    <row r="581">
      <c r="A581" t="n">
        <v>2.67614E7</v>
      </c>
      <c r="B581" t="inlineStr">
        <is>
          <t>1,2-Benzenedicarboxylic acid, 1,2-Diisodecyl ester</t>
        </is>
      </c>
      <c r="C581"/>
      <c r="D581" t="inlineStr">
        <is>
          <t>Measured</t>
        </is>
      </c>
      <c r="E581"/>
      <c r="F581"/>
      <c r="G581"/>
      <c r="H581"/>
      <c r="I581"/>
      <c r="J581"/>
      <c r="K581" t="inlineStr">
        <is>
          <t>Daphnia magna</t>
        </is>
      </c>
      <c r="L581" t="inlineStr">
        <is>
          <t>Water Flea</t>
        </is>
      </c>
      <c r="M581" t="inlineStr">
        <is>
          <t>Crustaceans; Standard Test Species</t>
        </is>
      </c>
      <c r="N581"/>
      <c r="O581" t="inlineStr">
        <is>
          <t>&lt;</t>
        </is>
      </c>
      <c r="P581" t="n">
        <v>24.0</v>
      </c>
      <c r="Q581"/>
      <c r="R581"/>
      <c r="S581"/>
      <c r="T581"/>
      <c r="U581" t="inlineStr">
        <is>
          <t>Hour(s)</t>
        </is>
      </c>
      <c r="V581" t="inlineStr">
        <is>
          <t>Static</t>
        </is>
      </c>
      <c r="W581" t="inlineStr">
        <is>
          <t>Fresh water</t>
        </is>
      </c>
      <c r="X581" t="inlineStr">
        <is>
          <t>Lab</t>
        </is>
      </c>
      <c r="Y581" t="n">
        <v>2.0</v>
      </c>
      <c r="Z581" t="inlineStr">
        <is>
          <t>Active ingredient</t>
        </is>
      </c>
      <c r="AA581" t="inlineStr">
        <is>
          <t>&gt;</t>
        </is>
      </c>
      <c r="AB581" t="n">
        <v>0.026</v>
      </c>
      <c r="AC581"/>
      <c r="AD581"/>
      <c r="AE581"/>
      <c r="AF581"/>
      <c r="AG581" t="inlineStr">
        <is>
          <t>AI mg/L</t>
        </is>
      </c>
      <c r="AH581"/>
      <c r="AI581"/>
      <c r="AJ581"/>
      <c r="AK581"/>
      <c r="AL581"/>
      <c r="AM581"/>
      <c r="AN581"/>
      <c r="AO581"/>
      <c r="AP581"/>
      <c r="AQ581"/>
      <c r="AR581"/>
      <c r="AS581"/>
      <c r="AT581"/>
      <c r="AU581"/>
      <c r="AV581"/>
      <c r="AW581"/>
      <c r="AX581" t="inlineStr">
        <is>
          <t>Mortality</t>
        </is>
      </c>
      <c r="AY581" t="inlineStr">
        <is>
          <t>Mortality</t>
        </is>
      </c>
      <c r="AZ581" t="inlineStr">
        <is>
          <t>LC50</t>
        </is>
      </c>
      <c r="BA581"/>
      <c r="BB581"/>
      <c r="BC581" t="n">
        <v>2.0</v>
      </c>
      <c r="BD581"/>
      <c r="BE581"/>
      <c r="BF581"/>
      <c r="BG581"/>
      <c r="BH581" t="inlineStr">
        <is>
          <t>Day(s)</t>
        </is>
      </c>
      <c r="BI581"/>
      <c r="BJ581"/>
      <c r="BK581"/>
      <c r="BL581"/>
      <c r="BM581"/>
      <c r="BN581"/>
      <c r="BO581" t="inlineStr">
        <is>
          <t>--</t>
        </is>
      </c>
      <c r="BP581"/>
      <c r="BQ581"/>
      <c r="BR581"/>
      <c r="BS581"/>
      <c r="BT581"/>
      <c r="BU581"/>
      <c r="BV581"/>
      <c r="BW581"/>
      <c r="BX581"/>
      <c r="BY581"/>
      <c r="BZ581"/>
      <c r="CA581"/>
      <c r="CB581"/>
      <c r="CC581"/>
      <c r="CD581" t="inlineStr">
        <is>
          <t>Springborn Bionomics Inc.</t>
        </is>
      </c>
      <c r="CE581" t="n">
        <v>180338.0</v>
      </c>
      <c r="CF581" t="inlineStr">
        <is>
          <t>Acute Toxicity of Fourteen Phthalate Esters to Daphnia magna (Final Report) Report No BW-84-4-1567</t>
        </is>
      </c>
      <c r="CG581" t="inlineStr">
        <is>
          <t>EPA/OTS 40-8426150:54 p.</t>
        </is>
      </c>
      <c r="CH581" t="n">
        <v>1984.0</v>
      </c>
    </row>
    <row r="582">
      <c r="A582" t="n">
        <v>2.67614E7</v>
      </c>
      <c r="B582" t="inlineStr">
        <is>
          <t>1,2-Benzenedicarboxylic acid, 1,2-Diisodecyl ester</t>
        </is>
      </c>
      <c r="C582"/>
      <c r="D582" t="inlineStr">
        <is>
          <t>Measured</t>
        </is>
      </c>
      <c r="E582"/>
      <c r="F582"/>
      <c r="G582"/>
      <c r="H582"/>
      <c r="I582"/>
      <c r="J582"/>
      <c r="K582" t="inlineStr">
        <is>
          <t>Daphnia magna</t>
        </is>
      </c>
      <c r="L582" t="inlineStr">
        <is>
          <t>Water Flea</t>
        </is>
      </c>
      <c r="M582" t="inlineStr">
        <is>
          <t>Crustaceans; Standard Test Species</t>
        </is>
      </c>
      <c r="N582"/>
      <c r="O582" t="inlineStr">
        <is>
          <t>&lt;</t>
        </is>
      </c>
      <c r="P582" t="n">
        <v>24.0</v>
      </c>
      <c r="Q582"/>
      <c r="R582"/>
      <c r="S582"/>
      <c r="T582"/>
      <c r="U582" t="inlineStr">
        <is>
          <t>Hour(s)</t>
        </is>
      </c>
      <c r="V582" t="inlineStr">
        <is>
          <t>Static</t>
        </is>
      </c>
      <c r="W582" t="inlineStr">
        <is>
          <t>Fresh water</t>
        </is>
      </c>
      <c r="X582" t="inlineStr">
        <is>
          <t>Lab</t>
        </is>
      </c>
      <c r="Y582" t="n">
        <v>2.0</v>
      </c>
      <c r="Z582" t="inlineStr">
        <is>
          <t>Active ingredient</t>
        </is>
      </c>
      <c r="AA582" t="inlineStr">
        <is>
          <t>&gt;</t>
        </is>
      </c>
      <c r="AB582" t="n">
        <v>0.026</v>
      </c>
      <c r="AC582"/>
      <c r="AD582"/>
      <c r="AE582"/>
      <c r="AF582"/>
      <c r="AG582" t="inlineStr">
        <is>
          <t>AI mg/L</t>
        </is>
      </c>
      <c r="AH582"/>
      <c r="AI582"/>
      <c r="AJ582"/>
      <c r="AK582"/>
      <c r="AL582"/>
      <c r="AM582"/>
      <c r="AN582"/>
      <c r="AO582"/>
      <c r="AP582"/>
      <c r="AQ582"/>
      <c r="AR582"/>
      <c r="AS582"/>
      <c r="AT582"/>
      <c r="AU582"/>
      <c r="AV582"/>
      <c r="AW582"/>
      <c r="AX582" t="inlineStr">
        <is>
          <t>Mortality</t>
        </is>
      </c>
      <c r="AY582" t="inlineStr">
        <is>
          <t>Mortality</t>
        </is>
      </c>
      <c r="AZ582" t="inlineStr">
        <is>
          <t>LC50</t>
        </is>
      </c>
      <c r="BA582"/>
      <c r="BB582"/>
      <c r="BC582" t="n">
        <v>1.0</v>
      </c>
      <c r="BD582"/>
      <c r="BE582"/>
      <c r="BF582"/>
      <c r="BG582"/>
      <c r="BH582" t="inlineStr">
        <is>
          <t>Day(s)</t>
        </is>
      </c>
      <c r="BI582"/>
      <c r="BJ582"/>
      <c r="BK582"/>
      <c r="BL582"/>
      <c r="BM582"/>
      <c r="BN582"/>
      <c r="BO582" t="inlineStr">
        <is>
          <t>--</t>
        </is>
      </c>
      <c r="BP582"/>
      <c r="BQ582"/>
      <c r="BR582"/>
      <c r="BS582"/>
      <c r="BT582"/>
      <c r="BU582"/>
      <c r="BV582"/>
      <c r="BW582"/>
      <c r="BX582"/>
      <c r="BY582"/>
      <c r="BZ582"/>
      <c r="CA582"/>
      <c r="CB582"/>
      <c r="CC582"/>
      <c r="CD582" t="inlineStr">
        <is>
          <t>Springborn Bionomics Inc.</t>
        </is>
      </c>
      <c r="CE582" t="n">
        <v>180338.0</v>
      </c>
      <c r="CF582" t="inlineStr">
        <is>
          <t>Acute Toxicity of Fourteen Phthalate Esters to Daphnia magna (Final Report) Report No BW-84-4-1567</t>
        </is>
      </c>
      <c r="CG582" t="inlineStr">
        <is>
          <t>EPA/OTS 40-8426150:54 p.</t>
        </is>
      </c>
      <c r="CH582" t="n">
        <v>1984.0</v>
      </c>
    </row>
    <row r="583">
      <c r="A583" t="n">
        <v>2.67614E7</v>
      </c>
      <c r="B583" t="inlineStr">
        <is>
          <t>1,2-Benzenedicarboxylic acid, 1,2-Diisodecyl ester</t>
        </is>
      </c>
      <c r="C583"/>
      <c r="D583" t="inlineStr">
        <is>
          <t>Measured</t>
        </is>
      </c>
      <c r="E583"/>
      <c r="F583"/>
      <c r="G583"/>
      <c r="H583"/>
      <c r="I583"/>
      <c r="J583"/>
      <c r="K583" t="inlineStr">
        <is>
          <t>Daphnia magna</t>
        </is>
      </c>
      <c r="L583" t="inlineStr">
        <is>
          <t>Water Flea</t>
        </is>
      </c>
      <c r="M583" t="inlineStr">
        <is>
          <t>Crustaceans; Standard Test Species</t>
        </is>
      </c>
      <c r="N583"/>
      <c r="O583" t="inlineStr">
        <is>
          <t>&lt;</t>
        </is>
      </c>
      <c r="P583" t="n">
        <v>24.0</v>
      </c>
      <c r="Q583"/>
      <c r="R583"/>
      <c r="S583"/>
      <c r="T583"/>
      <c r="U583" t="inlineStr">
        <is>
          <t>Hour(s)</t>
        </is>
      </c>
      <c r="V583" t="inlineStr">
        <is>
          <t>Static</t>
        </is>
      </c>
      <c r="W583" t="inlineStr">
        <is>
          <t>Fresh water</t>
        </is>
      </c>
      <c r="X583" t="inlineStr">
        <is>
          <t>Lab</t>
        </is>
      </c>
      <c r="Y583" t="n">
        <v>6.0</v>
      </c>
      <c r="Z583" t="inlineStr">
        <is>
          <t>Active ingredient</t>
        </is>
      </c>
      <c r="AA583" t="inlineStr">
        <is>
          <t>&gt;</t>
        </is>
      </c>
      <c r="AB583" t="n">
        <v>0.18</v>
      </c>
      <c r="AC583"/>
      <c r="AD583"/>
      <c r="AE583"/>
      <c r="AF583"/>
      <c r="AG583" t="inlineStr">
        <is>
          <t>AI mg/L</t>
        </is>
      </c>
      <c r="AH583"/>
      <c r="AI583"/>
      <c r="AJ583"/>
      <c r="AK583"/>
      <c r="AL583"/>
      <c r="AM583"/>
      <c r="AN583"/>
      <c r="AO583"/>
      <c r="AP583"/>
      <c r="AQ583"/>
      <c r="AR583"/>
      <c r="AS583"/>
      <c r="AT583"/>
      <c r="AU583"/>
      <c r="AV583"/>
      <c r="AW583"/>
      <c r="AX583" t="inlineStr">
        <is>
          <t>Mortality</t>
        </is>
      </c>
      <c r="AY583" t="inlineStr">
        <is>
          <t>Mortality</t>
        </is>
      </c>
      <c r="AZ583" t="inlineStr">
        <is>
          <t>LC50</t>
        </is>
      </c>
      <c r="BA583"/>
      <c r="BB583"/>
      <c r="BC583" t="n">
        <v>2.0</v>
      </c>
      <c r="BD583"/>
      <c r="BE583"/>
      <c r="BF583"/>
      <c r="BG583"/>
      <c r="BH583" t="inlineStr">
        <is>
          <t>Day(s)</t>
        </is>
      </c>
      <c r="BI583"/>
      <c r="BJ583"/>
      <c r="BK583"/>
      <c r="BL583"/>
      <c r="BM583"/>
      <c r="BN583"/>
      <c r="BO583" t="inlineStr">
        <is>
          <t>--</t>
        </is>
      </c>
      <c r="BP583"/>
      <c r="BQ583"/>
      <c r="BR583"/>
      <c r="BS583"/>
      <c r="BT583"/>
      <c r="BU583"/>
      <c r="BV583"/>
      <c r="BW583"/>
      <c r="BX583"/>
      <c r="BY583"/>
      <c r="BZ583"/>
      <c r="CA583"/>
      <c r="CB583"/>
      <c r="CC583"/>
      <c r="CD583" t="inlineStr">
        <is>
          <t>Springborn Bionomics Inc.</t>
        </is>
      </c>
      <c r="CE583" t="n">
        <v>180338.0</v>
      </c>
      <c r="CF583" t="inlineStr">
        <is>
          <t>Acute Toxicity of Fourteen Phthalate Esters to Daphnia magna (Final Report) Report No BW-84-4-1567</t>
        </is>
      </c>
      <c r="CG583" t="inlineStr">
        <is>
          <t>EPA/OTS 40-8426150:54 p.</t>
        </is>
      </c>
      <c r="CH583" t="n">
        <v>1984.0</v>
      </c>
    </row>
    <row r="584">
      <c r="A584" t="n">
        <v>2.67614E7</v>
      </c>
      <c r="B584" t="inlineStr">
        <is>
          <t>1,2-Benzenedicarboxylic acid, 1,2-Diisodecyl ester</t>
        </is>
      </c>
      <c r="C584"/>
      <c r="D584" t="inlineStr">
        <is>
          <t>Measured</t>
        </is>
      </c>
      <c r="E584"/>
      <c r="F584"/>
      <c r="G584"/>
      <c r="H584"/>
      <c r="I584"/>
      <c r="J584"/>
      <c r="K584" t="inlineStr">
        <is>
          <t>Daphnia magna</t>
        </is>
      </c>
      <c r="L584" t="inlineStr">
        <is>
          <t>Water Flea</t>
        </is>
      </c>
      <c r="M584" t="inlineStr">
        <is>
          <t>Crustaceans; Standard Test Species</t>
        </is>
      </c>
      <c r="N584"/>
      <c r="O584" t="inlineStr">
        <is>
          <t>&lt;</t>
        </is>
      </c>
      <c r="P584" t="n">
        <v>24.0</v>
      </c>
      <c r="Q584"/>
      <c r="R584"/>
      <c r="S584"/>
      <c r="T584"/>
      <c r="U584" t="inlineStr">
        <is>
          <t>Hour(s)</t>
        </is>
      </c>
      <c r="V584" t="inlineStr">
        <is>
          <t>Static</t>
        </is>
      </c>
      <c r="W584" t="inlineStr">
        <is>
          <t>Fresh water</t>
        </is>
      </c>
      <c r="X584" t="inlineStr">
        <is>
          <t>Lab</t>
        </is>
      </c>
      <c r="Y584" t="n">
        <v>6.0</v>
      </c>
      <c r="Z584" t="inlineStr">
        <is>
          <t>Active ingredient</t>
        </is>
      </c>
      <c r="AA584" t="inlineStr">
        <is>
          <t>&gt;</t>
        </is>
      </c>
      <c r="AB584" t="n">
        <v>0.37</v>
      </c>
      <c r="AC584"/>
      <c r="AD584"/>
      <c r="AE584"/>
      <c r="AF584"/>
      <c r="AG584" t="inlineStr">
        <is>
          <t>AI mg/L</t>
        </is>
      </c>
      <c r="AH584"/>
      <c r="AI584"/>
      <c r="AJ584"/>
      <c r="AK584"/>
      <c r="AL584"/>
      <c r="AM584"/>
      <c r="AN584"/>
      <c r="AO584"/>
      <c r="AP584"/>
      <c r="AQ584"/>
      <c r="AR584"/>
      <c r="AS584"/>
      <c r="AT584"/>
      <c r="AU584"/>
      <c r="AV584"/>
      <c r="AW584"/>
      <c r="AX584" t="inlineStr">
        <is>
          <t>Mortality</t>
        </is>
      </c>
      <c r="AY584" t="inlineStr">
        <is>
          <t>Mortality</t>
        </is>
      </c>
      <c r="AZ584" t="inlineStr">
        <is>
          <t>LC50</t>
        </is>
      </c>
      <c r="BA584"/>
      <c r="BB584"/>
      <c r="BC584" t="n">
        <v>1.0</v>
      </c>
      <c r="BD584"/>
      <c r="BE584"/>
      <c r="BF584"/>
      <c r="BG584"/>
      <c r="BH584" t="inlineStr">
        <is>
          <t>Day(s)</t>
        </is>
      </c>
      <c r="BI584"/>
      <c r="BJ584"/>
      <c r="BK584"/>
      <c r="BL584"/>
      <c r="BM584"/>
      <c r="BN584"/>
      <c r="BO584" t="inlineStr">
        <is>
          <t>--</t>
        </is>
      </c>
      <c r="BP584"/>
      <c r="BQ584"/>
      <c r="BR584"/>
      <c r="BS584"/>
      <c r="BT584"/>
      <c r="BU584"/>
      <c r="BV584"/>
      <c r="BW584"/>
      <c r="BX584"/>
      <c r="BY584"/>
      <c r="BZ584"/>
      <c r="CA584"/>
      <c r="CB584"/>
      <c r="CC584"/>
      <c r="CD584" t="inlineStr">
        <is>
          <t>Springborn Bionomics Inc.</t>
        </is>
      </c>
      <c r="CE584" t="n">
        <v>180338.0</v>
      </c>
      <c r="CF584" t="inlineStr">
        <is>
          <t>Acute Toxicity of Fourteen Phthalate Esters to Daphnia magna (Final Report) Report No BW-84-4-1567</t>
        </is>
      </c>
      <c r="CG584" t="inlineStr">
        <is>
          <t>EPA/OTS 40-8426150:54 p.</t>
        </is>
      </c>
      <c r="CH584" t="n">
        <v>1984.0</v>
      </c>
    </row>
    <row r="585">
      <c r="A585" t="n">
        <v>2.7554263E7</v>
      </c>
      <c r="B585" t="inlineStr">
        <is>
          <t>1,2-Benzenedicarboxylic acid, 1,2-Diisooctyl ester</t>
        </is>
      </c>
      <c r="C585"/>
      <c r="D585" t="inlineStr">
        <is>
          <t>Measured</t>
        </is>
      </c>
      <c r="E585"/>
      <c r="F585"/>
      <c r="G585"/>
      <c r="H585"/>
      <c r="I585"/>
      <c r="J585"/>
      <c r="K585" t="inlineStr">
        <is>
          <t>Daphnia magna</t>
        </is>
      </c>
      <c r="L585" t="inlineStr">
        <is>
          <t>Water Flea</t>
        </is>
      </c>
      <c r="M585" t="inlineStr">
        <is>
          <t>Crustaceans; Standard Test Species</t>
        </is>
      </c>
      <c r="N585"/>
      <c r="O585" t="inlineStr">
        <is>
          <t>&lt;</t>
        </is>
      </c>
      <c r="P585" t="n">
        <v>24.0</v>
      </c>
      <c r="Q585"/>
      <c r="R585"/>
      <c r="S585"/>
      <c r="T585"/>
      <c r="U585" t="inlineStr">
        <is>
          <t>Hour(s)</t>
        </is>
      </c>
      <c r="V585" t="inlineStr">
        <is>
          <t>Static</t>
        </is>
      </c>
      <c r="W585" t="inlineStr">
        <is>
          <t>Fresh water</t>
        </is>
      </c>
      <c r="X585" t="inlineStr">
        <is>
          <t>Lab</t>
        </is>
      </c>
      <c r="Y585" t="n">
        <v>2.0</v>
      </c>
      <c r="Z585" t="inlineStr">
        <is>
          <t>Active ingredient</t>
        </is>
      </c>
      <c r="AA585" t="inlineStr">
        <is>
          <t>&gt;</t>
        </is>
      </c>
      <c r="AB585" t="n">
        <v>0.22</v>
      </c>
      <c r="AC585"/>
      <c r="AD585"/>
      <c r="AE585"/>
      <c r="AF585"/>
      <c r="AG585" t="inlineStr">
        <is>
          <t>AI mg/L</t>
        </is>
      </c>
      <c r="AH585"/>
      <c r="AI585"/>
      <c r="AJ585"/>
      <c r="AK585"/>
      <c r="AL585"/>
      <c r="AM585"/>
      <c r="AN585"/>
      <c r="AO585"/>
      <c r="AP585"/>
      <c r="AQ585"/>
      <c r="AR585"/>
      <c r="AS585"/>
      <c r="AT585"/>
      <c r="AU585"/>
      <c r="AV585"/>
      <c r="AW585"/>
      <c r="AX585" t="inlineStr">
        <is>
          <t>Mortality</t>
        </is>
      </c>
      <c r="AY585" t="inlineStr">
        <is>
          <t>Mortality</t>
        </is>
      </c>
      <c r="AZ585" t="inlineStr">
        <is>
          <t>LC50</t>
        </is>
      </c>
      <c r="BA585"/>
      <c r="BB585"/>
      <c r="BC585" t="n">
        <v>2.0</v>
      </c>
      <c r="BD585"/>
      <c r="BE585"/>
      <c r="BF585"/>
      <c r="BG585"/>
      <c r="BH585" t="inlineStr">
        <is>
          <t>Day(s)</t>
        </is>
      </c>
      <c r="BI585"/>
      <c r="BJ585"/>
      <c r="BK585"/>
      <c r="BL585"/>
      <c r="BM585"/>
      <c r="BN585"/>
      <c r="BO585" t="inlineStr">
        <is>
          <t>--</t>
        </is>
      </c>
      <c r="BP585"/>
      <c r="BQ585"/>
      <c r="BR585"/>
      <c r="BS585"/>
      <c r="BT585"/>
      <c r="BU585"/>
      <c r="BV585"/>
      <c r="BW585"/>
      <c r="BX585"/>
      <c r="BY585"/>
      <c r="BZ585"/>
      <c r="CA585"/>
      <c r="CB585"/>
      <c r="CC585"/>
      <c r="CD585" t="inlineStr">
        <is>
          <t>Springborn Bionomics Inc.</t>
        </is>
      </c>
      <c r="CE585" t="n">
        <v>180338.0</v>
      </c>
      <c r="CF585" t="inlineStr">
        <is>
          <t>Acute Toxicity of Fourteen Phthalate Esters to Daphnia magna (Final Report) Report No BW-84-4-1567</t>
        </is>
      </c>
      <c r="CG585" t="inlineStr">
        <is>
          <t>EPA/OTS 40-8426150:54 p.</t>
        </is>
      </c>
      <c r="CH585" t="n">
        <v>1984.0</v>
      </c>
    </row>
    <row r="586">
      <c r="A586" t="n">
        <v>2.7554263E7</v>
      </c>
      <c r="B586" t="inlineStr">
        <is>
          <t>1,2-Benzenedicarboxylic acid, 1,2-Diisooctyl ester</t>
        </is>
      </c>
      <c r="C586"/>
      <c r="D586" t="inlineStr">
        <is>
          <t>Measured</t>
        </is>
      </c>
      <c r="E586"/>
      <c r="F586"/>
      <c r="G586"/>
      <c r="H586"/>
      <c r="I586"/>
      <c r="J586"/>
      <c r="K586" t="inlineStr">
        <is>
          <t>Daphnia magna</t>
        </is>
      </c>
      <c r="L586" t="inlineStr">
        <is>
          <t>Water Flea</t>
        </is>
      </c>
      <c r="M586" t="inlineStr">
        <is>
          <t>Crustaceans; Standard Test Species</t>
        </is>
      </c>
      <c r="N586"/>
      <c r="O586" t="inlineStr">
        <is>
          <t>&lt;</t>
        </is>
      </c>
      <c r="P586" t="n">
        <v>24.0</v>
      </c>
      <c r="Q586"/>
      <c r="R586"/>
      <c r="S586"/>
      <c r="T586"/>
      <c r="U586" t="inlineStr">
        <is>
          <t>Hour(s)</t>
        </is>
      </c>
      <c r="V586" t="inlineStr">
        <is>
          <t>Static</t>
        </is>
      </c>
      <c r="W586" t="inlineStr">
        <is>
          <t>Fresh water</t>
        </is>
      </c>
      <c r="X586" t="inlineStr">
        <is>
          <t>Lab</t>
        </is>
      </c>
      <c r="Y586" t="n">
        <v>2.0</v>
      </c>
      <c r="Z586" t="inlineStr">
        <is>
          <t>Active ingredient</t>
        </is>
      </c>
      <c r="AA586" t="inlineStr">
        <is>
          <t>&gt;</t>
        </is>
      </c>
      <c r="AB586" t="n">
        <v>0.22</v>
      </c>
      <c r="AC586"/>
      <c r="AD586"/>
      <c r="AE586"/>
      <c r="AF586"/>
      <c r="AG586" t="inlineStr">
        <is>
          <t>AI mg/L</t>
        </is>
      </c>
      <c r="AH586"/>
      <c r="AI586"/>
      <c r="AJ586"/>
      <c r="AK586"/>
      <c r="AL586"/>
      <c r="AM586"/>
      <c r="AN586"/>
      <c r="AO586"/>
      <c r="AP586"/>
      <c r="AQ586"/>
      <c r="AR586"/>
      <c r="AS586"/>
      <c r="AT586"/>
      <c r="AU586"/>
      <c r="AV586"/>
      <c r="AW586"/>
      <c r="AX586" t="inlineStr">
        <is>
          <t>Mortality</t>
        </is>
      </c>
      <c r="AY586" t="inlineStr">
        <is>
          <t>Mortality</t>
        </is>
      </c>
      <c r="AZ586" t="inlineStr">
        <is>
          <t>LC50</t>
        </is>
      </c>
      <c r="BA586"/>
      <c r="BB586"/>
      <c r="BC586" t="n">
        <v>1.0</v>
      </c>
      <c r="BD586"/>
      <c r="BE586"/>
      <c r="BF586"/>
      <c r="BG586"/>
      <c r="BH586" t="inlineStr">
        <is>
          <t>Day(s)</t>
        </is>
      </c>
      <c r="BI586"/>
      <c r="BJ586"/>
      <c r="BK586"/>
      <c r="BL586"/>
      <c r="BM586"/>
      <c r="BN586"/>
      <c r="BO586" t="inlineStr">
        <is>
          <t>--</t>
        </is>
      </c>
      <c r="BP586"/>
      <c r="BQ586"/>
      <c r="BR586"/>
      <c r="BS586"/>
      <c r="BT586"/>
      <c r="BU586"/>
      <c r="BV586"/>
      <c r="BW586"/>
      <c r="BX586"/>
      <c r="BY586"/>
      <c r="BZ586"/>
      <c r="CA586"/>
      <c r="CB586"/>
      <c r="CC586"/>
      <c r="CD586" t="inlineStr">
        <is>
          <t>Springborn Bionomics Inc.</t>
        </is>
      </c>
      <c r="CE586" t="n">
        <v>180338.0</v>
      </c>
      <c r="CF586" t="inlineStr">
        <is>
          <t>Acute Toxicity of Fourteen Phthalate Esters to Daphnia magna (Final Report) Report No BW-84-4-1567</t>
        </is>
      </c>
      <c r="CG586" t="inlineStr">
        <is>
          <t>EPA/OTS 40-8426150:54 p.</t>
        </is>
      </c>
      <c r="CH586" t="n">
        <v>1984.0</v>
      </c>
    </row>
    <row r="587">
      <c r="A587" t="n">
        <v>2.7554263E7</v>
      </c>
      <c r="B587" t="inlineStr">
        <is>
          <t>1,2-Benzenedicarboxylic acid, 1,2-Diisooctyl ester</t>
        </is>
      </c>
      <c r="C587"/>
      <c r="D587" t="inlineStr">
        <is>
          <t>Measured</t>
        </is>
      </c>
      <c r="E587"/>
      <c r="F587"/>
      <c r="G587"/>
      <c r="H587"/>
      <c r="I587"/>
      <c r="J587"/>
      <c r="K587" t="inlineStr">
        <is>
          <t>Daphnia magna</t>
        </is>
      </c>
      <c r="L587" t="inlineStr">
        <is>
          <t>Water Flea</t>
        </is>
      </c>
      <c r="M587" t="inlineStr">
        <is>
          <t>Crustaceans; Standard Test Species</t>
        </is>
      </c>
      <c r="N587"/>
      <c r="O587" t="inlineStr">
        <is>
          <t>&lt;</t>
        </is>
      </c>
      <c r="P587" t="n">
        <v>24.0</v>
      </c>
      <c r="Q587"/>
      <c r="R587"/>
      <c r="S587"/>
      <c r="T587"/>
      <c r="U587" t="inlineStr">
        <is>
          <t>Hour(s)</t>
        </is>
      </c>
      <c r="V587" t="inlineStr">
        <is>
          <t>Static</t>
        </is>
      </c>
      <c r="W587" t="inlineStr">
        <is>
          <t>Fresh water</t>
        </is>
      </c>
      <c r="X587" t="inlineStr">
        <is>
          <t>Lab</t>
        </is>
      </c>
      <c r="Y587" t="n">
        <v>6.0</v>
      </c>
      <c r="Z587" t="inlineStr">
        <is>
          <t>Active ingredient</t>
        </is>
      </c>
      <c r="AA587" t="inlineStr">
        <is>
          <t>&gt;</t>
        </is>
      </c>
      <c r="AB587" t="n">
        <v>0.039</v>
      </c>
      <c r="AC587"/>
      <c r="AD587"/>
      <c r="AE587"/>
      <c r="AF587"/>
      <c r="AG587" t="inlineStr">
        <is>
          <t>AI mg/L</t>
        </is>
      </c>
      <c r="AH587"/>
      <c r="AI587"/>
      <c r="AJ587"/>
      <c r="AK587"/>
      <c r="AL587"/>
      <c r="AM587"/>
      <c r="AN587"/>
      <c r="AO587"/>
      <c r="AP587"/>
      <c r="AQ587"/>
      <c r="AR587"/>
      <c r="AS587"/>
      <c r="AT587"/>
      <c r="AU587"/>
      <c r="AV587"/>
      <c r="AW587"/>
      <c r="AX587" t="inlineStr">
        <is>
          <t>Mortality</t>
        </is>
      </c>
      <c r="AY587" t="inlineStr">
        <is>
          <t>Mortality</t>
        </is>
      </c>
      <c r="AZ587" t="inlineStr">
        <is>
          <t>LC50</t>
        </is>
      </c>
      <c r="BA587"/>
      <c r="BB587"/>
      <c r="BC587" t="n">
        <v>2.0</v>
      </c>
      <c r="BD587"/>
      <c r="BE587"/>
      <c r="BF587"/>
      <c r="BG587"/>
      <c r="BH587" t="inlineStr">
        <is>
          <t>Day(s)</t>
        </is>
      </c>
      <c r="BI587"/>
      <c r="BJ587"/>
      <c r="BK587"/>
      <c r="BL587"/>
      <c r="BM587"/>
      <c r="BN587"/>
      <c r="BO587" t="inlineStr">
        <is>
          <t>--</t>
        </is>
      </c>
      <c r="BP587"/>
      <c r="BQ587"/>
      <c r="BR587"/>
      <c r="BS587"/>
      <c r="BT587"/>
      <c r="BU587"/>
      <c r="BV587"/>
      <c r="BW587"/>
      <c r="BX587"/>
      <c r="BY587"/>
      <c r="BZ587"/>
      <c r="CA587"/>
      <c r="CB587"/>
      <c r="CC587"/>
      <c r="CD587" t="inlineStr">
        <is>
          <t>Springborn Bionomics Inc.</t>
        </is>
      </c>
      <c r="CE587" t="n">
        <v>180338.0</v>
      </c>
      <c r="CF587" t="inlineStr">
        <is>
          <t>Acute Toxicity of Fourteen Phthalate Esters to Daphnia magna (Final Report) Report No BW-84-4-1567</t>
        </is>
      </c>
      <c r="CG587" t="inlineStr">
        <is>
          <t>EPA/OTS 40-8426150:54 p.</t>
        </is>
      </c>
      <c r="CH587" t="n">
        <v>1984.0</v>
      </c>
    </row>
    <row r="588">
      <c r="A588" t="n">
        <v>2.7554263E7</v>
      </c>
      <c r="B588" t="inlineStr">
        <is>
          <t>1,2-Benzenedicarboxylic acid, 1,2-Diisooctyl ester</t>
        </is>
      </c>
      <c r="C588"/>
      <c r="D588" t="inlineStr">
        <is>
          <t>Measured</t>
        </is>
      </c>
      <c r="E588"/>
      <c r="F588"/>
      <c r="G588"/>
      <c r="H588"/>
      <c r="I588"/>
      <c r="J588"/>
      <c r="K588" t="inlineStr">
        <is>
          <t>Daphnia magna</t>
        </is>
      </c>
      <c r="L588" t="inlineStr">
        <is>
          <t>Water Flea</t>
        </is>
      </c>
      <c r="M588" t="inlineStr">
        <is>
          <t>Crustaceans; Standard Test Species</t>
        </is>
      </c>
      <c r="N588"/>
      <c r="O588" t="inlineStr">
        <is>
          <t>&lt;</t>
        </is>
      </c>
      <c r="P588" t="n">
        <v>24.0</v>
      </c>
      <c r="Q588"/>
      <c r="R588"/>
      <c r="S588"/>
      <c r="T588"/>
      <c r="U588" t="inlineStr">
        <is>
          <t>Hour(s)</t>
        </is>
      </c>
      <c r="V588" t="inlineStr">
        <is>
          <t>Static</t>
        </is>
      </c>
      <c r="W588" t="inlineStr">
        <is>
          <t>Fresh water</t>
        </is>
      </c>
      <c r="X588" t="inlineStr">
        <is>
          <t>Lab</t>
        </is>
      </c>
      <c r="Y588" t="n">
        <v>6.0</v>
      </c>
      <c r="Z588" t="inlineStr">
        <is>
          <t>Active ingredient</t>
        </is>
      </c>
      <c r="AA588" t="inlineStr">
        <is>
          <t>&gt;</t>
        </is>
      </c>
      <c r="AB588" t="n">
        <v>0.039</v>
      </c>
      <c r="AC588"/>
      <c r="AD588"/>
      <c r="AE588"/>
      <c r="AF588"/>
      <c r="AG588" t="inlineStr">
        <is>
          <t>AI mg/L</t>
        </is>
      </c>
      <c r="AH588"/>
      <c r="AI588"/>
      <c r="AJ588"/>
      <c r="AK588"/>
      <c r="AL588"/>
      <c r="AM588"/>
      <c r="AN588"/>
      <c r="AO588"/>
      <c r="AP588"/>
      <c r="AQ588"/>
      <c r="AR588"/>
      <c r="AS588"/>
      <c r="AT588"/>
      <c r="AU588"/>
      <c r="AV588"/>
      <c r="AW588"/>
      <c r="AX588" t="inlineStr">
        <is>
          <t>Mortality</t>
        </is>
      </c>
      <c r="AY588" t="inlineStr">
        <is>
          <t>Mortality</t>
        </is>
      </c>
      <c r="AZ588" t="inlineStr">
        <is>
          <t>LC50</t>
        </is>
      </c>
      <c r="BA588"/>
      <c r="BB588"/>
      <c r="BC588" t="n">
        <v>1.0</v>
      </c>
      <c r="BD588"/>
      <c r="BE588"/>
      <c r="BF588"/>
      <c r="BG588"/>
      <c r="BH588" t="inlineStr">
        <is>
          <t>Day(s)</t>
        </is>
      </c>
      <c r="BI588"/>
      <c r="BJ588"/>
      <c r="BK588"/>
      <c r="BL588"/>
      <c r="BM588"/>
      <c r="BN588"/>
      <c r="BO588" t="inlineStr">
        <is>
          <t>--</t>
        </is>
      </c>
      <c r="BP588"/>
      <c r="BQ588"/>
      <c r="BR588"/>
      <c r="BS588"/>
      <c r="BT588"/>
      <c r="BU588"/>
      <c r="BV588"/>
      <c r="BW588"/>
      <c r="BX588"/>
      <c r="BY588"/>
      <c r="BZ588"/>
      <c r="CA588"/>
      <c r="CB588"/>
      <c r="CC588"/>
      <c r="CD588" t="inlineStr">
        <is>
          <t>Springborn Bionomics Inc.</t>
        </is>
      </c>
      <c r="CE588" t="n">
        <v>180338.0</v>
      </c>
      <c r="CF588" t="inlineStr">
        <is>
          <t>Acute Toxicity of Fourteen Phthalate Esters to Daphnia magna (Final Report) Report No BW-84-4-1567</t>
        </is>
      </c>
      <c r="CG588" t="inlineStr">
        <is>
          <t>EPA/OTS 40-8426150:54 p.</t>
        </is>
      </c>
      <c r="CH588" t="n">
        <v>1984.0</v>
      </c>
    </row>
    <row r="589">
      <c r="A589" t="n">
        <v>2.7854315E7</v>
      </c>
      <c r="B589" t="inlineStr">
        <is>
          <t>3,3,4,4,5,5,6,6,7,7,8,8,9,9,10,10,10-Heptadecafluorodecanoic acid</t>
        </is>
      </c>
      <c r="C589"/>
      <c r="D589" t="inlineStr">
        <is>
          <t>Measured</t>
        </is>
      </c>
      <c r="E589" t="inlineStr">
        <is>
          <t>&gt;</t>
        </is>
      </c>
      <c r="F589" t="n">
        <v>98.0</v>
      </c>
      <c r="G589"/>
      <c r="H589"/>
      <c r="I589"/>
      <c r="J589"/>
      <c r="K589" t="inlineStr">
        <is>
          <t>Daphnia magna</t>
        </is>
      </c>
      <c r="L589" t="inlineStr">
        <is>
          <t>Water Flea</t>
        </is>
      </c>
      <c r="M589" t="inlineStr">
        <is>
          <t>Crustaceans; Standard Test Species</t>
        </is>
      </c>
      <c r="N589" t="inlineStr">
        <is>
          <t>Neonate</t>
        </is>
      </c>
      <c r="O589" t="inlineStr">
        <is>
          <t>&lt;=</t>
        </is>
      </c>
      <c r="P589" t="n">
        <v>24.0</v>
      </c>
      <c r="Q589"/>
      <c r="R589"/>
      <c r="S589"/>
      <c r="T589"/>
      <c r="U589" t="inlineStr">
        <is>
          <t>Hour(s)</t>
        </is>
      </c>
      <c r="V589" t="inlineStr">
        <is>
          <t>Static</t>
        </is>
      </c>
      <c r="W589" t="inlineStr">
        <is>
          <t>Fresh water</t>
        </is>
      </c>
      <c r="X589" t="inlineStr">
        <is>
          <t>Lab</t>
        </is>
      </c>
      <c r="Y589" t="n">
        <v>8.0</v>
      </c>
      <c r="Z589" t="inlineStr">
        <is>
          <t>Active ingredient</t>
        </is>
      </c>
      <c r="AA589"/>
      <c r="AB589" t="n">
        <v>3.52</v>
      </c>
      <c r="AC589"/>
      <c r="AD589" t="n">
        <v>3.08</v>
      </c>
      <c r="AE589"/>
      <c r="AF589" t="n">
        <v>4.0</v>
      </c>
      <c r="AG589" t="inlineStr">
        <is>
          <t>AI mg/L</t>
        </is>
      </c>
      <c r="AH589"/>
      <c r="AI589"/>
      <c r="AJ589"/>
      <c r="AK589"/>
      <c r="AL589"/>
      <c r="AM589"/>
      <c r="AN589"/>
      <c r="AO589"/>
      <c r="AP589"/>
      <c r="AQ589"/>
      <c r="AR589"/>
      <c r="AS589"/>
      <c r="AT589"/>
      <c r="AU589"/>
      <c r="AV589"/>
      <c r="AW589"/>
      <c r="AX589" t="inlineStr">
        <is>
          <t>Mortality</t>
        </is>
      </c>
      <c r="AY589" t="inlineStr">
        <is>
          <t>Mortality</t>
        </is>
      </c>
      <c r="AZ589" t="inlineStr">
        <is>
          <t>LC50</t>
        </is>
      </c>
      <c r="BA589"/>
      <c r="BB589"/>
      <c r="BC589" t="n">
        <v>2.0</v>
      </c>
      <c r="BD589"/>
      <c r="BE589"/>
      <c r="BF589"/>
      <c r="BG589"/>
      <c r="BH589" t="inlineStr">
        <is>
          <t>Day(s)</t>
        </is>
      </c>
      <c r="BI589"/>
      <c r="BJ589"/>
      <c r="BK589"/>
      <c r="BL589"/>
      <c r="BM589"/>
      <c r="BN589"/>
      <c r="BO589" t="inlineStr">
        <is>
          <t>--</t>
        </is>
      </c>
      <c r="BP589"/>
      <c r="BQ589"/>
      <c r="BR589"/>
      <c r="BS589"/>
      <c r="BT589"/>
      <c r="BU589"/>
      <c r="BV589"/>
      <c r="BW589"/>
      <c r="BX589"/>
      <c r="BY589"/>
      <c r="BZ589"/>
      <c r="CA589"/>
      <c r="CB589"/>
      <c r="CC589"/>
      <c r="CD589" t="inlineStr">
        <is>
          <t>Phillips,M.M., M.J. Dinglasan-Panlilio, S.A. Mabury, K.R. Solomon, and P.K. Sibley</t>
        </is>
      </c>
      <c r="CE589" t="n">
        <v>110323.0</v>
      </c>
      <c r="CF589" t="inlineStr">
        <is>
          <t>Fluorotelomer Acids are more Toxic than Perfluorinated Acids</t>
        </is>
      </c>
      <c r="CG589" t="inlineStr">
        <is>
          <t>Environ. Sci. Technol.41(20): 7159-7163</t>
        </is>
      </c>
      <c r="CH589" t="n">
        <v>2007.0</v>
      </c>
    </row>
    <row r="590">
      <c r="A590" t="n">
        <v>2.855312E7</v>
      </c>
      <c r="B590" t="inlineStr">
        <is>
          <t>1,2-Benzenedicarboxylic acid, 1,2-Diisononyl ester</t>
        </is>
      </c>
      <c r="C590"/>
      <c r="D590" t="inlineStr">
        <is>
          <t>Measured</t>
        </is>
      </c>
      <c r="E590"/>
      <c r="F590"/>
      <c r="G590"/>
      <c r="H590"/>
      <c r="I590"/>
      <c r="J590"/>
      <c r="K590" t="inlineStr">
        <is>
          <t>Daphnia magna</t>
        </is>
      </c>
      <c r="L590" t="inlineStr">
        <is>
          <t>Water Flea</t>
        </is>
      </c>
      <c r="M590" t="inlineStr">
        <is>
          <t>Crustaceans; Standard Test Species</t>
        </is>
      </c>
      <c r="N590"/>
      <c r="O590" t="inlineStr">
        <is>
          <t>&lt;</t>
        </is>
      </c>
      <c r="P590" t="n">
        <v>24.0</v>
      </c>
      <c r="Q590"/>
      <c r="R590"/>
      <c r="S590"/>
      <c r="T590"/>
      <c r="U590" t="inlineStr">
        <is>
          <t>Hour(s)</t>
        </is>
      </c>
      <c r="V590" t="inlineStr">
        <is>
          <t>Static</t>
        </is>
      </c>
      <c r="W590" t="inlineStr">
        <is>
          <t>Fresh water</t>
        </is>
      </c>
      <c r="X590" t="inlineStr">
        <is>
          <t>Lab</t>
        </is>
      </c>
      <c r="Y590" t="n">
        <v>2.0</v>
      </c>
      <c r="Z590" t="inlineStr">
        <is>
          <t>Active ingredient</t>
        </is>
      </c>
      <c r="AA590" t="inlineStr">
        <is>
          <t>&gt;</t>
        </is>
      </c>
      <c r="AB590" t="n">
        <v>0.086</v>
      </c>
      <c r="AC590"/>
      <c r="AD590"/>
      <c r="AE590"/>
      <c r="AF590"/>
      <c r="AG590" t="inlineStr">
        <is>
          <t>AI mg/L</t>
        </is>
      </c>
      <c r="AH590"/>
      <c r="AI590"/>
      <c r="AJ590"/>
      <c r="AK590"/>
      <c r="AL590"/>
      <c r="AM590"/>
      <c r="AN590"/>
      <c r="AO590"/>
      <c r="AP590"/>
      <c r="AQ590"/>
      <c r="AR590"/>
      <c r="AS590"/>
      <c r="AT590"/>
      <c r="AU590"/>
      <c r="AV590"/>
      <c r="AW590"/>
      <c r="AX590" t="inlineStr">
        <is>
          <t>Mortality</t>
        </is>
      </c>
      <c r="AY590" t="inlineStr">
        <is>
          <t>Mortality</t>
        </is>
      </c>
      <c r="AZ590" t="inlineStr">
        <is>
          <t>LC50</t>
        </is>
      </c>
      <c r="BA590"/>
      <c r="BB590"/>
      <c r="BC590" t="n">
        <v>2.0</v>
      </c>
      <c r="BD590"/>
      <c r="BE590"/>
      <c r="BF590"/>
      <c r="BG590"/>
      <c r="BH590" t="inlineStr">
        <is>
          <t>Day(s)</t>
        </is>
      </c>
      <c r="BI590"/>
      <c r="BJ590"/>
      <c r="BK590"/>
      <c r="BL590"/>
      <c r="BM590"/>
      <c r="BN590"/>
      <c r="BO590" t="inlineStr">
        <is>
          <t>--</t>
        </is>
      </c>
      <c r="BP590"/>
      <c r="BQ590"/>
      <c r="BR590"/>
      <c r="BS590"/>
      <c r="BT590"/>
      <c r="BU590"/>
      <c r="BV590"/>
      <c r="BW590"/>
      <c r="BX590"/>
      <c r="BY590"/>
      <c r="BZ590"/>
      <c r="CA590"/>
      <c r="CB590"/>
      <c r="CC590"/>
      <c r="CD590" t="inlineStr">
        <is>
          <t>Springborn Bionomics Inc.</t>
        </is>
      </c>
      <c r="CE590" t="n">
        <v>180338.0</v>
      </c>
      <c r="CF590" t="inlineStr">
        <is>
          <t>Acute Toxicity of Fourteen Phthalate Esters to Daphnia magna (Final Report) Report No BW-84-4-1567</t>
        </is>
      </c>
      <c r="CG590" t="inlineStr">
        <is>
          <t>EPA/OTS 40-8426150:54 p.</t>
        </is>
      </c>
      <c r="CH590" t="n">
        <v>1984.0</v>
      </c>
    </row>
    <row r="591">
      <c r="A591" t="n">
        <v>2.855312E7</v>
      </c>
      <c r="B591" t="inlineStr">
        <is>
          <t>1,2-Benzenedicarboxylic acid, 1,2-Diisononyl ester</t>
        </is>
      </c>
      <c r="C591"/>
      <c r="D591" t="inlineStr">
        <is>
          <t>Measured</t>
        </is>
      </c>
      <c r="E591"/>
      <c r="F591"/>
      <c r="G591"/>
      <c r="H591"/>
      <c r="I591"/>
      <c r="J591"/>
      <c r="K591" t="inlineStr">
        <is>
          <t>Daphnia magna</t>
        </is>
      </c>
      <c r="L591" t="inlineStr">
        <is>
          <t>Water Flea</t>
        </is>
      </c>
      <c r="M591" t="inlineStr">
        <is>
          <t>Crustaceans; Standard Test Species</t>
        </is>
      </c>
      <c r="N591"/>
      <c r="O591" t="inlineStr">
        <is>
          <t>&lt;</t>
        </is>
      </c>
      <c r="P591" t="n">
        <v>24.0</v>
      </c>
      <c r="Q591"/>
      <c r="R591"/>
      <c r="S591"/>
      <c r="T591"/>
      <c r="U591" t="inlineStr">
        <is>
          <t>Hour(s)</t>
        </is>
      </c>
      <c r="V591" t="inlineStr">
        <is>
          <t>Static</t>
        </is>
      </c>
      <c r="W591" t="inlineStr">
        <is>
          <t>Fresh water</t>
        </is>
      </c>
      <c r="X591" t="inlineStr">
        <is>
          <t>Lab</t>
        </is>
      </c>
      <c r="Y591" t="n">
        <v>2.0</v>
      </c>
      <c r="Z591" t="inlineStr">
        <is>
          <t>Active ingredient</t>
        </is>
      </c>
      <c r="AA591" t="inlineStr">
        <is>
          <t>&gt;</t>
        </is>
      </c>
      <c r="AB591" t="n">
        <v>0.086</v>
      </c>
      <c r="AC591"/>
      <c r="AD591"/>
      <c r="AE591"/>
      <c r="AF591"/>
      <c r="AG591" t="inlineStr">
        <is>
          <t>AI mg/L</t>
        </is>
      </c>
      <c r="AH591"/>
      <c r="AI591"/>
      <c r="AJ591"/>
      <c r="AK591"/>
      <c r="AL591"/>
      <c r="AM591"/>
      <c r="AN591"/>
      <c r="AO591"/>
      <c r="AP591"/>
      <c r="AQ591"/>
      <c r="AR591"/>
      <c r="AS591"/>
      <c r="AT591"/>
      <c r="AU591"/>
      <c r="AV591"/>
      <c r="AW591"/>
      <c r="AX591" t="inlineStr">
        <is>
          <t>Mortality</t>
        </is>
      </c>
      <c r="AY591" t="inlineStr">
        <is>
          <t>Mortality</t>
        </is>
      </c>
      <c r="AZ591" t="inlineStr">
        <is>
          <t>LC50</t>
        </is>
      </c>
      <c r="BA591"/>
      <c r="BB591"/>
      <c r="BC591" t="n">
        <v>1.0</v>
      </c>
      <c r="BD591"/>
      <c r="BE591"/>
      <c r="BF591"/>
      <c r="BG591"/>
      <c r="BH591" t="inlineStr">
        <is>
          <t>Day(s)</t>
        </is>
      </c>
      <c r="BI591"/>
      <c r="BJ591"/>
      <c r="BK591"/>
      <c r="BL591"/>
      <c r="BM591"/>
      <c r="BN591"/>
      <c r="BO591" t="inlineStr">
        <is>
          <t>--</t>
        </is>
      </c>
      <c r="BP591"/>
      <c r="BQ591"/>
      <c r="BR591"/>
      <c r="BS591"/>
      <c r="BT591"/>
      <c r="BU591"/>
      <c r="BV591"/>
      <c r="BW591"/>
      <c r="BX591"/>
      <c r="BY591"/>
      <c r="BZ591"/>
      <c r="CA591"/>
      <c r="CB591"/>
      <c r="CC591"/>
      <c r="CD591" t="inlineStr">
        <is>
          <t>Springborn Bionomics Inc.</t>
        </is>
      </c>
      <c r="CE591" t="n">
        <v>180338.0</v>
      </c>
      <c r="CF591" t="inlineStr">
        <is>
          <t>Acute Toxicity of Fourteen Phthalate Esters to Daphnia magna (Final Report) Report No BW-84-4-1567</t>
        </is>
      </c>
      <c r="CG591" t="inlineStr">
        <is>
          <t>EPA/OTS 40-8426150:54 p.</t>
        </is>
      </c>
      <c r="CH591" t="n">
        <v>1984.0</v>
      </c>
    </row>
    <row r="592">
      <c r="A592" t="n">
        <v>3.2534819E7</v>
      </c>
      <c r="B592" t="inlineStr">
        <is>
          <t>1,1'-Oxybisbenzene pentabromo deriv.</t>
        </is>
      </c>
      <c r="C592"/>
      <c r="D592" t="inlineStr">
        <is>
          <t>Unmeasured</t>
        </is>
      </c>
      <c r="E592"/>
      <c r="F592"/>
      <c r="G592"/>
      <c r="H592"/>
      <c r="I592"/>
      <c r="J592"/>
      <c r="K592" t="inlineStr">
        <is>
          <t>Daphnia magna</t>
        </is>
      </c>
      <c r="L592" t="inlineStr">
        <is>
          <t>Water Flea</t>
        </is>
      </c>
      <c r="M592" t="inlineStr">
        <is>
          <t>Crustaceans; Standard Test Species</t>
        </is>
      </c>
      <c r="N592" t="inlineStr">
        <is>
          <t>Neonate</t>
        </is>
      </c>
      <c r="O592" t="inlineStr">
        <is>
          <t>&lt;</t>
        </is>
      </c>
      <c r="P592" t="n">
        <v>24.0</v>
      </c>
      <c r="Q592"/>
      <c r="R592"/>
      <c r="S592"/>
      <c r="T592"/>
      <c r="U592" t="inlineStr">
        <is>
          <t>Hour(s)</t>
        </is>
      </c>
      <c r="V592" t="inlineStr">
        <is>
          <t>Static</t>
        </is>
      </c>
      <c r="W592" t="inlineStr">
        <is>
          <t>Fresh water</t>
        </is>
      </c>
      <c r="X592" t="inlineStr">
        <is>
          <t>Lab</t>
        </is>
      </c>
      <c r="Y592" t="n">
        <v>15.0</v>
      </c>
      <c r="Z592" t="inlineStr">
        <is>
          <t>Formulation</t>
        </is>
      </c>
      <c r="AA592"/>
      <c r="AB592" t="n">
        <v>0.058</v>
      </c>
      <c r="AC592"/>
      <c r="AD592" t="n">
        <v>0.046</v>
      </c>
      <c r="AE592"/>
      <c r="AF592" t="n">
        <v>0.07</v>
      </c>
      <c r="AG592" t="inlineStr">
        <is>
          <t>AI mg/L</t>
        </is>
      </c>
      <c r="AH592"/>
      <c r="AI592"/>
      <c r="AJ592"/>
      <c r="AK592"/>
      <c r="AL592"/>
      <c r="AM592"/>
      <c r="AN592"/>
      <c r="AO592"/>
      <c r="AP592"/>
      <c r="AQ592"/>
      <c r="AR592"/>
      <c r="AS592"/>
      <c r="AT592"/>
      <c r="AU592"/>
      <c r="AV592"/>
      <c r="AW592"/>
      <c r="AX592" t="inlineStr">
        <is>
          <t>Mortality</t>
        </is>
      </c>
      <c r="AY592" t="inlineStr">
        <is>
          <t>Mortality</t>
        </is>
      </c>
      <c r="AZ592" t="inlineStr">
        <is>
          <t>LC50</t>
        </is>
      </c>
      <c r="BA592"/>
      <c r="BB592"/>
      <c r="BC592" t="n">
        <v>2.0</v>
      </c>
      <c r="BD592"/>
      <c r="BE592"/>
      <c r="BF592"/>
      <c r="BG592"/>
      <c r="BH592" t="inlineStr">
        <is>
          <t>Day(s)</t>
        </is>
      </c>
      <c r="BI592"/>
      <c r="BJ592"/>
      <c r="BK592"/>
      <c r="BL592"/>
      <c r="BM592"/>
      <c r="BN592"/>
      <c r="BO592" t="inlineStr">
        <is>
          <t>--</t>
        </is>
      </c>
      <c r="BP592"/>
      <c r="BQ592"/>
      <c r="BR592"/>
      <c r="BS592"/>
      <c r="BT592"/>
      <c r="BU592"/>
      <c r="BV592"/>
      <c r="BW592"/>
      <c r="BX592"/>
      <c r="BY592"/>
      <c r="BZ592"/>
      <c r="CA592"/>
      <c r="CB592"/>
      <c r="CC592"/>
      <c r="CD592" t="inlineStr">
        <is>
          <t xml:space="preserve">Scanlan,L.D., A.V. Loguinov, Q. Teng, P. Antczak, K.P. Dailey, D.T. Nowinski, J. Kornbluh, X.X. Lin, E. Lachenauer, A. </t>
        </is>
      </c>
      <c r="CE592" t="n">
        <v>170733.0</v>
      </c>
      <c r="CF592" t="inlineStr">
        <is>
          <t>Gene Transcription, Metabolite and Lipid Profiling in Eco-Indicator Daphnia magna Indicate Diverse Mechanisms of Toxicity by Legacy and Emerging Flame-Retardants</t>
        </is>
      </c>
      <c r="CG592" t="inlineStr">
        <is>
          <t>Environ. Sci. Technol.49(12): 7400-7410</t>
        </is>
      </c>
      <c r="CH592" t="n">
        <v>2015.0</v>
      </c>
    </row>
    <row r="593">
      <c r="A593" t="n">
        <v>3.253652E7</v>
      </c>
      <c r="B593" t="inlineStr">
        <is>
          <t>1,1'-Oxybisbenzene octabromo deriv.</t>
        </is>
      </c>
      <c r="C593"/>
      <c r="D593" t="inlineStr">
        <is>
          <t>Unmeasured</t>
        </is>
      </c>
      <c r="E593"/>
      <c r="F593"/>
      <c r="G593"/>
      <c r="H593"/>
      <c r="I593"/>
      <c r="J593"/>
      <c r="K593" t="inlineStr">
        <is>
          <t>Daphnia magna</t>
        </is>
      </c>
      <c r="L593" t="inlineStr">
        <is>
          <t>Water Flea</t>
        </is>
      </c>
      <c r="M593" t="inlineStr">
        <is>
          <t>Crustaceans; Standard Test Species</t>
        </is>
      </c>
      <c r="N593" t="inlineStr">
        <is>
          <t>Neonate</t>
        </is>
      </c>
      <c r="O593" t="inlineStr">
        <is>
          <t>&lt;</t>
        </is>
      </c>
      <c r="P593" t="n">
        <v>24.0</v>
      </c>
      <c r="Q593"/>
      <c r="R593"/>
      <c r="S593"/>
      <c r="T593"/>
      <c r="U593" t="inlineStr">
        <is>
          <t>Hour(s)</t>
        </is>
      </c>
      <c r="V593" t="inlineStr">
        <is>
          <t>Static</t>
        </is>
      </c>
      <c r="W593" t="inlineStr">
        <is>
          <t>Fresh water</t>
        </is>
      </c>
      <c r="X593" t="inlineStr">
        <is>
          <t>Lab</t>
        </is>
      </c>
      <c r="Y593" t="n">
        <v>26.0</v>
      </c>
      <c r="Z593" t="inlineStr">
        <is>
          <t>Formulation</t>
        </is>
      </c>
      <c r="AA593"/>
      <c r="AB593" t="n">
        <v>3.96</v>
      </c>
      <c r="AC593"/>
      <c r="AD593" t="n">
        <v>1.629</v>
      </c>
      <c r="AE593"/>
      <c r="AF593" t="n">
        <v>5.963</v>
      </c>
      <c r="AG593" t="inlineStr">
        <is>
          <t>AI mg/L</t>
        </is>
      </c>
      <c r="AH593"/>
      <c r="AI593"/>
      <c r="AJ593"/>
      <c r="AK593"/>
      <c r="AL593"/>
      <c r="AM593"/>
      <c r="AN593"/>
      <c r="AO593"/>
      <c r="AP593"/>
      <c r="AQ593"/>
      <c r="AR593"/>
      <c r="AS593"/>
      <c r="AT593"/>
      <c r="AU593"/>
      <c r="AV593"/>
      <c r="AW593"/>
      <c r="AX593" t="inlineStr">
        <is>
          <t>Mortality</t>
        </is>
      </c>
      <c r="AY593" t="inlineStr">
        <is>
          <t>Mortality</t>
        </is>
      </c>
      <c r="AZ593" t="inlineStr">
        <is>
          <t>LC50</t>
        </is>
      </c>
      <c r="BA593"/>
      <c r="BB593"/>
      <c r="BC593" t="n">
        <v>2.0</v>
      </c>
      <c r="BD593"/>
      <c r="BE593"/>
      <c r="BF593"/>
      <c r="BG593"/>
      <c r="BH593" t="inlineStr">
        <is>
          <t>Day(s)</t>
        </is>
      </c>
      <c r="BI593"/>
      <c r="BJ593"/>
      <c r="BK593"/>
      <c r="BL593"/>
      <c r="BM593"/>
      <c r="BN593"/>
      <c r="BO593" t="inlineStr">
        <is>
          <t>--</t>
        </is>
      </c>
      <c r="BP593"/>
      <c r="BQ593"/>
      <c r="BR593"/>
      <c r="BS593"/>
      <c r="BT593"/>
      <c r="BU593"/>
      <c r="BV593"/>
      <c r="BW593"/>
      <c r="BX593"/>
      <c r="BY593"/>
      <c r="BZ593"/>
      <c r="CA593"/>
      <c r="CB593"/>
      <c r="CC593"/>
      <c r="CD593" t="inlineStr">
        <is>
          <t xml:space="preserve">Scanlan,L.D., A.V. Loguinov, Q. Teng, P. Antczak, K.P. Dailey, D.T. Nowinski, J. Kornbluh, X.X. Lin, E. Lachenauer, A. </t>
        </is>
      </c>
      <c r="CE593" t="n">
        <v>170733.0</v>
      </c>
      <c r="CF593" t="inlineStr">
        <is>
          <t>Gene Transcription, Metabolite and Lipid Profiling in Eco-Indicator Daphnia magna Indicate Diverse Mechanisms of Toxicity by Legacy and Emerging Flame-Retardants</t>
        </is>
      </c>
      <c r="CG593" t="inlineStr">
        <is>
          <t>Environ. Sci. Technol.49(12): 7400-7410</t>
        </is>
      </c>
      <c r="CH593" t="n">
        <v>2015.0</v>
      </c>
    </row>
    <row r="594">
      <c r="A594" t="n">
        <v>3.2598133E7</v>
      </c>
      <c r="B594" t="inlineStr">
        <is>
          <t>3,3',4,4'-Tetrachloro-1,1'-biphenyl</t>
        </is>
      </c>
      <c r="C594"/>
      <c r="D594" t="inlineStr">
        <is>
          <t>Unmeasured</t>
        </is>
      </c>
      <c r="E594"/>
      <c r="F594"/>
      <c r="G594"/>
      <c r="H594"/>
      <c r="I594"/>
      <c r="J594"/>
      <c r="K594" t="inlineStr">
        <is>
          <t>Daphnia magna</t>
        </is>
      </c>
      <c r="L594" t="inlineStr">
        <is>
          <t>Water Flea</t>
        </is>
      </c>
      <c r="M594" t="inlineStr">
        <is>
          <t>Crustaceans; Standard Test Species</t>
        </is>
      </c>
      <c r="N594" t="inlineStr">
        <is>
          <t>Neonate</t>
        </is>
      </c>
      <c r="O594"/>
      <c r="P594"/>
      <c r="Q594"/>
      <c r="R594"/>
      <c r="S594"/>
      <c r="T594"/>
      <c r="U594"/>
      <c r="V594" t="inlineStr">
        <is>
          <t>Static</t>
        </is>
      </c>
      <c r="W594" t="inlineStr">
        <is>
          <t>Fresh water</t>
        </is>
      </c>
      <c r="X594" t="inlineStr">
        <is>
          <t>Lab</t>
        </is>
      </c>
      <c r="Y594"/>
      <c r="Z594" t="inlineStr">
        <is>
          <t>Formulation</t>
        </is>
      </c>
      <c r="AA594" t="inlineStr">
        <is>
          <t>&gt;</t>
        </is>
      </c>
      <c r="AB594" t="n">
        <v>0.002</v>
      </c>
      <c r="AC594"/>
      <c r="AD594"/>
      <c r="AE594"/>
      <c r="AF594"/>
      <c r="AG594" t="inlineStr">
        <is>
          <t>AI mg/L</t>
        </is>
      </c>
      <c r="AH594"/>
      <c r="AI594"/>
      <c r="AJ594"/>
      <c r="AK594"/>
      <c r="AL594"/>
      <c r="AM594"/>
      <c r="AN594"/>
      <c r="AO594"/>
      <c r="AP594"/>
      <c r="AQ594"/>
      <c r="AR594"/>
      <c r="AS594"/>
      <c r="AT594"/>
      <c r="AU594"/>
      <c r="AV594"/>
      <c r="AW594"/>
      <c r="AX594" t="inlineStr">
        <is>
          <t>Mortality</t>
        </is>
      </c>
      <c r="AY594" t="inlineStr">
        <is>
          <t>Mortality</t>
        </is>
      </c>
      <c r="AZ594" t="inlineStr">
        <is>
          <t>LC50</t>
        </is>
      </c>
      <c r="BA594"/>
      <c r="BB594"/>
      <c r="BC594" t="n">
        <v>2.0</v>
      </c>
      <c r="BD594"/>
      <c r="BE594"/>
      <c r="BF594"/>
      <c r="BG594"/>
      <c r="BH594" t="inlineStr">
        <is>
          <t>Day(s)</t>
        </is>
      </c>
      <c r="BI594"/>
      <c r="BJ594"/>
      <c r="BK594"/>
      <c r="BL594"/>
      <c r="BM594"/>
      <c r="BN594"/>
      <c r="BO594" t="inlineStr">
        <is>
          <t>--</t>
        </is>
      </c>
      <c r="BP594"/>
      <c r="BQ594"/>
      <c r="BR594"/>
      <c r="BS594"/>
      <c r="BT594"/>
      <c r="BU594"/>
      <c r="BV594"/>
      <c r="BW594"/>
      <c r="BX594"/>
      <c r="BY594"/>
      <c r="BZ594"/>
      <c r="CA594"/>
      <c r="CB594"/>
      <c r="CC594"/>
      <c r="CD594" t="inlineStr">
        <is>
          <t>Black,M.C., W. Burton, J.F. McCarthy, M.J. Peterson, and G.R. Southworth</t>
        </is>
      </c>
      <c r="CE594" t="n">
        <v>16467.0</v>
      </c>
      <c r="CF594" t="inlineStr">
        <is>
          <t>Accumulation of Contaminants by Biota in East Fork Poplar Creek</t>
        </is>
      </c>
      <c r="CG594" t="inlineStr">
        <is>
          <t>In: Oak Ridge Y12 Plant, Environ.Sci.Div.Publ.No.3859, Oak Ridge Natl.Lab., Oak Ridge, TN4:109-172</t>
        </is>
      </c>
      <c r="CH594" t="n">
        <v>1993.0</v>
      </c>
    </row>
    <row r="595">
      <c r="A595" t="n">
        <v>3.5065271E7</v>
      </c>
      <c r="B595" t="inlineStr">
        <is>
          <t>2,2',4,4',5,5'-Hexachloro-1,1'-biphenyl</t>
        </is>
      </c>
      <c r="C595"/>
      <c r="D595" t="inlineStr">
        <is>
          <t>Unmeasured</t>
        </is>
      </c>
      <c r="E595"/>
      <c r="F595"/>
      <c r="G595"/>
      <c r="H595"/>
      <c r="I595"/>
      <c r="J595"/>
      <c r="K595" t="inlineStr">
        <is>
          <t>Daphnia magna</t>
        </is>
      </c>
      <c r="L595" t="inlineStr">
        <is>
          <t>Water Flea</t>
        </is>
      </c>
      <c r="M595" t="inlineStr">
        <is>
          <t>Crustaceans; Standard Test Species</t>
        </is>
      </c>
      <c r="N595" t="inlineStr">
        <is>
          <t>Neonate</t>
        </is>
      </c>
      <c r="O595"/>
      <c r="P595"/>
      <c r="Q595"/>
      <c r="R595"/>
      <c r="S595"/>
      <c r="T595"/>
      <c r="U595"/>
      <c r="V595" t="inlineStr">
        <is>
          <t>Static</t>
        </is>
      </c>
      <c r="W595" t="inlineStr">
        <is>
          <t>Fresh water</t>
        </is>
      </c>
      <c r="X595" t="inlineStr">
        <is>
          <t>Lab</t>
        </is>
      </c>
      <c r="Y595"/>
      <c r="Z595" t="inlineStr">
        <is>
          <t>Formulation</t>
        </is>
      </c>
      <c r="AA595" t="inlineStr">
        <is>
          <t>&gt;</t>
        </is>
      </c>
      <c r="AB595" t="n">
        <v>0.0013</v>
      </c>
      <c r="AC595"/>
      <c r="AD595"/>
      <c r="AE595"/>
      <c r="AF595"/>
      <c r="AG595" t="inlineStr">
        <is>
          <t>AI mg/L</t>
        </is>
      </c>
      <c r="AH595"/>
      <c r="AI595"/>
      <c r="AJ595"/>
      <c r="AK595"/>
      <c r="AL595"/>
      <c r="AM595"/>
      <c r="AN595"/>
      <c r="AO595"/>
      <c r="AP595"/>
      <c r="AQ595"/>
      <c r="AR595"/>
      <c r="AS595"/>
      <c r="AT595"/>
      <c r="AU595"/>
      <c r="AV595"/>
      <c r="AW595"/>
      <c r="AX595" t="inlineStr">
        <is>
          <t>Mortality</t>
        </is>
      </c>
      <c r="AY595" t="inlineStr">
        <is>
          <t>Mortality</t>
        </is>
      </c>
      <c r="AZ595" t="inlineStr">
        <is>
          <t>LC50</t>
        </is>
      </c>
      <c r="BA595"/>
      <c r="BB595"/>
      <c r="BC595" t="n">
        <v>2.0</v>
      </c>
      <c r="BD595"/>
      <c r="BE595"/>
      <c r="BF595"/>
      <c r="BG595"/>
      <c r="BH595" t="inlineStr">
        <is>
          <t>Day(s)</t>
        </is>
      </c>
      <c r="BI595"/>
      <c r="BJ595"/>
      <c r="BK595"/>
      <c r="BL595"/>
      <c r="BM595"/>
      <c r="BN595"/>
      <c r="BO595" t="inlineStr">
        <is>
          <t>--</t>
        </is>
      </c>
      <c r="BP595"/>
      <c r="BQ595"/>
      <c r="BR595"/>
      <c r="BS595"/>
      <c r="BT595"/>
      <c r="BU595"/>
      <c r="BV595"/>
      <c r="BW595"/>
      <c r="BX595"/>
      <c r="BY595"/>
      <c r="BZ595"/>
      <c r="CA595"/>
      <c r="CB595"/>
      <c r="CC595"/>
      <c r="CD595" t="inlineStr">
        <is>
          <t>Black,M.C., W. Burton, J.F. McCarthy, M.J. Peterson, and G.R. Southworth</t>
        </is>
      </c>
      <c r="CE595" t="n">
        <v>16467.0</v>
      </c>
      <c r="CF595" t="inlineStr">
        <is>
          <t>Accumulation of Contaminants by Biota in East Fork Poplar Creek</t>
        </is>
      </c>
      <c r="CG595" t="inlineStr">
        <is>
          <t>In: Oak Ridge Y12 Plant, Environ.Sci.Div.Publ.No.3859, Oak Ridge Natl.Lab., Oak Ridge, TN4:109-172</t>
        </is>
      </c>
      <c r="CH595" t="n">
        <v>1993.0</v>
      </c>
    </row>
    <row r="596">
      <c r="A596" t="n">
        <v>3.5693993E7</v>
      </c>
      <c r="B596" t="inlineStr">
        <is>
          <t>2,2',5,5'-Tetrachloro-1,1'-biphenyl</t>
        </is>
      </c>
      <c r="C596"/>
      <c r="D596" t="inlineStr">
        <is>
          <t>Unmeasured</t>
        </is>
      </c>
      <c r="E596"/>
      <c r="F596"/>
      <c r="G596"/>
      <c r="H596"/>
      <c r="I596"/>
      <c r="J596"/>
      <c r="K596" t="inlineStr">
        <is>
          <t>Daphnia magna</t>
        </is>
      </c>
      <c r="L596" t="inlineStr">
        <is>
          <t>Water Flea</t>
        </is>
      </c>
      <c r="M596" t="inlineStr">
        <is>
          <t>Crustaceans; Standard Test Species</t>
        </is>
      </c>
      <c r="N596" t="inlineStr">
        <is>
          <t>Neonate</t>
        </is>
      </c>
      <c r="O596"/>
      <c r="P596"/>
      <c r="Q596"/>
      <c r="R596"/>
      <c r="S596"/>
      <c r="T596"/>
      <c r="U596"/>
      <c r="V596" t="inlineStr">
        <is>
          <t>Static</t>
        </is>
      </c>
      <c r="W596" t="inlineStr">
        <is>
          <t>Fresh water</t>
        </is>
      </c>
      <c r="X596" t="inlineStr">
        <is>
          <t>Lab</t>
        </is>
      </c>
      <c r="Y596"/>
      <c r="Z596" t="inlineStr">
        <is>
          <t>Formulation</t>
        </is>
      </c>
      <c r="AA596" t="inlineStr">
        <is>
          <t>&gt;</t>
        </is>
      </c>
      <c r="AB596" t="n">
        <v>0.03</v>
      </c>
      <c r="AC596"/>
      <c r="AD596"/>
      <c r="AE596"/>
      <c r="AF596"/>
      <c r="AG596" t="inlineStr">
        <is>
          <t>AI mg/L</t>
        </is>
      </c>
      <c r="AH596"/>
      <c r="AI596"/>
      <c r="AJ596"/>
      <c r="AK596"/>
      <c r="AL596"/>
      <c r="AM596"/>
      <c r="AN596"/>
      <c r="AO596"/>
      <c r="AP596"/>
      <c r="AQ596"/>
      <c r="AR596"/>
      <c r="AS596"/>
      <c r="AT596"/>
      <c r="AU596"/>
      <c r="AV596"/>
      <c r="AW596"/>
      <c r="AX596" t="inlineStr">
        <is>
          <t>Mortality</t>
        </is>
      </c>
      <c r="AY596" t="inlineStr">
        <is>
          <t>Mortality</t>
        </is>
      </c>
      <c r="AZ596" t="inlineStr">
        <is>
          <t>LC50</t>
        </is>
      </c>
      <c r="BA596"/>
      <c r="BB596"/>
      <c r="BC596" t="n">
        <v>2.0</v>
      </c>
      <c r="BD596"/>
      <c r="BE596"/>
      <c r="BF596"/>
      <c r="BG596"/>
      <c r="BH596" t="inlineStr">
        <is>
          <t>Day(s)</t>
        </is>
      </c>
      <c r="BI596"/>
      <c r="BJ596"/>
      <c r="BK596"/>
      <c r="BL596"/>
      <c r="BM596"/>
      <c r="BN596"/>
      <c r="BO596" t="inlineStr">
        <is>
          <t>--</t>
        </is>
      </c>
      <c r="BP596"/>
      <c r="BQ596"/>
      <c r="BR596"/>
      <c r="BS596"/>
      <c r="BT596"/>
      <c r="BU596"/>
      <c r="BV596"/>
      <c r="BW596"/>
      <c r="BX596"/>
      <c r="BY596"/>
      <c r="BZ596"/>
      <c r="CA596"/>
      <c r="CB596"/>
      <c r="CC596"/>
      <c r="CD596" t="inlineStr">
        <is>
          <t>Black,M.C., W. Burton, J.F. McCarthy, M.J. Peterson, and G.R. Southworth</t>
        </is>
      </c>
      <c r="CE596" t="n">
        <v>16467.0</v>
      </c>
      <c r="CF596" t="inlineStr">
        <is>
          <t>Accumulation of Contaminants by Biota in East Fork Poplar Creek</t>
        </is>
      </c>
      <c r="CG596" t="inlineStr">
        <is>
          <t>In: Oak Ridge Y12 Plant, Environ.Sci.Div.Publ.No.3859, Oak Ridge Natl.Lab., Oak Ridge, TN4:109-172</t>
        </is>
      </c>
      <c r="CH596" t="n">
        <v>1993.0</v>
      </c>
    </row>
    <row r="597">
      <c r="A597" t="n">
        <v>3.5694087E7</v>
      </c>
      <c r="B597" t="inlineStr">
        <is>
          <t>2,2',3,3',4,4',5,5'-Octachloro-1,1'-biphenyl</t>
        </is>
      </c>
      <c r="C597"/>
      <c r="D597" t="inlineStr">
        <is>
          <t>Unmeasured</t>
        </is>
      </c>
      <c r="E597"/>
      <c r="F597"/>
      <c r="G597"/>
      <c r="H597"/>
      <c r="I597"/>
      <c r="J597"/>
      <c r="K597" t="inlineStr">
        <is>
          <t>Daphnia magna</t>
        </is>
      </c>
      <c r="L597" t="inlineStr">
        <is>
          <t>Water Flea</t>
        </is>
      </c>
      <c r="M597" t="inlineStr">
        <is>
          <t>Crustaceans; Standard Test Species</t>
        </is>
      </c>
      <c r="N597" t="inlineStr">
        <is>
          <t>Neonate</t>
        </is>
      </c>
      <c r="O597"/>
      <c r="P597"/>
      <c r="Q597"/>
      <c r="R597"/>
      <c r="S597"/>
      <c r="T597"/>
      <c r="U597"/>
      <c r="V597" t="inlineStr">
        <is>
          <t>Static</t>
        </is>
      </c>
      <c r="W597" t="inlineStr">
        <is>
          <t>Fresh water</t>
        </is>
      </c>
      <c r="X597" t="inlineStr">
        <is>
          <t>Lab</t>
        </is>
      </c>
      <c r="Y597"/>
      <c r="Z597" t="inlineStr">
        <is>
          <t>Formulation</t>
        </is>
      </c>
      <c r="AA597" t="inlineStr">
        <is>
          <t>&gt;</t>
        </is>
      </c>
      <c r="AB597" t="n">
        <v>2.0E-4</v>
      </c>
      <c r="AC597"/>
      <c r="AD597"/>
      <c r="AE597"/>
      <c r="AF597"/>
      <c r="AG597" t="inlineStr">
        <is>
          <t>AI mg/L</t>
        </is>
      </c>
      <c r="AH597"/>
      <c r="AI597"/>
      <c r="AJ597"/>
      <c r="AK597"/>
      <c r="AL597"/>
      <c r="AM597"/>
      <c r="AN597"/>
      <c r="AO597"/>
      <c r="AP597"/>
      <c r="AQ597"/>
      <c r="AR597"/>
      <c r="AS597"/>
      <c r="AT597"/>
      <c r="AU597"/>
      <c r="AV597"/>
      <c r="AW597"/>
      <c r="AX597" t="inlineStr">
        <is>
          <t>Mortality</t>
        </is>
      </c>
      <c r="AY597" t="inlineStr">
        <is>
          <t>Mortality</t>
        </is>
      </c>
      <c r="AZ597" t="inlineStr">
        <is>
          <t>LC50</t>
        </is>
      </c>
      <c r="BA597"/>
      <c r="BB597"/>
      <c r="BC597" t="n">
        <v>2.0</v>
      </c>
      <c r="BD597"/>
      <c r="BE597"/>
      <c r="BF597"/>
      <c r="BG597"/>
      <c r="BH597" t="inlineStr">
        <is>
          <t>Day(s)</t>
        </is>
      </c>
      <c r="BI597"/>
      <c r="BJ597"/>
      <c r="BK597"/>
      <c r="BL597"/>
      <c r="BM597"/>
      <c r="BN597"/>
      <c r="BO597" t="inlineStr">
        <is>
          <t>--</t>
        </is>
      </c>
      <c r="BP597"/>
      <c r="BQ597"/>
      <c r="BR597"/>
      <c r="BS597"/>
      <c r="BT597"/>
      <c r="BU597"/>
      <c r="BV597"/>
      <c r="BW597"/>
      <c r="BX597"/>
      <c r="BY597"/>
      <c r="BZ597"/>
      <c r="CA597"/>
      <c r="CB597"/>
      <c r="CC597"/>
      <c r="CD597" t="inlineStr">
        <is>
          <t>Black,M.C., W. Burton, J.F. McCarthy, M.J. Peterson, and G.R. Southworth</t>
        </is>
      </c>
      <c r="CE597" t="n">
        <v>16467.0</v>
      </c>
      <c r="CF597" t="inlineStr">
        <is>
          <t>Accumulation of Contaminants by Biota in East Fork Poplar Creek</t>
        </is>
      </c>
      <c r="CG597" t="inlineStr">
        <is>
          <t>In: Oak Ridge Y12 Plant, Environ.Sci.Div.Publ.No.3859, Oak Ridge Natl.Lab., Oak Ridge, TN4:109-172</t>
        </is>
      </c>
      <c r="CH597" t="n">
        <v>1993.0</v>
      </c>
    </row>
    <row r="598">
      <c r="A598" t="n">
        <v>3.7324235E7</v>
      </c>
      <c r="B598" t="inlineStr">
        <is>
          <t>Aroclor 1262</t>
        </is>
      </c>
      <c r="C598"/>
      <c r="D598" t="inlineStr">
        <is>
          <t>Unmeasured</t>
        </is>
      </c>
      <c r="E598"/>
      <c r="F598"/>
      <c r="G598"/>
      <c r="H598"/>
      <c r="I598"/>
      <c r="J598"/>
      <c r="K598" t="inlineStr">
        <is>
          <t>Daphnia magna</t>
        </is>
      </c>
      <c r="L598" t="inlineStr">
        <is>
          <t>Water Flea</t>
        </is>
      </c>
      <c r="M598" t="inlineStr">
        <is>
          <t>Crustaceans; Standard Test Species</t>
        </is>
      </c>
      <c r="N598"/>
      <c r="O598" t="inlineStr">
        <is>
          <t>&lt;</t>
        </is>
      </c>
      <c r="P598" t="n">
        <v>24.0</v>
      </c>
      <c r="Q598"/>
      <c r="R598"/>
      <c r="S598"/>
      <c r="T598"/>
      <c r="U598" t="inlineStr">
        <is>
          <t>Hour(s)</t>
        </is>
      </c>
      <c r="V598" t="inlineStr">
        <is>
          <t>Static</t>
        </is>
      </c>
      <c r="W598" t="inlineStr">
        <is>
          <t>Fresh water</t>
        </is>
      </c>
      <c r="X598" t="inlineStr">
        <is>
          <t>Lab</t>
        </is>
      </c>
      <c r="Y598"/>
      <c r="Z598" t="inlineStr">
        <is>
          <t>Formulation</t>
        </is>
      </c>
      <c r="AA598"/>
      <c r="AB598" t="n">
        <v>0.043</v>
      </c>
      <c r="AC598"/>
      <c r="AD598" t="n">
        <v>0.037</v>
      </c>
      <c r="AE598"/>
      <c r="AF598" t="n">
        <v>0.0499</v>
      </c>
      <c r="AG598" t="inlineStr">
        <is>
          <t>AI mg/L</t>
        </is>
      </c>
      <c r="AH598"/>
      <c r="AI598"/>
      <c r="AJ598"/>
      <c r="AK598"/>
      <c r="AL598"/>
      <c r="AM598"/>
      <c r="AN598"/>
      <c r="AO598"/>
      <c r="AP598"/>
      <c r="AQ598"/>
      <c r="AR598"/>
      <c r="AS598"/>
      <c r="AT598"/>
      <c r="AU598"/>
      <c r="AV598"/>
      <c r="AW598"/>
      <c r="AX598" t="inlineStr">
        <is>
          <t>Mortality</t>
        </is>
      </c>
      <c r="AY598" t="inlineStr">
        <is>
          <t>Mortality</t>
        </is>
      </c>
      <c r="AZ598" t="inlineStr">
        <is>
          <t>LC50</t>
        </is>
      </c>
      <c r="BA598"/>
      <c r="BB598"/>
      <c r="BC598" t="n">
        <v>21.0</v>
      </c>
      <c r="BD598"/>
      <c r="BE598"/>
      <c r="BF598"/>
      <c r="BG598"/>
      <c r="BH598" t="inlineStr">
        <is>
          <t>Day(s)</t>
        </is>
      </c>
      <c r="BI598"/>
      <c r="BJ598"/>
      <c r="BK598"/>
      <c r="BL598"/>
      <c r="BM598"/>
      <c r="BN598"/>
      <c r="BO598" t="inlineStr">
        <is>
          <t>--</t>
        </is>
      </c>
      <c r="BP598"/>
      <c r="BQ598"/>
      <c r="BR598"/>
      <c r="BS598"/>
      <c r="BT598"/>
      <c r="BU598"/>
      <c r="BV598"/>
      <c r="BW598"/>
      <c r="BX598"/>
      <c r="BY598"/>
      <c r="BZ598"/>
      <c r="CA598"/>
      <c r="CB598"/>
      <c r="CC598"/>
      <c r="CD598" t="inlineStr">
        <is>
          <t>Nebeker,A.V., and F.A. Puglisi</t>
        </is>
      </c>
      <c r="CE598" t="n">
        <v>530.0</v>
      </c>
      <c r="CF598" t="inlineStr">
        <is>
          <t>Effect of Polychlorinated Biphenyls (PCB's) on Survival and Reproduction of Daphnia, Gammarus, and Tanytarsus</t>
        </is>
      </c>
      <c r="CG598" t="inlineStr">
        <is>
          <t>Trans. Am. Fish. Soc.103(4): 722-728</t>
        </is>
      </c>
      <c r="CH598" t="n">
        <v>1974.0</v>
      </c>
    </row>
    <row r="599">
      <c r="A599" t="n">
        <v>3.7680652E7</v>
      </c>
      <c r="B599" t="inlineStr">
        <is>
          <t>2,2',5-Trichloro-1,1'-biphenyl</t>
        </is>
      </c>
      <c r="C599"/>
      <c r="D599" t="inlineStr">
        <is>
          <t>Unmeasured</t>
        </is>
      </c>
      <c r="E599"/>
      <c r="F599"/>
      <c r="G599"/>
      <c r="H599"/>
      <c r="I599"/>
      <c r="J599"/>
      <c r="K599" t="inlineStr">
        <is>
          <t>Daphnia magna</t>
        </is>
      </c>
      <c r="L599" t="inlineStr">
        <is>
          <t>Water Flea</t>
        </is>
      </c>
      <c r="M599" t="inlineStr">
        <is>
          <t>Crustaceans; Standard Test Species</t>
        </is>
      </c>
      <c r="N599" t="inlineStr">
        <is>
          <t>Neonate</t>
        </is>
      </c>
      <c r="O599"/>
      <c r="P599"/>
      <c r="Q599"/>
      <c r="R599"/>
      <c r="S599"/>
      <c r="T599"/>
      <c r="U599"/>
      <c r="V599" t="inlineStr">
        <is>
          <t>Static</t>
        </is>
      </c>
      <c r="W599" t="inlineStr">
        <is>
          <t>Fresh water</t>
        </is>
      </c>
      <c r="X599" t="inlineStr">
        <is>
          <t>Lab</t>
        </is>
      </c>
      <c r="Y599"/>
      <c r="Z599" t="inlineStr">
        <is>
          <t>Formulation</t>
        </is>
      </c>
      <c r="AA599" t="inlineStr">
        <is>
          <t>&gt;</t>
        </is>
      </c>
      <c r="AB599" t="n">
        <v>0.055</v>
      </c>
      <c r="AC599"/>
      <c r="AD599"/>
      <c r="AE599"/>
      <c r="AF599"/>
      <c r="AG599" t="inlineStr">
        <is>
          <t>AI mg/L</t>
        </is>
      </c>
      <c r="AH599"/>
      <c r="AI599"/>
      <c r="AJ599"/>
      <c r="AK599"/>
      <c r="AL599"/>
      <c r="AM599"/>
      <c r="AN599"/>
      <c r="AO599"/>
      <c r="AP599"/>
      <c r="AQ599"/>
      <c r="AR599"/>
      <c r="AS599"/>
      <c r="AT599"/>
      <c r="AU599"/>
      <c r="AV599"/>
      <c r="AW599"/>
      <c r="AX599" t="inlineStr">
        <is>
          <t>Mortality</t>
        </is>
      </c>
      <c r="AY599" t="inlineStr">
        <is>
          <t>Mortality</t>
        </is>
      </c>
      <c r="AZ599" t="inlineStr">
        <is>
          <t>LC50</t>
        </is>
      </c>
      <c r="BA599"/>
      <c r="BB599"/>
      <c r="BC599" t="n">
        <v>2.0</v>
      </c>
      <c r="BD599"/>
      <c r="BE599"/>
      <c r="BF599"/>
      <c r="BG599"/>
      <c r="BH599" t="inlineStr">
        <is>
          <t>Day(s)</t>
        </is>
      </c>
      <c r="BI599"/>
      <c r="BJ599"/>
      <c r="BK599"/>
      <c r="BL599"/>
      <c r="BM599"/>
      <c r="BN599"/>
      <c r="BO599" t="inlineStr">
        <is>
          <t>--</t>
        </is>
      </c>
      <c r="BP599"/>
      <c r="BQ599"/>
      <c r="BR599"/>
      <c r="BS599"/>
      <c r="BT599"/>
      <c r="BU599"/>
      <c r="BV599"/>
      <c r="BW599"/>
      <c r="BX599"/>
      <c r="BY599"/>
      <c r="BZ599"/>
      <c r="CA599"/>
      <c r="CB599"/>
      <c r="CC599"/>
      <c r="CD599" t="inlineStr">
        <is>
          <t>Black,M.C., W. Burton, J.F. McCarthy, M.J. Peterson, and G.R. Southworth</t>
        </is>
      </c>
      <c r="CE599" t="n">
        <v>16467.0</v>
      </c>
      <c r="CF599" t="inlineStr">
        <is>
          <t>Accumulation of Contaminants by Biota in East Fork Poplar Creek</t>
        </is>
      </c>
      <c r="CG599" t="inlineStr">
        <is>
          <t>In: Oak Ridge Y12 Plant, Environ.Sci.Div.Publ.No.3859, Oak Ridge Natl.Lab., Oak Ridge, TN4:109-172</t>
        </is>
      </c>
      <c r="CH599" t="n">
        <v>1993.0</v>
      </c>
    </row>
    <row r="600">
      <c r="A600" t="n">
        <v>3.7680732E7</v>
      </c>
      <c r="B600" t="inlineStr">
        <is>
          <t>2,2',4,5,5'-Pentachloro-1,1'-biphenyl</t>
        </is>
      </c>
      <c r="C600"/>
      <c r="D600" t="inlineStr">
        <is>
          <t>Unmeasured</t>
        </is>
      </c>
      <c r="E600"/>
      <c r="F600"/>
      <c r="G600"/>
      <c r="H600"/>
      <c r="I600"/>
      <c r="J600"/>
      <c r="K600" t="inlineStr">
        <is>
          <t>Daphnia magna</t>
        </is>
      </c>
      <c r="L600" t="inlineStr">
        <is>
          <t>Water Flea</t>
        </is>
      </c>
      <c r="M600" t="inlineStr">
        <is>
          <t>Crustaceans; Standard Test Species</t>
        </is>
      </c>
      <c r="N600" t="inlineStr">
        <is>
          <t>Neonate</t>
        </is>
      </c>
      <c r="O600"/>
      <c r="P600"/>
      <c r="Q600"/>
      <c r="R600"/>
      <c r="S600"/>
      <c r="T600"/>
      <c r="U600"/>
      <c r="V600" t="inlineStr">
        <is>
          <t>Static</t>
        </is>
      </c>
      <c r="W600" t="inlineStr">
        <is>
          <t>Fresh water</t>
        </is>
      </c>
      <c r="X600" t="inlineStr">
        <is>
          <t>Lab</t>
        </is>
      </c>
      <c r="Y600"/>
      <c r="Z600" t="inlineStr">
        <is>
          <t>Formulation</t>
        </is>
      </c>
      <c r="AA600" t="inlineStr">
        <is>
          <t>&gt;</t>
        </is>
      </c>
      <c r="AB600" t="n">
        <v>0.01</v>
      </c>
      <c r="AC600"/>
      <c r="AD600"/>
      <c r="AE600"/>
      <c r="AF600"/>
      <c r="AG600" t="inlineStr">
        <is>
          <t>AI mg/L</t>
        </is>
      </c>
      <c r="AH600"/>
      <c r="AI600"/>
      <c r="AJ600"/>
      <c r="AK600"/>
      <c r="AL600"/>
      <c r="AM600"/>
      <c r="AN600"/>
      <c r="AO600"/>
      <c r="AP600"/>
      <c r="AQ600"/>
      <c r="AR600"/>
      <c r="AS600"/>
      <c r="AT600"/>
      <c r="AU600"/>
      <c r="AV600"/>
      <c r="AW600"/>
      <c r="AX600" t="inlineStr">
        <is>
          <t>Mortality</t>
        </is>
      </c>
      <c r="AY600" t="inlineStr">
        <is>
          <t>Mortality</t>
        </is>
      </c>
      <c r="AZ600" t="inlineStr">
        <is>
          <t>LC50</t>
        </is>
      </c>
      <c r="BA600"/>
      <c r="BB600"/>
      <c r="BC600" t="n">
        <v>2.0</v>
      </c>
      <c r="BD600"/>
      <c r="BE600"/>
      <c r="BF600"/>
      <c r="BG600"/>
      <c r="BH600" t="inlineStr">
        <is>
          <t>Day(s)</t>
        </is>
      </c>
      <c r="BI600"/>
      <c r="BJ600"/>
      <c r="BK600"/>
      <c r="BL600"/>
      <c r="BM600"/>
      <c r="BN600"/>
      <c r="BO600" t="inlineStr">
        <is>
          <t>--</t>
        </is>
      </c>
      <c r="BP600"/>
      <c r="BQ600"/>
      <c r="BR600"/>
      <c r="BS600"/>
      <c r="BT600"/>
      <c r="BU600"/>
      <c r="BV600"/>
      <c r="BW600"/>
      <c r="BX600"/>
      <c r="BY600"/>
      <c r="BZ600"/>
      <c r="CA600"/>
      <c r="CB600"/>
      <c r="CC600"/>
      <c r="CD600" t="inlineStr">
        <is>
          <t>Black,M.C., W. Burton, J.F. McCarthy, M.J. Peterson, and G.R. Southworth</t>
        </is>
      </c>
      <c r="CE600" t="n">
        <v>16467.0</v>
      </c>
      <c r="CF600" t="inlineStr">
        <is>
          <t>Accumulation of Contaminants by Biota in East Fork Poplar Creek</t>
        </is>
      </c>
      <c r="CG600" t="inlineStr">
        <is>
          <t>In: Oak Ridge Y12 Plant, Environ.Sci.Div.Publ.No.3859, Oak Ridge Natl.Lab., Oak Ridge, TN4:109-172</t>
        </is>
      </c>
      <c r="CH600" t="n">
        <v>1993.0</v>
      </c>
    </row>
    <row r="601">
      <c r="A601" t="n">
        <v>3.8380073E7</v>
      </c>
      <c r="B601" t="inlineStr">
        <is>
          <t>2,2',3,3',4,4'-Hexachloro-1,1'-biphenyl</t>
        </is>
      </c>
      <c r="C601"/>
      <c r="D601" t="inlineStr">
        <is>
          <t>Unmeasured</t>
        </is>
      </c>
      <c r="E601"/>
      <c r="F601"/>
      <c r="G601"/>
      <c r="H601"/>
      <c r="I601"/>
      <c r="J601"/>
      <c r="K601" t="inlineStr">
        <is>
          <t>Daphnia magna</t>
        </is>
      </c>
      <c r="L601" t="inlineStr">
        <is>
          <t>Water Flea</t>
        </is>
      </c>
      <c r="M601" t="inlineStr">
        <is>
          <t>Crustaceans; Standard Test Species</t>
        </is>
      </c>
      <c r="N601" t="inlineStr">
        <is>
          <t>Neonate</t>
        </is>
      </c>
      <c r="O601"/>
      <c r="P601"/>
      <c r="Q601"/>
      <c r="R601"/>
      <c r="S601"/>
      <c r="T601"/>
      <c r="U601"/>
      <c r="V601" t="inlineStr">
        <is>
          <t>Static</t>
        </is>
      </c>
      <c r="W601" t="inlineStr">
        <is>
          <t>Fresh water</t>
        </is>
      </c>
      <c r="X601" t="inlineStr">
        <is>
          <t>Lab</t>
        </is>
      </c>
      <c r="Y601"/>
      <c r="Z601" t="inlineStr">
        <is>
          <t>Formulation</t>
        </is>
      </c>
      <c r="AA601" t="inlineStr">
        <is>
          <t>&gt;</t>
        </is>
      </c>
      <c r="AB601" t="n">
        <v>6.0E-4</v>
      </c>
      <c r="AC601"/>
      <c r="AD601"/>
      <c r="AE601"/>
      <c r="AF601"/>
      <c r="AG601" t="inlineStr">
        <is>
          <t>AI mg/L</t>
        </is>
      </c>
      <c r="AH601"/>
      <c r="AI601"/>
      <c r="AJ601"/>
      <c r="AK601"/>
      <c r="AL601"/>
      <c r="AM601"/>
      <c r="AN601"/>
      <c r="AO601"/>
      <c r="AP601"/>
      <c r="AQ601"/>
      <c r="AR601"/>
      <c r="AS601"/>
      <c r="AT601"/>
      <c r="AU601"/>
      <c r="AV601"/>
      <c r="AW601"/>
      <c r="AX601" t="inlineStr">
        <is>
          <t>Mortality</t>
        </is>
      </c>
      <c r="AY601" t="inlineStr">
        <is>
          <t>Mortality</t>
        </is>
      </c>
      <c r="AZ601" t="inlineStr">
        <is>
          <t>LC50</t>
        </is>
      </c>
      <c r="BA601"/>
      <c r="BB601"/>
      <c r="BC601" t="n">
        <v>2.0</v>
      </c>
      <c r="BD601"/>
      <c r="BE601"/>
      <c r="BF601"/>
      <c r="BG601"/>
      <c r="BH601" t="inlineStr">
        <is>
          <t>Day(s)</t>
        </is>
      </c>
      <c r="BI601"/>
      <c r="BJ601"/>
      <c r="BK601"/>
      <c r="BL601"/>
      <c r="BM601"/>
      <c r="BN601"/>
      <c r="BO601" t="inlineStr">
        <is>
          <t>--</t>
        </is>
      </c>
      <c r="BP601"/>
      <c r="BQ601"/>
      <c r="BR601"/>
      <c r="BS601"/>
      <c r="BT601"/>
      <c r="BU601"/>
      <c r="BV601"/>
      <c r="BW601"/>
      <c r="BX601"/>
      <c r="BY601"/>
      <c r="BZ601"/>
      <c r="CA601"/>
      <c r="CB601"/>
      <c r="CC601"/>
      <c r="CD601" t="inlineStr">
        <is>
          <t>Black,M.C., W. Burton, J.F. McCarthy, M.J. Peterson, and G.R. Southworth</t>
        </is>
      </c>
      <c r="CE601" t="n">
        <v>16467.0</v>
      </c>
      <c r="CF601" t="inlineStr">
        <is>
          <t>Accumulation of Contaminants by Biota in East Fork Poplar Creek</t>
        </is>
      </c>
      <c r="CG601" t="inlineStr">
        <is>
          <t>In: Oak Ridge Y12 Plant, Environ.Sci.Div.Publ.No.3859, Oak Ridge Natl.Lab., Oak Ridge, TN4:109-172</t>
        </is>
      </c>
      <c r="CH601" t="n">
        <v>1993.0</v>
      </c>
    </row>
    <row r="602">
      <c r="A602" t="n">
        <v>4.1318756E7</v>
      </c>
      <c r="B602" t="inlineStr">
        <is>
          <t>2,4-Dibromo-1-(4-bromophenoxy)benzene</t>
        </is>
      </c>
      <c r="C602"/>
      <c r="D602" t="inlineStr">
        <is>
          <t>Unmeasured</t>
        </is>
      </c>
      <c r="E602"/>
      <c r="F602"/>
      <c r="G602"/>
      <c r="H602"/>
      <c r="I602"/>
      <c r="J602"/>
      <c r="K602" t="inlineStr">
        <is>
          <t>Daphnia magna</t>
        </is>
      </c>
      <c r="L602" t="inlineStr">
        <is>
          <t>Water Flea</t>
        </is>
      </c>
      <c r="M602" t="inlineStr">
        <is>
          <t>Crustaceans; Standard Test Species</t>
        </is>
      </c>
      <c r="N602"/>
      <c r="O602" t="inlineStr">
        <is>
          <t>&lt;</t>
        </is>
      </c>
      <c r="P602" t="n">
        <v>18.0</v>
      </c>
      <c r="Q602"/>
      <c r="R602"/>
      <c r="S602"/>
      <c r="T602"/>
      <c r="U602" t="inlineStr">
        <is>
          <t>Hour(s)</t>
        </is>
      </c>
      <c r="V602" t="inlineStr">
        <is>
          <t>Aquatic - not reported</t>
        </is>
      </c>
      <c r="W602" t="inlineStr">
        <is>
          <t>Fresh water</t>
        </is>
      </c>
      <c r="X602" t="inlineStr">
        <is>
          <t>Lab</t>
        </is>
      </c>
      <c r="Y602" t="inlineStr">
        <is>
          <t>6-7</t>
        </is>
      </c>
      <c r="Z602" t="inlineStr">
        <is>
          <t>Formulation</t>
        </is>
      </c>
      <c r="AA602"/>
      <c r="AB602" t="n">
        <v>0.11071</v>
      </c>
      <c r="AC602"/>
      <c r="AD602" t="n">
        <v>0.08217</v>
      </c>
      <c r="AE602"/>
      <c r="AF602" t="n">
        <v>0.13888</v>
      </c>
      <c r="AG602" t="inlineStr">
        <is>
          <t>AI mg/L</t>
        </is>
      </c>
      <c r="AH602"/>
      <c r="AI602"/>
      <c r="AJ602"/>
      <c r="AK602"/>
      <c r="AL602"/>
      <c r="AM602"/>
      <c r="AN602"/>
      <c r="AO602"/>
      <c r="AP602"/>
      <c r="AQ602"/>
      <c r="AR602"/>
      <c r="AS602"/>
      <c r="AT602"/>
      <c r="AU602"/>
      <c r="AV602"/>
      <c r="AW602"/>
      <c r="AX602" t="inlineStr">
        <is>
          <t>Mortality</t>
        </is>
      </c>
      <c r="AY602" t="inlineStr">
        <is>
          <t>Mortality</t>
        </is>
      </c>
      <c r="AZ602" t="inlineStr">
        <is>
          <t>LC50</t>
        </is>
      </c>
      <c r="BA602"/>
      <c r="BB602"/>
      <c r="BC602" t="n">
        <v>2.0</v>
      </c>
      <c r="BD602"/>
      <c r="BE602"/>
      <c r="BF602"/>
      <c r="BG602"/>
      <c r="BH602" t="inlineStr">
        <is>
          <t>Day(s)</t>
        </is>
      </c>
      <c r="BI602"/>
      <c r="BJ602"/>
      <c r="BK602"/>
      <c r="BL602"/>
      <c r="BM602"/>
      <c r="BN602"/>
      <c r="BO602" t="inlineStr">
        <is>
          <t>--</t>
        </is>
      </c>
      <c r="BP602"/>
      <c r="BQ602"/>
      <c r="BR602"/>
      <c r="BS602"/>
      <c r="BT602"/>
      <c r="BU602"/>
      <c r="BV602"/>
      <c r="BW602"/>
      <c r="BX602"/>
      <c r="BY602"/>
      <c r="BZ602"/>
      <c r="CA602"/>
      <c r="CB602"/>
      <c r="CC602"/>
      <c r="CD602" t="inlineStr">
        <is>
          <t>Davies,R., and E. Zou</t>
        </is>
      </c>
      <c r="CE602" t="n">
        <v>160184.0</v>
      </c>
      <c r="CF602" t="inlineStr">
        <is>
          <t>Polybrominated Diphenyl Ethers Disrupt Molting in Neonatal Daphnia magna</t>
        </is>
      </c>
      <c r="CG602" t="inlineStr">
        <is>
          <t>Ecotoxicology21(5): 1371-1380</t>
        </is>
      </c>
      <c r="CH602" t="n">
        <v>2012.0</v>
      </c>
    </row>
    <row r="603">
      <c r="A603" t="n">
        <v>4.2200339E7</v>
      </c>
      <c r="B603" t="inlineStr">
        <is>
          <t>5-[3-[(1,1-Dimethylethyl)amino]-2-hydroxypropoxy]-1,2,3,4-tetrahydro-2,3-naphthalenediol</t>
        </is>
      </c>
      <c r="C603"/>
      <c r="D603" t="inlineStr">
        <is>
          <t>Unmeasured</t>
        </is>
      </c>
      <c r="E603"/>
      <c r="F603"/>
      <c r="G603"/>
      <c r="H603"/>
      <c r="I603"/>
      <c r="J603"/>
      <c r="K603" t="inlineStr">
        <is>
          <t>Daphnia magna</t>
        </is>
      </c>
      <c r="L603" t="inlineStr">
        <is>
          <t>Water Flea</t>
        </is>
      </c>
      <c r="M603" t="inlineStr">
        <is>
          <t>Crustaceans; Standard Test Species</t>
        </is>
      </c>
      <c r="N603" t="inlineStr">
        <is>
          <t>Neonate</t>
        </is>
      </c>
      <c r="O603"/>
      <c r="P603" t="n">
        <v>24.0</v>
      </c>
      <c r="Q603"/>
      <c r="R603"/>
      <c r="S603"/>
      <c r="T603"/>
      <c r="U603" t="inlineStr">
        <is>
          <t>Hour(s)</t>
        </is>
      </c>
      <c r="V603" t="inlineStr">
        <is>
          <t>Aquatic - not reported</t>
        </is>
      </c>
      <c r="W603" t="inlineStr">
        <is>
          <t>Fresh water</t>
        </is>
      </c>
      <c r="X603" t="inlineStr">
        <is>
          <t>Lab</t>
        </is>
      </c>
      <c r="Y603"/>
      <c r="Z603" t="inlineStr">
        <is>
          <t>Formulation</t>
        </is>
      </c>
      <c r="AA603" t="inlineStr">
        <is>
          <t>&gt;=</t>
        </is>
      </c>
      <c r="AB603" t="n">
        <v>100.0</v>
      </c>
      <c r="AC603"/>
      <c r="AD603"/>
      <c r="AE603"/>
      <c r="AF603"/>
      <c r="AG603" t="inlineStr">
        <is>
          <t>AI mg/L</t>
        </is>
      </c>
      <c r="AH603"/>
      <c r="AI603"/>
      <c r="AJ603"/>
      <c r="AK603"/>
      <c r="AL603"/>
      <c r="AM603"/>
      <c r="AN603"/>
      <c r="AO603"/>
      <c r="AP603"/>
      <c r="AQ603"/>
      <c r="AR603"/>
      <c r="AS603"/>
      <c r="AT603"/>
      <c r="AU603"/>
      <c r="AV603"/>
      <c r="AW603"/>
      <c r="AX603" t="inlineStr">
        <is>
          <t>Mortality</t>
        </is>
      </c>
      <c r="AY603" t="inlineStr">
        <is>
          <t>Mortality</t>
        </is>
      </c>
      <c r="AZ603" t="inlineStr">
        <is>
          <t>LC50</t>
        </is>
      </c>
      <c r="BA603"/>
      <c r="BB603"/>
      <c r="BC603" t="n">
        <v>2.0</v>
      </c>
      <c r="BD603"/>
      <c r="BE603"/>
      <c r="BF603"/>
      <c r="BG603"/>
      <c r="BH603" t="inlineStr">
        <is>
          <t>Day(s)</t>
        </is>
      </c>
      <c r="BI603"/>
      <c r="BJ603"/>
      <c r="BK603"/>
      <c r="BL603"/>
      <c r="BM603"/>
      <c r="BN603"/>
      <c r="BO603" t="inlineStr">
        <is>
          <t>--</t>
        </is>
      </c>
      <c r="BP603"/>
      <c r="BQ603"/>
      <c r="BR603"/>
      <c r="BS603"/>
      <c r="BT603"/>
      <c r="BU603"/>
      <c r="BV603"/>
      <c r="BW603"/>
      <c r="BX603"/>
      <c r="BY603"/>
      <c r="BZ603"/>
      <c r="CA603"/>
      <c r="CB603"/>
      <c r="CC603"/>
      <c r="CD603" t="inlineStr">
        <is>
          <t>Huggett,D.B., B.W. Brooks, B. Peterson, C.M. Foran, and D. Schlenk</t>
        </is>
      </c>
      <c r="CE603" t="n">
        <v>65820.0</v>
      </c>
      <c r="CF603" t="inlineStr">
        <is>
          <t>Toxicity of Select beta Adrenergic Receptor-Blocking Pharmaceuticals (B-Blockers) on Aquatic Organisms</t>
        </is>
      </c>
      <c r="CG603" t="inlineStr">
        <is>
          <t>Arch. Environ. Contam. Toxicol.43(2): 229-235</t>
        </is>
      </c>
      <c r="CH603" t="n">
        <v>2002.0</v>
      </c>
    </row>
    <row r="604">
      <c r="A604" t="n">
        <v>4.3121433E7</v>
      </c>
      <c r="B604" t="inlineStr">
        <is>
          <t>1-(4-Chlorophenoxy)-3,3-dimethyl-1-(1H-1,2,4-triazol-1-yl)-2-butanone</t>
        </is>
      </c>
      <c r="C604"/>
      <c r="D604" t="inlineStr">
        <is>
          <t>Unmeasured</t>
        </is>
      </c>
      <c r="E604" t="inlineStr">
        <is>
          <t>&gt;</t>
        </is>
      </c>
      <c r="F604" t="n">
        <v>98.0</v>
      </c>
      <c r="G604"/>
      <c r="H604"/>
      <c r="I604"/>
      <c r="J604"/>
      <c r="K604" t="inlineStr">
        <is>
          <t>Daphnia magna</t>
        </is>
      </c>
      <c r="L604" t="inlineStr">
        <is>
          <t>Water Flea</t>
        </is>
      </c>
      <c r="M604" t="inlineStr">
        <is>
          <t>Crustaceans; Standard Test Species</t>
        </is>
      </c>
      <c r="N604" t="inlineStr">
        <is>
          <t>Neonate</t>
        </is>
      </c>
      <c r="O604"/>
      <c r="P604"/>
      <c r="Q604"/>
      <c r="R604"/>
      <c r="S604"/>
      <c r="T604"/>
      <c r="U604"/>
      <c r="V604" t="inlineStr">
        <is>
          <t>Static</t>
        </is>
      </c>
      <c r="W604" t="inlineStr">
        <is>
          <t>Fresh water</t>
        </is>
      </c>
      <c r="X604" t="inlineStr">
        <is>
          <t>Lab</t>
        </is>
      </c>
      <c r="Y604" t="n">
        <v>9.0</v>
      </c>
      <c r="Z604" t="inlineStr">
        <is>
          <t>Active ingredient</t>
        </is>
      </c>
      <c r="AA604"/>
      <c r="AB604" t="n">
        <v>7.097</v>
      </c>
      <c r="AC604"/>
      <c r="AD604" t="n">
        <v>5.304</v>
      </c>
      <c r="AE604"/>
      <c r="AF604" t="n">
        <v>9.622</v>
      </c>
      <c r="AG604" t="inlineStr">
        <is>
          <t>AI mg/L</t>
        </is>
      </c>
      <c r="AH604"/>
      <c r="AI604"/>
      <c r="AJ604"/>
      <c r="AK604"/>
      <c r="AL604"/>
      <c r="AM604"/>
      <c r="AN604"/>
      <c r="AO604"/>
      <c r="AP604"/>
      <c r="AQ604"/>
      <c r="AR604"/>
      <c r="AS604"/>
      <c r="AT604"/>
      <c r="AU604"/>
      <c r="AV604"/>
      <c r="AW604"/>
      <c r="AX604" t="inlineStr">
        <is>
          <t>Mortality</t>
        </is>
      </c>
      <c r="AY604" t="inlineStr">
        <is>
          <t>Mortality</t>
        </is>
      </c>
      <c r="AZ604" t="inlineStr">
        <is>
          <t>LC50</t>
        </is>
      </c>
      <c r="BA604"/>
      <c r="BB604"/>
      <c r="BC604" t="n">
        <v>2.0</v>
      </c>
      <c r="BD604"/>
      <c r="BE604"/>
      <c r="BF604"/>
      <c r="BG604"/>
      <c r="BH604" t="inlineStr">
        <is>
          <t>Day(s)</t>
        </is>
      </c>
      <c r="BI604"/>
      <c r="BJ604"/>
      <c r="BK604"/>
      <c r="BL604"/>
      <c r="BM604"/>
      <c r="BN604"/>
      <c r="BO604" t="inlineStr">
        <is>
          <t>--</t>
        </is>
      </c>
      <c r="BP604"/>
      <c r="BQ604"/>
      <c r="BR604"/>
      <c r="BS604"/>
      <c r="BT604"/>
      <c r="BU604"/>
      <c r="BV604"/>
      <c r="BW604"/>
      <c r="BX604"/>
      <c r="BY604"/>
      <c r="BZ604"/>
      <c r="CA604"/>
      <c r="CB604"/>
      <c r="CC604"/>
      <c r="CD604" t="inlineStr">
        <is>
          <t>Li,Y., F. Dong, X. Liu, J. Xu, Y. Han, and Y. Zheng</t>
        </is>
      </c>
      <c r="CE604" t="n">
        <v>170571.0</v>
      </c>
      <c r="CF604" t="inlineStr">
        <is>
          <t>Chiral Fungicide Triadimefon and Triadimenol: Stereoselective Transformation in Greenhouse Crops and Soil, and Toxicity to Daphnia magna</t>
        </is>
      </c>
      <c r="CG604" t="inlineStr">
        <is>
          <t>J. Hazard. Mater.265:115-123</t>
        </is>
      </c>
      <c r="CH604" t="n">
        <v>2014.0</v>
      </c>
    </row>
    <row r="605">
      <c r="A605" t="n">
        <v>5.1384511E7</v>
      </c>
      <c r="B605" t="inlineStr">
        <is>
          <t>1-[4-(2-Methoxyethyl)phenoxy]-3-[(1-methylethyl)amino]-2-propanol</t>
        </is>
      </c>
      <c r="C605"/>
      <c r="D605" t="inlineStr">
        <is>
          <t>Unmeasured</t>
        </is>
      </c>
      <c r="E605"/>
      <c r="F605"/>
      <c r="G605"/>
      <c r="H605"/>
      <c r="I605"/>
      <c r="J605"/>
      <c r="K605" t="inlineStr">
        <is>
          <t>Daphnia magna</t>
        </is>
      </c>
      <c r="L605" t="inlineStr">
        <is>
          <t>Water Flea</t>
        </is>
      </c>
      <c r="M605" t="inlineStr">
        <is>
          <t>Crustaceans; Standard Test Species</t>
        </is>
      </c>
      <c r="N605" t="inlineStr">
        <is>
          <t>Neonate</t>
        </is>
      </c>
      <c r="O605"/>
      <c r="P605" t="n">
        <v>24.0</v>
      </c>
      <c r="Q605"/>
      <c r="R605"/>
      <c r="S605"/>
      <c r="T605"/>
      <c r="U605" t="inlineStr">
        <is>
          <t>Hour(s)</t>
        </is>
      </c>
      <c r="V605" t="inlineStr">
        <is>
          <t>Aquatic - not reported</t>
        </is>
      </c>
      <c r="W605" t="inlineStr">
        <is>
          <t>Fresh water</t>
        </is>
      </c>
      <c r="X605" t="inlineStr">
        <is>
          <t>Lab</t>
        </is>
      </c>
      <c r="Y605"/>
      <c r="Z605" t="inlineStr">
        <is>
          <t>Formulation</t>
        </is>
      </c>
      <c r="AA605"/>
      <c r="AB605" t="n">
        <v>63.9</v>
      </c>
      <c r="AC605"/>
      <c r="AD605"/>
      <c r="AE605"/>
      <c r="AF605"/>
      <c r="AG605" t="inlineStr">
        <is>
          <t>AI mg/L</t>
        </is>
      </c>
      <c r="AH605"/>
      <c r="AI605"/>
      <c r="AJ605"/>
      <c r="AK605"/>
      <c r="AL605"/>
      <c r="AM605"/>
      <c r="AN605"/>
      <c r="AO605"/>
      <c r="AP605"/>
      <c r="AQ605"/>
      <c r="AR605"/>
      <c r="AS605"/>
      <c r="AT605"/>
      <c r="AU605"/>
      <c r="AV605"/>
      <c r="AW605"/>
      <c r="AX605" t="inlineStr">
        <is>
          <t>Mortality</t>
        </is>
      </c>
      <c r="AY605" t="inlineStr">
        <is>
          <t>Mortality</t>
        </is>
      </c>
      <c r="AZ605" t="inlineStr">
        <is>
          <t>LC50</t>
        </is>
      </c>
      <c r="BA605"/>
      <c r="BB605"/>
      <c r="BC605" t="n">
        <v>2.0</v>
      </c>
      <c r="BD605"/>
      <c r="BE605"/>
      <c r="BF605"/>
      <c r="BG605"/>
      <c r="BH605" t="inlineStr">
        <is>
          <t>Day(s)</t>
        </is>
      </c>
      <c r="BI605"/>
      <c r="BJ605"/>
      <c r="BK605"/>
      <c r="BL605"/>
      <c r="BM605"/>
      <c r="BN605"/>
      <c r="BO605" t="inlineStr">
        <is>
          <t>--</t>
        </is>
      </c>
      <c r="BP605"/>
      <c r="BQ605"/>
      <c r="BR605"/>
      <c r="BS605"/>
      <c r="BT605"/>
      <c r="BU605"/>
      <c r="BV605"/>
      <c r="BW605"/>
      <c r="BX605"/>
      <c r="BY605"/>
      <c r="BZ605"/>
      <c r="CA605"/>
      <c r="CB605"/>
      <c r="CC605"/>
      <c r="CD605" t="inlineStr">
        <is>
          <t>Huggett,D.B., B.W. Brooks, B. Peterson, C.M. Foran, and D. Schlenk</t>
        </is>
      </c>
      <c r="CE605" t="n">
        <v>65820.0</v>
      </c>
      <c r="CF605" t="inlineStr">
        <is>
          <t>Toxicity of Select beta Adrenergic Receptor-Blocking Pharmaceuticals (B-Blockers) on Aquatic Organisms</t>
        </is>
      </c>
      <c r="CG605" t="inlineStr">
        <is>
          <t>Arch. Environ. Contam. Toxicol.43(2): 229-235</t>
        </is>
      </c>
      <c r="CH605" t="n">
        <v>2002.0</v>
      </c>
    </row>
    <row r="606">
      <c r="A606" t="n">
        <v>5.2663715E7</v>
      </c>
      <c r="B606" t="inlineStr">
        <is>
          <t>2,2',3,3',4,4',6-Heptachloro-1,1'-biphenyl</t>
        </is>
      </c>
      <c r="C606"/>
      <c r="D606" t="inlineStr">
        <is>
          <t>Unmeasured</t>
        </is>
      </c>
      <c r="E606"/>
      <c r="F606"/>
      <c r="G606"/>
      <c r="H606"/>
      <c r="I606"/>
      <c r="J606"/>
      <c r="K606" t="inlineStr">
        <is>
          <t>Daphnia magna</t>
        </is>
      </c>
      <c r="L606" t="inlineStr">
        <is>
          <t>Water Flea</t>
        </is>
      </c>
      <c r="M606" t="inlineStr">
        <is>
          <t>Crustaceans; Standard Test Species</t>
        </is>
      </c>
      <c r="N606" t="inlineStr">
        <is>
          <t>Neonate</t>
        </is>
      </c>
      <c r="O606"/>
      <c r="P606"/>
      <c r="Q606"/>
      <c r="R606"/>
      <c r="S606"/>
      <c r="T606"/>
      <c r="U606"/>
      <c r="V606" t="inlineStr">
        <is>
          <t>Static</t>
        </is>
      </c>
      <c r="W606" t="inlineStr">
        <is>
          <t>Fresh water</t>
        </is>
      </c>
      <c r="X606" t="inlineStr">
        <is>
          <t>Lab</t>
        </is>
      </c>
      <c r="Y606"/>
      <c r="Z606" t="inlineStr">
        <is>
          <t>Formulation</t>
        </is>
      </c>
      <c r="AA606" t="inlineStr">
        <is>
          <t>&gt;</t>
        </is>
      </c>
      <c r="AB606" t="n">
        <v>0.002</v>
      </c>
      <c r="AC606"/>
      <c r="AD606"/>
      <c r="AE606"/>
      <c r="AF606"/>
      <c r="AG606" t="inlineStr">
        <is>
          <t>AI mg/L</t>
        </is>
      </c>
      <c r="AH606"/>
      <c r="AI606"/>
      <c r="AJ606"/>
      <c r="AK606"/>
      <c r="AL606"/>
      <c r="AM606"/>
      <c r="AN606"/>
      <c r="AO606"/>
      <c r="AP606"/>
      <c r="AQ606"/>
      <c r="AR606"/>
      <c r="AS606"/>
      <c r="AT606"/>
      <c r="AU606"/>
      <c r="AV606"/>
      <c r="AW606"/>
      <c r="AX606" t="inlineStr">
        <is>
          <t>Mortality</t>
        </is>
      </c>
      <c r="AY606" t="inlineStr">
        <is>
          <t>Mortality</t>
        </is>
      </c>
      <c r="AZ606" t="inlineStr">
        <is>
          <t>LC50</t>
        </is>
      </c>
      <c r="BA606"/>
      <c r="BB606"/>
      <c r="BC606" t="n">
        <v>2.0</v>
      </c>
      <c r="BD606"/>
      <c r="BE606"/>
      <c r="BF606"/>
      <c r="BG606"/>
      <c r="BH606" t="inlineStr">
        <is>
          <t>Day(s)</t>
        </is>
      </c>
      <c r="BI606"/>
      <c r="BJ606"/>
      <c r="BK606"/>
      <c r="BL606"/>
      <c r="BM606"/>
      <c r="BN606"/>
      <c r="BO606" t="inlineStr">
        <is>
          <t>--</t>
        </is>
      </c>
      <c r="BP606"/>
      <c r="BQ606"/>
      <c r="BR606"/>
      <c r="BS606"/>
      <c r="BT606"/>
      <c r="BU606"/>
      <c r="BV606"/>
      <c r="BW606"/>
      <c r="BX606"/>
      <c r="BY606"/>
      <c r="BZ606"/>
      <c r="CA606"/>
      <c r="CB606"/>
      <c r="CC606"/>
      <c r="CD606" t="inlineStr">
        <is>
          <t>Black,M.C., W. Burton, J.F. McCarthy, M.J. Peterson, and G.R. Southworth</t>
        </is>
      </c>
      <c r="CE606" t="n">
        <v>16467.0</v>
      </c>
      <c r="CF606" t="inlineStr">
        <is>
          <t>Accumulation of Contaminants by Biota in East Fork Poplar Creek</t>
        </is>
      </c>
      <c r="CG606" t="inlineStr">
        <is>
          <t>In: Oak Ridge Y12 Plant, Environ.Sci.Div.Publ.No.3859, Oak Ridge Natl.Lab., Oak Ridge, TN4:109-172</t>
        </is>
      </c>
      <c r="CH606" t="n">
        <v>1993.0</v>
      </c>
    </row>
    <row r="607">
      <c r="A607" t="n">
        <v>5.3469219E7</v>
      </c>
      <c r="B607" t="inlineStr">
        <is>
          <t>PCB 1242</t>
        </is>
      </c>
      <c r="C607"/>
      <c r="D607" t="inlineStr">
        <is>
          <t>Unmeasured</t>
        </is>
      </c>
      <c r="E607"/>
      <c r="F607"/>
      <c r="G607"/>
      <c r="H607"/>
      <c r="I607"/>
      <c r="J607"/>
      <c r="K607" t="inlineStr">
        <is>
          <t>Daphnia magna</t>
        </is>
      </c>
      <c r="L607" t="inlineStr">
        <is>
          <t>Water Flea</t>
        </is>
      </c>
      <c r="M607" t="inlineStr">
        <is>
          <t>Crustaceans; Standard Test Species</t>
        </is>
      </c>
      <c r="N607" t="inlineStr">
        <is>
          <t>Neonate</t>
        </is>
      </c>
      <c r="O607" t="inlineStr">
        <is>
          <t>&lt;</t>
        </is>
      </c>
      <c r="P607" t="n">
        <v>24.0</v>
      </c>
      <c r="Q607"/>
      <c r="R607"/>
      <c r="S607"/>
      <c r="T607"/>
      <c r="U607" t="inlineStr">
        <is>
          <t>Hour(s)</t>
        </is>
      </c>
      <c r="V607" t="inlineStr">
        <is>
          <t>Static</t>
        </is>
      </c>
      <c r="W607" t="inlineStr">
        <is>
          <t>Fresh water</t>
        </is>
      </c>
      <c r="X607" t="inlineStr">
        <is>
          <t>Lab</t>
        </is>
      </c>
      <c r="Y607"/>
      <c r="Z607" t="inlineStr">
        <is>
          <t>Formulation</t>
        </is>
      </c>
      <c r="AA607"/>
      <c r="AB607" t="n">
        <v>0.23</v>
      </c>
      <c r="AC607"/>
      <c r="AD607" t="n">
        <v>0.2</v>
      </c>
      <c r="AE607"/>
      <c r="AF607" t="n">
        <v>0.27</v>
      </c>
      <c r="AG607" t="inlineStr">
        <is>
          <t>AI mg/L</t>
        </is>
      </c>
      <c r="AH607"/>
      <c r="AI607"/>
      <c r="AJ607"/>
      <c r="AK607"/>
      <c r="AL607"/>
      <c r="AM607"/>
      <c r="AN607"/>
      <c r="AO607"/>
      <c r="AP607"/>
      <c r="AQ607"/>
      <c r="AR607"/>
      <c r="AS607"/>
      <c r="AT607"/>
      <c r="AU607"/>
      <c r="AV607"/>
      <c r="AW607"/>
      <c r="AX607" t="inlineStr">
        <is>
          <t>Mortality</t>
        </is>
      </c>
      <c r="AY607" t="inlineStr">
        <is>
          <t>Mortality</t>
        </is>
      </c>
      <c r="AZ607" t="inlineStr">
        <is>
          <t>LC50</t>
        </is>
      </c>
      <c r="BA607"/>
      <c r="BB607"/>
      <c r="BC607" t="n">
        <v>2.0</v>
      </c>
      <c r="BD607"/>
      <c r="BE607"/>
      <c r="BF607"/>
      <c r="BG607"/>
      <c r="BH607" t="inlineStr">
        <is>
          <t>Day(s)</t>
        </is>
      </c>
      <c r="BI607"/>
      <c r="BJ607"/>
      <c r="BK607"/>
      <c r="BL607"/>
      <c r="BM607"/>
      <c r="BN607"/>
      <c r="BO607" t="inlineStr">
        <is>
          <t>--</t>
        </is>
      </c>
      <c r="BP607"/>
      <c r="BQ607"/>
      <c r="BR607"/>
      <c r="BS607"/>
      <c r="BT607"/>
      <c r="BU607"/>
      <c r="BV607"/>
      <c r="BW607"/>
      <c r="BX607"/>
      <c r="BY607"/>
      <c r="BZ607"/>
      <c r="CA607"/>
      <c r="CB607"/>
      <c r="CC607"/>
      <c r="CD607" t="inlineStr">
        <is>
          <t>Zou,E., and M. Fingerman</t>
        </is>
      </c>
      <c r="CE607" t="n">
        <v>18976.0</v>
      </c>
      <c r="CF607" t="inlineStr">
        <is>
          <t>Effects of Estrogenic Xenobiotics on Molting of the Water Flea, Daphnia magna</t>
        </is>
      </c>
      <c r="CG607" t="inlineStr">
        <is>
          <t>Ecotoxicol. Environ. Saf.38(3): 281-285</t>
        </is>
      </c>
      <c r="CH607" t="n">
        <v>1997.0</v>
      </c>
    </row>
    <row r="608">
      <c r="A608" t="n">
        <v>5.3469219E7</v>
      </c>
      <c r="B608" t="inlineStr">
        <is>
          <t>PCB 1242</t>
        </is>
      </c>
      <c r="C608"/>
      <c r="D608" t="inlineStr">
        <is>
          <t>Unmeasured</t>
        </is>
      </c>
      <c r="E608"/>
      <c r="F608"/>
      <c r="G608"/>
      <c r="H608"/>
      <c r="I608"/>
      <c r="J608"/>
      <c r="K608" t="inlineStr">
        <is>
          <t>Daphnia magna</t>
        </is>
      </c>
      <c r="L608" t="inlineStr">
        <is>
          <t>Water Flea</t>
        </is>
      </c>
      <c r="M608" t="inlineStr">
        <is>
          <t>Crustaceans; Standard Test Species</t>
        </is>
      </c>
      <c r="N608"/>
      <c r="O608" t="inlineStr">
        <is>
          <t>&lt;</t>
        </is>
      </c>
      <c r="P608" t="n">
        <v>24.0</v>
      </c>
      <c r="Q608"/>
      <c r="R608"/>
      <c r="S608"/>
      <c r="T608"/>
      <c r="U608" t="inlineStr">
        <is>
          <t>Hour(s)</t>
        </is>
      </c>
      <c r="V608" t="inlineStr">
        <is>
          <t>Static</t>
        </is>
      </c>
      <c r="W608" t="inlineStr">
        <is>
          <t>Fresh water</t>
        </is>
      </c>
      <c r="X608" t="inlineStr">
        <is>
          <t>Lab</t>
        </is>
      </c>
      <c r="Y608"/>
      <c r="Z608" t="inlineStr">
        <is>
          <t>Formulation</t>
        </is>
      </c>
      <c r="AA608"/>
      <c r="AB608" t="n">
        <v>0.067</v>
      </c>
      <c r="AC608"/>
      <c r="AD608" t="n">
        <v>0.0554</v>
      </c>
      <c r="AE608"/>
      <c r="AF608" t="n">
        <v>0.081</v>
      </c>
      <c r="AG608" t="inlineStr">
        <is>
          <t>AI mg/L</t>
        </is>
      </c>
      <c r="AH608"/>
      <c r="AI608"/>
      <c r="AJ608"/>
      <c r="AK608"/>
      <c r="AL608"/>
      <c r="AM608"/>
      <c r="AN608"/>
      <c r="AO608"/>
      <c r="AP608"/>
      <c r="AQ608"/>
      <c r="AR608"/>
      <c r="AS608"/>
      <c r="AT608"/>
      <c r="AU608"/>
      <c r="AV608"/>
      <c r="AW608"/>
      <c r="AX608" t="inlineStr">
        <is>
          <t>Mortality</t>
        </is>
      </c>
      <c r="AY608" t="inlineStr">
        <is>
          <t>Mortality</t>
        </is>
      </c>
      <c r="AZ608" t="inlineStr">
        <is>
          <t>LC50</t>
        </is>
      </c>
      <c r="BA608"/>
      <c r="BB608"/>
      <c r="BC608" t="n">
        <v>21.0</v>
      </c>
      <c r="BD608"/>
      <c r="BE608"/>
      <c r="BF608"/>
      <c r="BG608"/>
      <c r="BH608" t="inlineStr">
        <is>
          <t>Day(s)</t>
        </is>
      </c>
      <c r="BI608"/>
      <c r="BJ608"/>
      <c r="BK608"/>
      <c r="BL608"/>
      <c r="BM608"/>
      <c r="BN608"/>
      <c r="BO608" t="inlineStr">
        <is>
          <t>--</t>
        </is>
      </c>
      <c r="BP608"/>
      <c r="BQ608"/>
      <c r="BR608"/>
      <c r="BS608"/>
      <c r="BT608"/>
      <c r="BU608"/>
      <c r="BV608"/>
      <c r="BW608"/>
      <c r="BX608"/>
      <c r="BY608"/>
      <c r="BZ608"/>
      <c r="CA608"/>
      <c r="CB608"/>
      <c r="CC608"/>
      <c r="CD608" t="inlineStr">
        <is>
          <t>Nebeker,A.V., and F.A. Puglisi</t>
        </is>
      </c>
      <c r="CE608" t="n">
        <v>530.0</v>
      </c>
      <c r="CF608" t="inlineStr">
        <is>
          <t>Effect of Polychlorinated Biphenyls (PCB's) on Survival and Reproduction of Daphnia, Gammarus, and Tanytarsus</t>
        </is>
      </c>
      <c r="CG608" t="inlineStr">
        <is>
          <t>Trans. Am. Fish. Soc.103(4): 722-728</t>
        </is>
      </c>
      <c r="CH608" t="n">
        <v>1974.0</v>
      </c>
    </row>
    <row r="609">
      <c r="A609" t="n">
        <v>5.3826123E7</v>
      </c>
      <c r="B609" t="inlineStr">
        <is>
          <t>3,3,4,4,5,5,6,6,7,7,8,8,8-Tridecafluorooctanoic acid</t>
        </is>
      </c>
      <c r="C609"/>
      <c r="D609" t="inlineStr">
        <is>
          <t>Measured</t>
        </is>
      </c>
      <c r="E609" t="inlineStr">
        <is>
          <t>&gt;</t>
        </is>
      </c>
      <c r="F609" t="n">
        <v>98.0</v>
      </c>
      <c r="G609"/>
      <c r="H609"/>
      <c r="I609"/>
      <c r="J609"/>
      <c r="K609" t="inlineStr">
        <is>
          <t>Daphnia magna</t>
        </is>
      </c>
      <c r="L609" t="inlineStr">
        <is>
          <t>Water Flea</t>
        </is>
      </c>
      <c r="M609" t="inlineStr">
        <is>
          <t>Crustaceans; Standard Test Species</t>
        </is>
      </c>
      <c r="N609" t="inlineStr">
        <is>
          <t>Neonate</t>
        </is>
      </c>
      <c r="O609" t="inlineStr">
        <is>
          <t>&lt;=</t>
        </is>
      </c>
      <c r="P609" t="n">
        <v>24.0</v>
      </c>
      <c r="Q609"/>
      <c r="R609"/>
      <c r="S609"/>
      <c r="T609"/>
      <c r="U609" t="inlineStr">
        <is>
          <t>Hour(s)</t>
        </is>
      </c>
      <c r="V609" t="inlineStr">
        <is>
          <t>Static</t>
        </is>
      </c>
      <c r="W609" t="inlineStr">
        <is>
          <t>Fresh water</t>
        </is>
      </c>
      <c r="X609" t="inlineStr">
        <is>
          <t>Lab</t>
        </is>
      </c>
      <c r="Y609"/>
      <c r="Z609" t="inlineStr">
        <is>
          <t>Active ingredient</t>
        </is>
      </c>
      <c r="AA609" t="inlineStr">
        <is>
          <t>&gt;</t>
        </is>
      </c>
      <c r="AB609" t="n">
        <v>100.0</v>
      </c>
      <c r="AC609"/>
      <c r="AD609"/>
      <c r="AE609"/>
      <c r="AF609"/>
      <c r="AG609" t="inlineStr">
        <is>
          <t>AI mg/L</t>
        </is>
      </c>
      <c r="AH609"/>
      <c r="AI609"/>
      <c r="AJ609"/>
      <c r="AK609"/>
      <c r="AL609"/>
      <c r="AM609"/>
      <c r="AN609"/>
      <c r="AO609"/>
      <c r="AP609"/>
      <c r="AQ609"/>
      <c r="AR609"/>
      <c r="AS609"/>
      <c r="AT609"/>
      <c r="AU609"/>
      <c r="AV609"/>
      <c r="AW609"/>
      <c r="AX609" t="inlineStr">
        <is>
          <t>Mortality</t>
        </is>
      </c>
      <c r="AY609" t="inlineStr">
        <is>
          <t>Mortality</t>
        </is>
      </c>
      <c r="AZ609" t="inlineStr">
        <is>
          <t>LC50</t>
        </is>
      </c>
      <c r="BA609"/>
      <c r="BB609"/>
      <c r="BC609" t="n">
        <v>2.0</v>
      </c>
      <c r="BD609"/>
      <c r="BE609"/>
      <c r="BF609"/>
      <c r="BG609"/>
      <c r="BH609" t="inlineStr">
        <is>
          <t>Day(s)</t>
        </is>
      </c>
      <c r="BI609"/>
      <c r="BJ609"/>
      <c r="BK609"/>
      <c r="BL609"/>
      <c r="BM609"/>
      <c r="BN609"/>
      <c r="BO609" t="inlineStr">
        <is>
          <t>--</t>
        </is>
      </c>
      <c r="BP609"/>
      <c r="BQ609"/>
      <c r="BR609"/>
      <c r="BS609"/>
      <c r="BT609"/>
      <c r="BU609"/>
      <c r="BV609"/>
      <c r="BW609"/>
      <c r="BX609"/>
      <c r="BY609"/>
      <c r="BZ609"/>
      <c r="CA609"/>
      <c r="CB609"/>
      <c r="CC609"/>
      <c r="CD609" t="inlineStr">
        <is>
          <t>Phillips,M.M., M.J. Dinglasan-Panlilio, S.A. Mabury, K.R. Solomon, and P.K. Sibley</t>
        </is>
      </c>
      <c r="CE609" t="n">
        <v>110323.0</v>
      </c>
      <c r="CF609" t="inlineStr">
        <is>
          <t>Fluorotelomer Acids are more Toxic than Perfluorinated Acids</t>
        </is>
      </c>
      <c r="CG609" t="inlineStr">
        <is>
          <t>Environ. Sci. Technol.41(20): 7159-7163</t>
        </is>
      </c>
      <c r="CH609" t="n">
        <v>2007.0</v>
      </c>
    </row>
    <row r="610">
      <c r="A610" t="n">
        <v>5.3826134E7</v>
      </c>
      <c r="B610" t="inlineStr">
        <is>
          <t>3,3,4,4,5,5,6,6,7,7,8,8,9,9,10,10,11,11,12,12,12-Heneicosafluorododecanoic acid</t>
        </is>
      </c>
      <c r="C610"/>
      <c r="D610" t="inlineStr">
        <is>
          <t>Unmeasured</t>
        </is>
      </c>
      <c r="E610" t="inlineStr">
        <is>
          <t>&gt;</t>
        </is>
      </c>
      <c r="F610" t="n">
        <v>98.0</v>
      </c>
      <c r="G610"/>
      <c r="H610"/>
      <c r="I610"/>
      <c r="J610"/>
      <c r="K610" t="inlineStr">
        <is>
          <t>Daphnia magna</t>
        </is>
      </c>
      <c r="L610" t="inlineStr">
        <is>
          <t>Water Flea</t>
        </is>
      </c>
      <c r="M610" t="inlineStr">
        <is>
          <t>Crustaceans; Standard Test Species</t>
        </is>
      </c>
      <c r="N610" t="inlineStr">
        <is>
          <t>Neonate</t>
        </is>
      </c>
      <c r="O610" t="inlineStr">
        <is>
          <t>&lt;</t>
        </is>
      </c>
      <c r="P610" t="n">
        <v>24.0</v>
      </c>
      <c r="Q610"/>
      <c r="R610"/>
      <c r="S610"/>
      <c r="T610"/>
      <c r="U610" t="inlineStr">
        <is>
          <t>Hour(s)</t>
        </is>
      </c>
      <c r="V610" t="inlineStr">
        <is>
          <t>Renewal</t>
        </is>
      </c>
      <c r="W610" t="inlineStr">
        <is>
          <t>Fresh water</t>
        </is>
      </c>
      <c r="X610" t="inlineStr">
        <is>
          <t>Lab</t>
        </is>
      </c>
      <c r="Y610" t="n">
        <v>7.0</v>
      </c>
      <c r="Z610" t="inlineStr">
        <is>
          <t>Active ingredient</t>
        </is>
      </c>
      <c r="AA610" t="inlineStr">
        <is>
          <t>&gt;</t>
        </is>
      </c>
      <c r="AB610" t="n">
        <v>0.06</v>
      </c>
      <c r="AC610"/>
      <c r="AD610"/>
      <c r="AE610"/>
      <c r="AF610"/>
      <c r="AG610" t="inlineStr">
        <is>
          <t>AI mg/L</t>
        </is>
      </c>
      <c r="AH610"/>
      <c r="AI610"/>
      <c r="AJ610"/>
      <c r="AK610"/>
      <c r="AL610"/>
      <c r="AM610"/>
      <c r="AN610"/>
      <c r="AO610"/>
      <c r="AP610"/>
      <c r="AQ610"/>
      <c r="AR610"/>
      <c r="AS610"/>
      <c r="AT610"/>
      <c r="AU610"/>
      <c r="AV610"/>
      <c r="AW610"/>
      <c r="AX610" t="inlineStr">
        <is>
          <t>Mortality</t>
        </is>
      </c>
      <c r="AY610" t="inlineStr">
        <is>
          <t>Mortality</t>
        </is>
      </c>
      <c r="AZ610" t="inlineStr">
        <is>
          <t>LC50</t>
        </is>
      </c>
      <c r="BA610"/>
      <c r="BB610"/>
      <c r="BC610" t="n">
        <v>21.0</v>
      </c>
      <c r="BD610"/>
      <c r="BE610"/>
      <c r="BF610"/>
      <c r="BG610"/>
      <c r="BH610" t="inlineStr">
        <is>
          <t>Day(s)</t>
        </is>
      </c>
      <c r="BI610"/>
      <c r="BJ610"/>
      <c r="BK610"/>
      <c r="BL610"/>
      <c r="BM610"/>
      <c r="BN610"/>
      <c r="BO610" t="inlineStr">
        <is>
          <t>--</t>
        </is>
      </c>
      <c r="BP610"/>
      <c r="BQ610"/>
      <c r="BR610"/>
      <c r="BS610"/>
      <c r="BT610"/>
      <c r="BU610"/>
      <c r="BV610"/>
      <c r="BW610"/>
      <c r="BX610"/>
      <c r="BY610"/>
      <c r="BZ610"/>
      <c r="CA610"/>
      <c r="CB610"/>
      <c r="CC610"/>
      <c r="CD610" t="inlineStr">
        <is>
          <t>MacDonald,M.M.</t>
        </is>
      </c>
      <c r="CE610" t="n">
        <v>178465.0</v>
      </c>
      <c r="CF610" t="inlineStr">
        <is>
          <t>Fluorotelomer Acid Toxicity to Aquatic Organisms</t>
        </is>
      </c>
      <c r="CG610" t="inlineStr">
        <is>
          <t>M.S.Thesis, University of Guelph, Canada:151 p.</t>
        </is>
      </c>
      <c r="CH610" t="n">
        <v>2006.0</v>
      </c>
    </row>
    <row r="611">
      <c r="A611" t="n">
        <v>5.3826134E7</v>
      </c>
      <c r="B611" t="inlineStr">
        <is>
          <t>3,3,4,4,5,5,6,6,7,7,8,8,9,9,10,10,11,11,12,12,12-Heneicosafluorododecanoic acid</t>
        </is>
      </c>
      <c r="C611"/>
      <c r="D611" t="inlineStr">
        <is>
          <t>Measured</t>
        </is>
      </c>
      <c r="E611" t="inlineStr">
        <is>
          <t>&gt;</t>
        </is>
      </c>
      <c r="F611" t="n">
        <v>98.0</v>
      </c>
      <c r="G611"/>
      <c r="H611"/>
      <c r="I611"/>
      <c r="J611"/>
      <c r="K611" t="inlineStr">
        <is>
          <t>Daphnia magna</t>
        </is>
      </c>
      <c r="L611" t="inlineStr">
        <is>
          <t>Water Flea</t>
        </is>
      </c>
      <c r="M611" t="inlineStr">
        <is>
          <t>Crustaceans; Standard Test Species</t>
        </is>
      </c>
      <c r="N611" t="inlineStr">
        <is>
          <t>Neonate</t>
        </is>
      </c>
      <c r="O611" t="inlineStr">
        <is>
          <t>&lt;=</t>
        </is>
      </c>
      <c r="P611" t="n">
        <v>24.0</v>
      </c>
      <c r="Q611"/>
      <c r="R611"/>
      <c r="S611"/>
      <c r="T611"/>
      <c r="U611" t="inlineStr">
        <is>
          <t>Hour(s)</t>
        </is>
      </c>
      <c r="V611" t="inlineStr">
        <is>
          <t>Static</t>
        </is>
      </c>
      <c r="W611" t="inlineStr">
        <is>
          <t>Fresh water</t>
        </is>
      </c>
      <c r="X611" t="inlineStr">
        <is>
          <t>Lab</t>
        </is>
      </c>
      <c r="Y611" t="n">
        <v>13.0</v>
      </c>
      <c r="Z611" t="inlineStr">
        <is>
          <t>Active ingredient</t>
        </is>
      </c>
      <c r="AA611"/>
      <c r="AB611" t="n">
        <v>0.06</v>
      </c>
      <c r="AC611"/>
      <c r="AD611" t="n">
        <v>0.04</v>
      </c>
      <c r="AE611"/>
      <c r="AF611" t="n">
        <v>0.11</v>
      </c>
      <c r="AG611" t="inlineStr">
        <is>
          <t>AI mg/L</t>
        </is>
      </c>
      <c r="AH611"/>
      <c r="AI611"/>
      <c r="AJ611"/>
      <c r="AK611"/>
      <c r="AL611"/>
      <c r="AM611"/>
      <c r="AN611"/>
      <c r="AO611"/>
      <c r="AP611"/>
      <c r="AQ611"/>
      <c r="AR611"/>
      <c r="AS611"/>
      <c r="AT611"/>
      <c r="AU611"/>
      <c r="AV611"/>
      <c r="AW611"/>
      <c r="AX611" t="inlineStr">
        <is>
          <t>Mortality</t>
        </is>
      </c>
      <c r="AY611" t="inlineStr">
        <is>
          <t>Mortality</t>
        </is>
      </c>
      <c r="AZ611" t="inlineStr">
        <is>
          <t>LC50</t>
        </is>
      </c>
      <c r="BA611"/>
      <c r="BB611"/>
      <c r="BC611" t="n">
        <v>2.0</v>
      </c>
      <c r="BD611"/>
      <c r="BE611"/>
      <c r="BF611"/>
      <c r="BG611"/>
      <c r="BH611" t="inlineStr">
        <is>
          <t>Day(s)</t>
        </is>
      </c>
      <c r="BI611"/>
      <c r="BJ611"/>
      <c r="BK611"/>
      <c r="BL611"/>
      <c r="BM611"/>
      <c r="BN611"/>
      <c r="BO611" t="inlineStr">
        <is>
          <t>--</t>
        </is>
      </c>
      <c r="BP611"/>
      <c r="BQ611"/>
      <c r="BR611"/>
      <c r="BS611"/>
      <c r="BT611"/>
      <c r="BU611"/>
      <c r="BV611"/>
      <c r="BW611"/>
      <c r="BX611"/>
      <c r="BY611"/>
      <c r="BZ611"/>
      <c r="CA611"/>
      <c r="CB611"/>
      <c r="CC611"/>
      <c r="CD611" t="inlineStr">
        <is>
          <t>Phillips,M.M., M.J. Dinglasan-Panlilio, S.A. Mabury, K.R. Solomon, and P.K. Sibley</t>
        </is>
      </c>
      <c r="CE611" t="n">
        <v>110323.0</v>
      </c>
      <c r="CF611" t="inlineStr">
        <is>
          <t>Fluorotelomer Acids are more Toxic than Perfluorinated Acids</t>
        </is>
      </c>
      <c r="CG611" t="inlineStr">
        <is>
          <t>Environ. Sci. Technol.41(20): 7159-7163</t>
        </is>
      </c>
      <c r="CH611" t="n">
        <v>2007.0</v>
      </c>
    </row>
    <row r="612">
      <c r="A612" t="n">
        <v>5.3826134E7</v>
      </c>
      <c r="B612" t="inlineStr">
        <is>
          <t>3,3,4,4,5,5,6,6,7,7,8,8,9,9,10,10,11,11,12,12,12-Heneicosafluorododecanoic acid</t>
        </is>
      </c>
      <c r="C612"/>
      <c r="D612" t="inlineStr">
        <is>
          <t>Unmeasured</t>
        </is>
      </c>
      <c r="E612" t="inlineStr">
        <is>
          <t>&gt;</t>
        </is>
      </c>
      <c r="F612" t="n">
        <v>98.0</v>
      </c>
      <c r="G612"/>
      <c r="H612"/>
      <c r="I612"/>
      <c r="J612"/>
      <c r="K612" t="inlineStr">
        <is>
          <t>Daphnia magna</t>
        </is>
      </c>
      <c r="L612" t="inlineStr">
        <is>
          <t>Water Flea</t>
        </is>
      </c>
      <c r="M612" t="inlineStr">
        <is>
          <t>Crustaceans; Standard Test Species</t>
        </is>
      </c>
      <c r="N612" t="inlineStr">
        <is>
          <t>Neonate</t>
        </is>
      </c>
      <c r="O612" t="inlineStr">
        <is>
          <t>&lt;</t>
        </is>
      </c>
      <c r="P612" t="n">
        <v>24.0</v>
      </c>
      <c r="Q612"/>
      <c r="R612"/>
      <c r="S612"/>
      <c r="T612"/>
      <c r="U612" t="inlineStr">
        <is>
          <t>Hour(s)</t>
        </is>
      </c>
      <c r="V612" t="inlineStr">
        <is>
          <t>Renewal</t>
        </is>
      </c>
      <c r="W612" t="inlineStr">
        <is>
          <t>Fresh water</t>
        </is>
      </c>
      <c r="X612" t="inlineStr">
        <is>
          <t>Lab</t>
        </is>
      </c>
      <c r="Y612" t="n">
        <v>8.0</v>
      </c>
      <c r="Z612" t="inlineStr">
        <is>
          <t>Active ingredient</t>
        </is>
      </c>
      <c r="AA612" t="inlineStr">
        <is>
          <t>&gt;</t>
        </is>
      </c>
      <c r="AB612" t="n">
        <v>0.06</v>
      </c>
      <c r="AC612"/>
      <c r="AD612"/>
      <c r="AE612"/>
      <c r="AF612"/>
      <c r="AG612" t="inlineStr">
        <is>
          <t>AI mg/L</t>
        </is>
      </c>
      <c r="AH612"/>
      <c r="AI612"/>
      <c r="AJ612"/>
      <c r="AK612"/>
      <c r="AL612"/>
      <c r="AM612"/>
      <c r="AN612"/>
      <c r="AO612"/>
      <c r="AP612"/>
      <c r="AQ612"/>
      <c r="AR612"/>
      <c r="AS612"/>
      <c r="AT612"/>
      <c r="AU612"/>
      <c r="AV612"/>
      <c r="AW612"/>
      <c r="AX612" t="inlineStr">
        <is>
          <t>Mortality</t>
        </is>
      </c>
      <c r="AY612" t="inlineStr">
        <is>
          <t>Mortality</t>
        </is>
      </c>
      <c r="AZ612" t="inlineStr">
        <is>
          <t>LC50</t>
        </is>
      </c>
      <c r="BA612"/>
      <c r="BB612"/>
      <c r="BC612" t="n">
        <v>21.0</v>
      </c>
      <c r="BD612"/>
      <c r="BE612"/>
      <c r="BF612"/>
      <c r="BG612"/>
      <c r="BH612" t="inlineStr">
        <is>
          <t>Day(s)</t>
        </is>
      </c>
      <c r="BI612"/>
      <c r="BJ612"/>
      <c r="BK612"/>
      <c r="BL612"/>
      <c r="BM612"/>
      <c r="BN612"/>
      <c r="BO612" t="inlineStr">
        <is>
          <t>--</t>
        </is>
      </c>
      <c r="BP612"/>
      <c r="BQ612"/>
      <c r="BR612"/>
      <c r="BS612"/>
      <c r="BT612"/>
      <c r="BU612"/>
      <c r="BV612"/>
      <c r="BW612"/>
      <c r="BX612"/>
      <c r="BY612"/>
      <c r="BZ612"/>
      <c r="CA612"/>
      <c r="CB612"/>
      <c r="CC612"/>
      <c r="CD612" t="inlineStr">
        <is>
          <t>Phillips,M.M., M.J.A. Dinglasan-Panlilio, S.A. Mabury, K.R. Solomon, and P.K. Sibley</t>
        </is>
      </c>
      <c r="CE612" t="n">
        <v>184330.0</v>
      </c>
      <c r="CF612" t="inlineStr">
        <is>
          <t>Chronic Toxicity of Fluorotelomer Acids to Daphnia magna and Chironomus dilutus</t>
        </is>
      </c>
      <c r="CG612" t="inlineStr">
        <is>
          <t>Environ. Toxicol. Chem.29:1123-1131</t>
        </is>
      </c>
      <c r="CH612" t="n">
        <v>2010.0</v>
      </c>
    </row>
    <row r="613">
      <c r="A613" t="n">
        <v>5.4910893E7</v>
      </c>
      <c r="B613" t="inlineStr">
        <is>
          <t>N-Methyl-gamma-[4-(trifluoromethyl)phenoxy]benzenepropanamine</t>
        </is>
      </c>
      <c r="C613"/>
      <c r="D613" t="inlineStr">
        <is>
          <t>Unmeasured</t>
        </is>
      </c>
      <c r="E613"/>
      <c r="F613"/>
      <c r="G613"/>
      <c r="H613"/>
      <c r="I613"/>
      <c r="J613"/>
      <c r="K613" t="inlineStr">
        <is>
          <t>Daphnia magna</t>
        </is>
      </c>
      <c r="L613" t="inlineStr">
        <is>
          <t>Water Flea</t>
        </is>
      </c>
      <c r="M613" t="inlineStr">
        <is>
          <t>Crustaceans; Standard Test Species</t>
        </is>
      </c>
      <c r="N613" t="inlineStr">
        <is>
          <t>Neonate</t>
        </is>
      </c>
      <c r="O613"/>
      <c r="P613"/>
      <c r="Q613"/>
      <c r="R613"/>
      <c r="S613"/>
      <c r="T613"/>
      <c r="U613"/>
      <c r="V613" t="inlineStr">
        <is>
          <t>Renewal</t>
        </is>
      </c>
      <c r="W613" t="inlineStr">
        <is>
          <t>Fresh water</t>
        </is>
      </c>
      <c r="X613" t="inlineStr">
        <is>
          <t>Lab</t>
        </is>
      </c>
      <c r="Y613" t="n">
        <v>7.0</v>
      </c>
      <c r="Z613" t="inlineStr">
        <is>
          <t>Formulation</t>
        </is>
      </c>
      <c r="AA613"/>
      <c r="AB613" t="n">
        <v>0.326</v>
      </c>
      <c r="AC613"/>
      <c r="AD613"/>
      <c r="AE613"/>
      <c r="AF613"/>
      <c r="AG613" t="inlineStr">
        <is>
          <t>AI mg/L</t>
        </is>
      </c>
      <c r="AH613"/>
      <c r="AI613"/>
      <c r="AJ613"/>
      <c r="AK613"/>
      <c r="AL613"/>
      <c r="AM613"/>
      <c r="AN613"/>
      <c r="AO613"/>
      <c r="AP613"/>
      <c r="AQ613"/>
      <c r="AR613"/>
      <c r="AS613"/>
      <c r="AT613"/>
      <c r="AU613"/>
      <c r="AV613"/>
      <c r="AW613"/>
      <c r="AX613" t="inlineStr">
        <is>
          <t>Mortality</t>
        </is>
      </c>
      <c r="AY613" t="inlineStr">
        <is>
          <t>Mortality</t>
        </is>
      </c>
      <c r="AZ613" t="inlineStr">
        <is>
          <t>LC50</t>
        </is>
      </c>
      <c r="BA613"/>
      <c r="BB613"/>
      <c r="BC613" t="n">
        <v>6.0</v>
      </c>
      <c r="BD613"/>
      <c r="BE613"/>
      <c r="BF613"/>
      <c r="BG613"/>
      <c r="BH613" t="inlineStr">
        <is>
          <t>Day(s)</t>
        </is>
      </c>
      <c r="BI613"/>
      <c r="BJ613"/>
      <c r="BK613"/>
      <c r="BL613"/>
      <c r="BM613"/>
      <c r="BN613"/>
      <c r="BO613" t="inlineStr">
        <is>
          <t>--</t>
        </is>
      </c>
      <c r="BP613"/>
      <c r="BQ613"/>
      <c r="BR613"/>
      <c r="BS613"/>
      <c r="BT613"/>
      <c r="BU613"/>
      <c r="BV613"/>
      <c r="BW613"/>
      <c r="BX613"/>
      <c r="BY613"/>
      <c r="BZ613"/>
      <c r="CA613"/>
      <c r="CB613"/>
      <c r="CC613"/>
      <c r="CD613" t="inlineStr">
        <is>
          <t>Hansen,L.K., P.C. Frost, J.H. Larson, and C.D. Metcalfe</t>
        </is>
      </c>
      <c r="CE613" t="n">
        <v>109251.0</v>
      </c>
      <c r="CF613" t="inlineStr">
        <is>
          <t>Poor Elemental Food Quality Reduces the Toxicity of Fluoxetine on Daphnia magna</t>
        </is>
      </c>
      <c r="CG613" t="inlineStr">
        <is>
          <t>Aquat. Toxicol.86(1): 99-103</t>
        </is>
      </c>
      <c r="CH613" t="n">
        <v>2008.0</v>
      </c>
    </row>
    <row r="614">
      <c r="A614" t="n">
        <v>5.4910893E7</v>
      </c>
      <c r="B614" t="inlineStr">
        <is>
          <t>N-Methyl-gamma-[4-(trifluoromethyl)phenoxy]benzenepropanamine</t>
        </is>
      </c>
      <c r="C614"/>
      <c r="D614" t="inlineStr">
        <is>
          <t>Unmeasured</t>
        </is>
      </c>
      <c r="E614"/>
      <c r="F614"/>
      <c r="G614"/>
      <c r="H614"/>
      <c r="I614"/>
      <c r="J614"/>
      <c r="K614" t="inlineStr">
        <is>
          <t>Daphnia magna</t>
        </is>
      </c>
      <c r="L614" t="inlineStr">
        <is>
          <t>Water Flea</t>
        </is>
      </c>
      <c r="M614" t="inlineStr">
        <is>
          <t>Crustaceans; Standard Test Species</t>
        </is>
      </c>
      <c r="N614" t="inlineStr">
        <is>
          <t>Neonate</t>
        </is>
      </c>
      <c r="O614"/>
      <c r="P614"/>
      <c r="Q614"/>
      <c r="R614"/>
      <c r="S614"/>
      <c r="T614"/>
      <c r="U614"/>
      <c r="V614" t="inlineStr">
        <is>
          <t>Renewal</t>
        </is>
      </c>
      <c r="W614" t="inlineStr">
        <is>
          <t>Fresh water</t>
        </is>
      </c>
      <c r="X614" t="inlineStr">
        <is>
          <t>Lab</t>
        </is>
      </c>
      <c r="Y614" t="n">
        <v>7.0</v>
      </c>
      <c r="Z614" t="inlineStr">
        <is>
          <t>Formulation</t>
        </is>
      </c>
      <c r="AA614"/>
      <c r="AB614" t="n">
        <v>0.145</v>
      </c>
      <c r="AC614"/>
      <c r="AD614"/>
      <c r="AE614"/>
      <c r="AF614"/>
      <c r="AG614" t="inlineStr">
        <is>
          <t>AI mg/L</t>
        </is>
      </c>
      <c r="AH614"/>
      <c r="AI614"/>
      <c r="AJ614"/>
      <c r="AK614"/>
      <c r="AL614"/>
      <c r="AM614"/>
      <c r="AN614"/>
      <c r="AO614"/>
      <c r="AP614"/>
      <c r="AQ614"/>
      <c r="AR614"/>
      <c r="AS614"/>
      <c r="AT614"/>
      <c r="AU614"/>
      <c r="AV614"/>
      <c r="AW614"/>
      <c r="AX614" t="inlineStr">
        <is>
          <t>Mortality</t>
        </is>
      </c>
      <c r="AY614" t="inlineStr">
        <is>
          <t>Mortality</t>
        </is>
      </c>
      <c r="AZ614" t="inlineStr">
        <is>
          <t>LC50</t>
        </is>
      </c>
      <c r="BA614"/>
      <c r="BB614"/>
      <c r="BC614" t="n">
        <v>6.0</v>
      </c>
      <c r="BD614"/>
      <c r="BE614"/>
      <c r="BF614"/>
      <c r="BG614"/>
      <c r="BH614" t="inlineStr">
        <is>
          <t>Day(s)</t>
        </is>
      </c>
      <c r="BI614"/>
      <c r="BJ614"/>
      <c r="BK614"/>
      <c r="BL614"/>
      <c r="BM614"/>
      <c r="BN614"/>
      <c r="BO614" t="inlineStr">
        <is>
          <t>--</t>
        </is>
      </c>
      <c r="BP614"/>
      <c r="BQ614"/>
      <c r="BR614"/>
      <c r="BS614"/>
      <c r="BT614"/>
      <c r="BU614"/>
      <c r="BV614"/>
      <c r="BW614"/>
      <c r="BX614"/>
      <c r="BY614"/>
      <c r="BZ614"/>
      <c r="CA614"/>
      <c r="CB614"/>
      <c r="CC614"/>
      <c r="CD614" t="inlineStr">
        <is>
          <t>Hansen,L.K., P.C. Frost, J.H. Larson, and C.D. Metcalfe</t>
        </is>
      </c>
      <c r="CE614" t="n">
        <v>109251.0</v>
      </c>
      <c r="CF614" t="inlineStr">
        <is>
          <t>Poor Elemental Food Quality Reduces the Toxicity of Fluoxetine on Daphnia magna</t>
        </is>
      </c>
      <c r="CG614" t="inlineStr">
        <is>
          <t>Aquat. Toxicol.86(1): 99-103</t>
        </is>
      </c>
      <c r="CH614" t="n">
        <v>2008.0</v>
      </c>
    </row>
    <row r="615">
      <c r="A615" t="n">
        <v>5.4910893E7</v>
      </c>
      <c r="B615" t="inlineStr">
        <is>
          <t>N-Methyl-gamma-[4-(trifluoromethyl)phenoxy]benzenepropanamine</t>
        </is>
      </c>
      <c r="C615"/>
      <c r="D615" t="inlineStr">
        <is>
          <t>Unmeasured</t>
        </is>
      </c>
      <c r="E615"/>
      <c r="F615"/>
      <c r="G615"/>
      <c r="H615"/>
      <c r="I615"/>
      <c r="J615"/>
      <c r="K615" t="inlineStr">
        <is>
          <t>Daphnia magna</t>
        </is>
      </c>
      <c r="L615" t="inlineStr">
        <is>
          <t>Water Flea</t>
        </is>
      </c>
      <c r="M615" t="inlineStr">
        <is>
          <t>Crustaceans; Standard Test Species</t>
        </is>
      </c>
      <c r="N615" t="inlineStr">
        <is>
          <t>Neonate</t>
        </is>
      </c>
      <c r="O615"/>
      <c r="P615"/>
      <c r="Q615"/>
      <c r="R615"/>
      <c r="S615"/>
      <c r="T615"/>
      <c r="U615"/>
      <c r="V615" t="inlineStr">
        <is>
          <t>Renewal</t>
        </is>
      </c>
      <c r="W615" t="inlineStr">
        <is>
          <t>Fresh water</t>
        </is>
      </c>
      <c r="X615" t="inlineStr">
        <is>
          <t>Lab</t>
        </is>
      </c>
      <c r="Y615" t="n">
        <v>7.0</v>
      </c>
      <c r="Z615" t="inlineStr">
        <is>
          <t>Formulation</t>
        </is>
      </c>
      <c r="AA615"/>
      <c r="AB615" t="n">
        <v>0.184</v>
      </c>
      <c r="AC615"/>
      <c r="AD615"/>
      <c r="AE615"/>
      <c r="AF615"/>
      <c r="AG615" t="inlineStr">
        <is>
          <t>AI mg/L</t>
        </is>
      </c>
      <c r="AH615"/>
      <c r="AI615"/>
      <c r="AJ615"/>
      <c r="AK615"/>
      <c r="AL615"/>
      <c r="AM615"/>
      <c r="AN615"/>
      <c r="AO615"/>
      <c r="AP615"/>
      <c r="AQ615"/>
      <c r="AR615"/>
      <c r="AS615"/>
      <c r="AT615"/>
      <c r="AU615"/>
      <c r="AV615"/>
      <c r="AW615"/>
      <c r="AX615" t="inlineStr">
        <is>
          <t>Mortality</t>
        </is>
      </c>
      <c r="AY615" t="inlineStr">
        <is>
          <t>Mortality</t>
        </is>
      </c>
      <c r="AZ615" t="inlineStr">
        <is>
          <t>LC50</t>
        </is>
      </c>
      <c r="BA615"/>
      <c r="BB615"/>
      <c r="BC615" t="n">
        <v>6.0</v>
      </c>
      <c r="BD615"/>
      <c r="BE615"/>
      <c r="BF615"/>
      <c r="BG615"/>
      <c r="BH615" t="inlineStr">
        <is>
          <t>Day(s)</t>
        </is>
      </c>
      <c r="BI615"/>
      <c r="BJ615"/>
      <c r="BK615"/>
      <c r="BL615"/>
      <c r="BM615"/>
      <c r="BN615"/>
      <c r="BO615" t="inlineStr">
        <is>
          <t>--</t>
        </is>
      </c>
      <c r="BP615"/>
      <c r="BQ615"/>
      <c r="BR615"/>
      <c r="BS615"/>
      <c r="BT615"/>
      <c r="BU615"/>
      <c r="BV615"/>
      <c r="BW615"/>
      <c r="BX615"/>
      <c r="BY615"/>
      <c r="BZ615"/>
      <c r="CA615"/>
      <c r="CB615"/>
      <c r="CC615"/>
      <c r="CD615" t="inlineStr">
        <is>
          <t>Hansen,L.K., P.C. Frost, J.H. Larson, and C.D. Metcalfe</t>
        </is>
      </c>
      <c r="CE615" t="n">
        <v>109251.0</v>
      </c>
      <c r="CF615" t="inlineStr">
        <is>
          <t>Poor Elemental Food Quality Reduces the Toxicity of Fluoxetine on Daphnia magna</t>
        </is>
      </c>
      <c r="CG615" t="inlineStr">
        <is>
          <t>Aquat. Toxicol.86(1): 99-103</t>
        </is>
      </c>
      <c r="CH615" t="n">
        <v>2008.0</v>
      </c>
    </row>
    <row r="616">
      <c r="A616" t="n">
        <v>5.6296787E7</v>
      </c>
      <c r="B616" t="inlineStr">
        <is>
          <t>N-Methyl-gamma-[4-(trifluoromethyl)phenoxy]benzenepropanamine, Hydrochloride (1:1)</t>
        </is>
      </c>
      <c r="C616"/>
      <c r="D616" t="inlineStr">
        <is>
          <t>Unmeasured</t>
        </is>
      </c>
      <c r="E616"/>
      <c r="F616"/>
      <c r="G616"/>
      <c r="H616"/>
      <c r="I616"/>
      <c r="J616"/>
      <c r="K616" t="inlineStr">
        <is>
          <t>Daphnia magna</t>
        </is>
      </c>
      <c r="L616" t="inlineStr">
        <is>
          <t>Water Flea</t>
        </is>
      </c>
      <c r="M616" t="inlineStr">
        <is>
          <t>Crustaceans; Standard Test Species</t>
        </is>
      </c>
      <c r="N616" t="inlineStr">
        <is>
          <t>Neonate</t>
        </is>
      </c>
      <c r="O616" t="inlineStr">
        <is>
          <t>&lt;</t>
        </is>
      </c>
      <c r="P616" t="n">
        <v>24.0</v>
      </c>
      <c r="Q616"/>
      <c r="R616"/>
      <c r="S616"/>
      <c r="T616"/>
      <c r="U616" t="inlineStr">
        <is>
          <t>Hour(s)</t>
        </is>
      </c>
      <c r="V616" t="inlineStr">
        <is>
          <t>Aquatic - not reported</t>
        </is>
      </c>
      <c r="W616" t="inlineStr">
        <is>
          <t>Fresh water</t>
        </is>
      </c>
      <c r="X616" t="inlineStr">
        <is>
          <t>Lab</t>
        </is>
      </c>
      <c r="Y616"/>
      <c r="Z616" t="inlineStr">
        <is>
          <t>Formulation</t>
        </is>
      </c>
      <c r="AA616"/>
      <c r="AB616" t="n">
        <v>0.82</v>
      </c>
      <c r="AC616"/>
      <c r="AD616"/>
      <c r="AE616"/>
      <c r="AF616"/>
      <c r="AG616" t="inlineStr">
        <is>
          <t>AI mg/L</t>
        </is>
      </c>
      <c r="AH616"/>
      <c r="AI616"/>
      <c r="AJ616"/>
      <c r="AK616"/>
      <c r="AL616"/>
      <c r="AM616"/>
      <c r="AN616"/>
      <c r="AO616"/>
      <c r="AP616"/>
      <c r="AQ616"/>
      <c r="AR616"/>
      <c r="AS616"/>
      <c r="AT616"/>
      <c r="AU616"/>
      <c r="AV616"/>
      <c r="AW616"/>
      <c r="AX616" t="inlineStr">
        <is>
          <t>Mortality</t>
        </is>
      </c>
      <c r="AY616" t="inlineStr">
        <is>
          <t>Mortality</t>
        </is>
      </c>
      <c r="AZ616" t="inlineStr">
        <is>
          <t>LC50</t>
        </is>
      </c>
      <c r="BA616"/>
      <c r="BB616"/>
      <c r="BC616" t="n">
        <v>2.0</v>
      </c>
      <c r="BD616"/>
      <c r="BE616"/>
      <c r="BF616"/>
      <c r="BG616"/>
      <c r="BH616" t="inlineStr">
        <is>
          <t>Day(s)</t>
        </is>
      </c>
      <c r="BI616"/>
      <c r="BJ616"/>
      <c r="BK616"/>
      <c r="BL616"/>
      <c r="BM616"/>
      <c r="BN616"/>
      <c r="BO616" t="inlineStr">
        <is>
          <t>--</t>
        </is>
      </c>
      <c r="BP616"/>
      <c r="BQ616"/>
      <c r="BR616"/>
      <c r="BS616"/>
      <c r="BT616"/>
      <c r="BU616"/>
      <c r="BV616"/>
      <c r="BW616"/>
      <c r="BX616"/>
      <c r="BY616"/>
      <c r="BZ616"/>
      <c r="CA616"/>
      <c r="CB616"/>
      <c r="CC616"/>
      <c r="CD616" t="inlineStr">
        <is>
          <t>Brooks,B.W., P.K. Turner, J.K. Stanley, J.J. Weston, E.A. Glidewell, C.M. Foran, M. Slattery, T.W. La Point, and D.B. H</t>
        </is>
      </c>
      <c r="CE616" t="n">
        <v>69849.0</v>
      </c>
      <c r="CF616" t="inlineStr">
        <is>
          <t>Waterborne and Sediment Toxicity of Fluoxetine to Select Organisms</t>
        </is>
      </c>
      <c r="CG616" t="inlineStr">
        <is>
          <t>Chemosphere52(1): 135-142</t>
        </is>
      </c>
      <c r="CH616" t="n">
        <v>2003.0</v>
      </c>
    </row>
    <row r="617">
      <c r="A617" t="n">
        <v>5.9587381E7</v>
      </c>
      <c r="B617" t="inlineStr">
        <is>
          <t>Potassium 3,3,4,4,5,5,6,6,7,7,8,8,8-tridecafluoro-1-octanesulfonic acid</t>
        </is>
      </c>
      <c r="C617"/>
      <c r="D617" t="inlineStr">
        <is>
          <t>Measured</t>
        </is>
      </c>
      <c r="E617"/>
      <c r="F617" t="n">
        <v>97.9</v>
      </c>
      <c r="G617"/>
      <c r="H617"/>
      <c r="I617"/>
      <c r="J617"/>
      <c r="K617" t="inlineStr">
        <is>
          <t>Daphnia magna</t>
        </is>
      </c>
      <c r="L617" t="inlineStr">
        <is>
          <t>Water Flea</t>
        </is>
      </c>
      <c r="M617" t="inlineStr">
        <is>
          <t>Crustaceans; Standard Test Species</t>
        </is>
      </c>
      <c r="N617"/>
      <c r="O617"/>
      <c r="P617"/>
      <c r="Q617"/>
      <c r="R617"/>
      <c r="S617"/>
      <c r="T617"/>
      <c r="U617"/>
      <c r="V617"/>
      <c r="W617" t="inlineStr">
        <is>
          <t>Fresh water</t>
        </is>
      </c>
      <c r="X617" t="inlineStr">
        <is>
          <t>Lab</t>
        </is>
      </c>
      <c r="Y617" t="n">
        <v>6.0</v>
      </c>
      <c r="Z617" t="inlineStr">
        <is>
          <t>Active ingredient</t>
        </is>
      </c>
      <c r="AA617" t="inlineStr">
        <is>
          <t>&gt;</t>
        </is>
      </c>
      <c r="AB617" t="n">
        <v>109.0</v>
      </c>
      <c r="AC617"/>
      <c r="AD617"/>
      <c r="AE617"/>
      <c r="AF617"/>
      <c r="AG617" t="inlineStr">
        <is>
          <t>AI mg/L</t>
        </is>
      </c>
      <c r="AH617"/>
      <c r="AI617"/>
      <c r="AJ617"/>
      <c r="AK617"/>
      <c r="AL617"/>
      <c r="AM617"/>
      <c r="AN617"/>
      <c r="AO617"/>
      <c r="AP617"/>
      <c r="AQ617"/>
      <c r="AR617"/>
      <c r="AS617"/>
      <c r="AT617"/>
      <c r="AU617"/>
      <c r="AV617"/>
      <c r="AW617"/>
      <c r="AX617" t="inlineStr">
        <is>
          <t>Mortality</t>
        </is>
      </c>
      <c r="AY617" t="inlineStr">
        <is>
          <t>Mortality</t>
        </is>
      </c>
      <c r="AZ617" t="inlineStr">
        <is>
          <t>LC50</t>
        </is>
      </c>
      <c r="BA617"/>
      <c r="BB617"/>
      <c r="BC617" t="n">
        <v>2.0</v>
      </c>
      <c r="BD617"/>
      <c r="BE617"/>
      <c r="BF617"/>
      <c r="BG617"/>
      <c r="BH617" t="inlineStr">
        <is>
          <t>Day(s)</t>
        </is>
      </c>
      <c r="BI617"/>
      <c r="BJ617"/>
      <c r="BK617"/>
      <c r="BL617"/>
      <c r="BM617"/>
      <c r="BN617"/>
      <c r="BO617" t="inlineStr">
        <is>
          <t>--</t>
        </is>
      </c>
      <c r="BP617"/>
      <c r="BQ617"/>
      <c r="BR617"/>
      <c r="BS617"/>
      <c r="BT617"/>
      <c r="BU617"/>
      <c r="BV617"/>
      <c r="BW617"/>
      <c r="BX617"/>
      <c r="BY617"/>
      <c r="BZ617"/>
      <c r="CA617"/>
      <c r="CB617"/>
      <c r="CC617"/>
      <c r="CD617" t="inlineStr">
        <is>
          <t>Hoke,R.A., B.D. Ferrell, T. Ryan, T.L. Sloman, J.W. Green, D.L. Nabb, R. Mingoia, R.C. Buck, and S.H. Korzeniowski</t>
        </is>
      </c>
      <c r="CE617" t="n">
        <v>177254.0</v>
      </c>
      <c r="CF617" t="inlineStr">
        <is>
          <t>Aquatic Hazard, Bioaccumulation and Screening Risk Assessment for 6:2 Fluorotelomer Sulfonate</t>
        </is>
      </c>
      <c r="CG617" t="inlineStr">
        <is>
          <t>Chemosphere128:258-265</t>
        </is>
      </c>
      <c r="CH617" t="n">
        <v>2015.0</v>
      </c>
    </row>
    <row r="618">
      <c r="A618" t="n">
        <v>5.9865133E7</v>
      </c>
      <c r="B618" t="inlineStr">
        <is>
          <t>Cyclosporin A</t>
        </is>
      </c>
      <c r="C618"/>
      <c r="D618" t="inlineStr">
        <is>
          <t>Unmeasured</t>
        </is>
      </c>
      <c r="E618"/>
      <c r="F618"/>
      <c r="G618"/>
      <c r="H618"/>
      <c r="I618"/>
      <c r="J618"/>
      <c r="K618" t="inlineStr">
        <is>
          <t>Daphnia magna</t>
        </is>
      </c>
      <c r="L618" t="inlineStr">
        <is>
          <t>Water Flea</t>
        </is>
      </c>
      <c r="M618" t="inlineStr">
        <is>
          <t>Crustaceans; Standard Test Species</t>
        </is>
      </c>
      <c r="N618"/>
      <c r="O618"/>
      <c r="P618"/>
      <c r="Q618"/>
      <c r="R618"/>
      <c r="S618"/>
      <c r="T618"/>
      <c r="U618"/>
      <c r="V618" t="inlineStr">
        <is>
          <t>Aquatic - not reported</t>
        </is>
      </c>
      <c r="W618" t="inlineStr">
        <is>
          <t>Fresh water</t>
        </is>
      </c>
      <c r="X618" t="inlineStr">
        <is>
          <t>Lab</t>
        </is>
      </c>
      <c r="Y618" t="inlineStr">
        <is>
          <t>6-8</t>
        </is>
      </c>
      <c r="Z618" t="inlineStr">
        <is>
          <t>Formulation</t>
        </is>
      </c>
      <c r="AA618"/>
      <c r="AB618" t="n">
        <v>192.54103098</v>
      </c>
      <c r="AC618"/>
      <c r="AD618" t="n">
        <v>139.38479382</v>
      </c>
      <c r="AE618"/>
      <c r="AF618" t="n">
        <v>245.69726814</v>
      </c>
      <c r="AG618" t="inlineStr">
        <is>
          <t>AI mg/L</t>
        </is>
      </c>
      <c r="AH618"/>
      <c r="AI618"/>
      <c r="AJ618"/>
      <c r="AK618"/>
      <c r="AL618"/>
      <c r="AM618"/>
      <c r="AN618"/>
      <c r="AO618"/>
      <c r="AP618"/>
      <c r="AQ618"/>
      <c r="AR618"/>
      <c r="AS618"/>
      <c r="AT618"/>
      <c r="AU618"/>
      <c r="AV618"/>
      <c r="AW618"/>
      <c r="AX618" t="inlineStr">
        <is>
          <t>Mortality</t>
        </is>
      </c>
      <c r="AY618" t="inlineStr">
        <is>
          <t>Mortality</t>
        </is>
      </c>
      <c r="AZ618" t="inlineStr">
        <is>
          <t>LC50</t>
        </is>
      </c>
      <c r="BA618"/>
      <c r="BB618"/>
      <c r="BC618" t="n">
        <v>1.0</v>
      </c>
      <c r="BD618"/>
      <c r="BE618"/>
      <c r="BF618"/>
      <c r="BG618"/>
      <c r="BH618" t="inlineStr">
        <is>
          <t>Day(s)</t>
        </is>
      </c>
      <c r="BI618"/>
      <c r="BJ618"/>
      <c r="BK618"/>
      <c r="BL618"/>
      <c r="BM618"/>
      <c r="BN618"/>
      <c r="BO618" t="inlineStr">
        <is>
          <t>--</t>
        </is>
      </c>
      <c r="BP618"/>
      <c r="BQ618"/>
      <c r="BR618"/>
      <c r="BS618"/>
      <c r="BT618"/>
      <c r="BU618"/>
      <c r="BV618"/>
      <c r="BW618"/>
      <c r="BX618"/>
      <c r="BY618"/>
      <c r="BZ618"/>
      <c r="CA618"/>
      <c r="CB618"/>
      <c r="CC618"/>
      <c r="CD618" t="inlineStr">
        <is>
          <t>Campos,B., R. Altenburger, C. Gomez, S. Lacorte, B. Pina, C. Barata, and T. Luckenbach</t>
        </is>
      </c>
      <c r="CE618" t="n">
        <v>172260.0</v>
      </c>
      <c r="CF618" t="inlineStr">
        <is>
          <t>First Evidence for Toxic Defense Based on the Multixenobiotic Resistance (MXR) Mechanism in Daphnia magna</t>
        </is>
      </c>
      <c r="CG618" t="inlineStr">
        <is>
          <t>Aquat. Toxicol.148:139-151</t>
        </is>
      </c>
      <c r="CH618" t="n">
        <v>2014.0</v>
      </c>
    </row>
    <row r="619">
      <c r="A619" t="n">
        <v>5.9865133E7</v>
      </c>
      <c r="B619" t="inlineStr">
        <is>
          <t>Cyclosporin A</t>
        </is>
      </c>
      <c r="C619"/>
      <c r="D619" t="inlineStr">
        <is>
          <t>Unmeasured</t>
        </is>
      </c>
      <c r="E619"/>
      <c r="F619"/>
      <c r="G619"/>
      <c r="H619"/>
      <c r="I619"/>
      <c r="J619"/>
      <c r="K619" t="inlineStr">
        <is>
          <t>Daphnia magna</t>
        </is>
      </c>
      <c r="L619" t="inlineStr">
        <is>
          <t>Water Flea</t>
        </is>
      </c>
      <c r="M619" t="inlineStr">
        <is>
          <t>Crustaceans; Standard Test Species</t>
        </is>
      </c>
      <c r="N619"/>
      <c r="O619"/>
      <c r="P619"/>
      <c r="Q619"/>
      <c r="R619"/>
      <c r="S619"/>
      <c r="T619"/>
      <c r="U619"/>
      <c r="V619" t="inlineStr">
        <is>
          <t>Aquatic - not reported</t>
        </is>
      </c>
      <c r="W619" t="inlineStr">
        <is>
          <t>Fresh water</t>
        </is>
      </c>
      <c r="X619" t="inlineStr">
        <is>
          <t>Lab</t>
        </is>
      </c>
      <c r="Y619" t="inlineStr">
        <is>
          <t>6-8</t>
        </is>
      </c>
      <c r="Z619" t="inlineStr">
        <is>
          <t>Formulation</t>
        </is>
      </c>
      <c r="AA619"/>
      <c r="AB619" t="n">
        <v>29.58469308</v>
      </c>
      <c r="AC619"/>
      <c r="AD619" t="n">
        <v>24.53364792</v>
      </c>
      <c r="AE619"/>
      <c r="AF619" t="n">
        <v>34.63573824</v>
      </c>
      <c r="AG619" t="inlineStr">
        <is>
          <t>AI mg/L</t>
        </is>
      </c>
      <c r="AH619"/>
      <c r="AI619"/>
      <c r="AJ619"/>
      <c r="AK619"/>
      <c r="AL619"/>
      <c r="AM619"/>
      <c r="AN619"/>
      <c r="AO619"/>
      <c r="AP619"/>
      <c r="AQ619"/>
      <c r="AR619"/>
      <c r="AS619"/>
      <c r="AT619"/>
      <c r="AU619"/>
      <c r="AV619"/>
      <c r="AW619"/>
      <c r="AX619" t="inlineStr">
        <is>
          <t>Mortality</t>
        </is>
      </c>
      <c r="AY619" t="inlineStr">
        <is>
          <t>Mortality</t>
        </is>
      </c>
      <c r="AZ619" t="inlineStr">
        <is>
          <t>LC50</t>
        </is>
      </c>
      <c r="BA619"/>
      <c r="BB619"/>
      <c r="BC619" t="n">
        <v>2.0</v>
      </c>
      <c r="BD619"/>
      <c r="BE619"/>
      <c r="BF619"/>
      <c r="BG619"/>
      <c r="BH619" t="inlineStr">
        <is>
          <t>Day(s)</t>
        </is>
      </c>
      <c r="BI619"/>
      <c r="BJ619"/>
      <c r="BK619"/>
      <c r="BL619"/>
      <c r="BM619"/>
      <c r="BN619"/>
      <c r="BO619" t="inlineStr">
        <is>
          <t>--</t>
        </is>
      </c>
      <c r="BP619"/>
      <c r="BQ619"/>
      <c r="BR619"/>
      <c r="BS619"/>
      <c r="BT619"/>
      <c r="BU619"/>
      <c r="BV619"/>
      <c r="BW619"/>
      <c r="BX619"/>
      <c r="BY619"/>
      <c r="BZ619"/>
      <c r="CA619"/>
      <c r="CB619"/>
      <c r="CC619"/>
      <c r="CD619" t="inlineStr">
        <is>
          <t>Campos,B., R. Altenburger, C. Gomez, S. Lacorte, B. Pina, C. Barata, and T. Luckenbach</t>
        </is>
      </c>
      <c r="CE619" t="n">
        <v>172260.0</v>
      </c>
      <c r="CF619" t="inlineStr">
        <is>
          <t>First Evidence for Toxic Defense Based on the Multixenobiotic Resistance (MXR) Mechanism in Daphnia magna</t>
        </is>
      </c>
      <c r="CG619" t="inlineStr">
        <is>
          <t>Aquat. Toxicol.148:139-151</t>
        </is>
      </c>
      <c r="CH619" t="n">
        <v>2014.0</v>
      </c>
    </row>
    <row r="620">
      <c r="A620" t="n">
        <v>6.0207901E7</v>
      </c>
      <c r="B620" t="inlineStr">
        <is>
          <t>1-[[2-(2,4-Dichlorophenyl)-4-propyl-1,3-dioxolan-2-yl]methyl]-1H-1,2,4-triazole</t>
        </is>
      </c>
      <c r="C620"/>
      <c r="D620" t="inlineStr">
        <is>
          <t>Unmeasured</t>
        </is>
      </c>
      <c r="E620"/>
      <c r="F620"/>
      <c r="G620"/>
      <c r="H620"/>
      <c r="I620"/>
      <c r="J620"/>
      <c r="K620" t="inlineStr">
        <is>
          <t>Daphnia magna</t>
        </is>
      </c>
      <c r="L620" t="inlineStr">
        <is>
          <t>Water Flea</t>
        </is>
      </c>
      <c r="M620" t="inlineStr">
        <is>
          <t>Crustaceans; Standard Test Species</t>
        </is>
      </c>
      <c r="N620" t="inlineStr">
        <is>
          <t>Juvenile</t>
        </is>
      </c>
      <c r="O620" t="inlineStr">
        <is>
          <t>&gt;</t>
        </is>
      </c>
      <c r="P620" t="n">
        <v>48.0</v>
      </c>
      <c r="Q620"/>
      <c r="R620"/>
      <c r="S620"/>
      <c r="T620"/>
      <c r="U620" t="inlineStr">
        <is>
          <t>Hour(s)</t>
        </is>
      </c>
      <c r="V620"/>
      <c r="W620" t="inlineStr">
        <is>
          <t>Fresh water</t>
        </is>
      </c>
      <c r="X620" t="inlineStr">
        <is>
          <t>Lab</t>
        </is>
      </c>
      <c r="Y620"/>
      <c r="Z620" t="inlineStr">
        <is>
          <t>Formulation</t>
        </is>
      </c>
      <c r="AA620"/>
      <c r="AB620"/>
      <c r="AC620"/>
      <c r="AD620" t="n">
        <v>0.001</v>
      </c>
      <c r="AE620"/>
      <c r="AF620" t="n">
        <v>0.01</v>
      </c>
      <c r="AG620" t="inlineStr">
        <is>
          <t>AI mg/L</t>
        </is>
      </c>
      <c r="AH620"/>
      <c r="AI620"/>
      <c r="AJ620"/>
      <c r="AK620"/>
      <c r="AL620"/>
      <c r="AM620"/>
      <c r="AN620"/>
      <c r="AO620"/>
      <c r="AP620"/>
      <c r="AQ620"/>
      <c r="AR620"/>
      <c r="AS620"/>
      <c r="AT620"/>
      <c r="AU620"/>
      <c r="AV620"/>
      <c r="AW620"/>
      <c r="AX620" t="inlineStr">
        <is>
          <t>Intoxication</t>
        </is>
      </c>
      <c r="AY620" t="inlineStr">
        <is>
          <t>Immobile</t>
        </is>
      </c>
      <c r="AZ620" t="inlineStr">
        <is>
          <t>LC50</t>
        </is>
      </c>
      <c r="BA620"/>
      <c r="BB620"/>
      <c r="BC620" t="n">
        <v>1.0</v>
      </c>
      <c r="BD620"/>
      <c r="BE620"/>
      <c r="BF620"/>
      <c r="BG620"/>
      <c r="BH620" t="inlineStr">
        <is>
          <t>Day(s)</t>
        </is>
      </c>
      <c r="BI620"/>
      <c r="BJ620"/>
      <c r="BK620"/>
      <c r="BL620"/>
      <c r="BM620"/>
      <c r="BN620"/>
      <c r="BO620" t="inlineStr">
        <is>
          <t>--</t>
        </is>
      </c>
      <c r="BP620"/>
      <c r="BQ620"/>
      <c r="BR620"/>
      <c r="BS620"/>
      <c r="BT620"/>
      <c r="BU620"/>
      <c r="BV620"/>
      <c r="BW620"/>
      <c r="BX620"/>
      <c r="BY620"/>
      <c r="BZ620"/>
      <c r="CA620"/>
      <c r="CB620"/>
      <c r="CC620"/>
      <c r="CD620" t="inlineStr">
        <is>
          <t>Hessen,D.O., T. Kallqvist, M.I. Abdel-Hamid, and D. Berge</t>
        </is>
      </c>
      <c r="CE620" t="n">
        <v>16005.0</v>
      </c>
      <c r="CF620" t="inlineStr">
        <is>
          <t>Effects of Pesticides on Different Zooplankton Taxa in Mesocosm Experiments</t>
        </is>
      </c>
      <c r="CG620" t="inlineStr">
        <is>
          <t>Norw. J. Agric. Sci. Suppl.13:153-161</t>
        </is>
      </c>
      <c r="CH620" t="n">
        <v>1994.0</v>
      </c>
    </row>
    <row r="621">
      <c r="A621" t="n">
        <v>6.0207901E7</v>
      </c>
      <c r="B621" t="inlineStr">
        <is>
          <t>1-[[2-(2,4-Dichlorophenyl)-4-propyl-1,3-dioxolan-2-yl]methyl]-1H-1,2,4-triazole</t>
        </is>
      </c>
      <c r="C621"/>
      <c r="D621" t="inlineStr">
        <is>
          <t>Unmeasured</t>
        </is>
      </c>
      <c r="E621"/>
      <c r="F621" t="n">
        <v>98.0</v>
      </c>
      <c r="G621"/>
      <c r="H621"/>
      <c r="I621"/>
      <c r="J621"/>
      <c r="K621" t="inlineStr">
        <is>
          <t>Daphnia magna</t>
        </is>
      </c>
      <c r="L621" t="inlineStr">
        <is>
          <t>Water Flea</t>
        </is>
      </c>
      <c r="M621" t="inlineStr">
        <is>
          <t>Crustaceans; Standard Test Species</t>
        </is>
      </c>
      <c r="N621" t="inlineStr">
        <is>
          <t>Neonate</t>
        </is>
      </c>
      <c r="O621" t="inlineStr">
        <is>
          <t>&lt;</t>
        </is>
      </c>
      <c r="P621" t="n">
        <v>24.0</v>
      </c>
      <c r="Q621"/>
      <c r="R621"/>
      <c r="S621"/>
      <c r="T621"/>
      <c r="U621" t="inlineStr">
        <is>
          <t>Hour(s)</t>
        </is>
      </c>
      <c r="V621"/>
      <c r="W621" t="inlineStr">
        <is>
          <t>Fresh water</t>
        </is>
      </c>
      <c r="X621" t="inlineStr">
        <is>
          <t>Lab</t>
        </is>
      </c>
      <c r="Y621"/>
      <c r="Z621" t="inlineStr">
        <is>
          <t>Active ingredient</t>
        </is>
      </c>
      <c r="AA621"/>
      <c r="AB621" t="n">
        <v>5.0</v>
      </c>
      <c r="AC621"/>
      <c r="AD621"/>
      <c r="AE621"/>
      <c r="AF621"/>
      <c r="AG621" t="inlineStr">
        <is>
          <t>AI mg/L</t>
        </is>
      </c>
      <c r="AH621"/>
      <c r="AI621"/>
      <c r="AJ621"/>
      <c r="AK621"/>
      <c r="AL621"/>
      <c r="AM621"/>
      <c r="AN621"/>
      <c r="AO621"/>
      <c r="AP621"/>
      <c r="AQ621"/>
      <c r="AR621"/>
      <c r="AS621"/>
      <c r="AT621"/>
      <c r="AU621"/>
      <c r="AV621"/>
      <c r="AW621"/>
      <c r="AX621" t="inlineStr">
        <is>
          <t>Mortality</t>
        </is>
      </c>
      <c r="AY621" t="inlineStr">
        <is>
          <t>Mortality</t>
        </is>
      </c>
      <c r="AZ621" t="inlineStr">
        <is>
          <t>LC50</t>
        </is>
      </c>
      <c r="BA621"/>
      <c r="BB621"/>
      <c r="BC621" t="n">
        <v>2.0</v>
      </c>
      <c r="BD621"/>
      <c r="BE621"/>
      <c r="BF621"/>
      <c r="BG621"/>
      <c r="BH621" t="inlineStr">
        <is>
          <t>Day(s)</t>
        </is>
      </c>
      <c r="BI621"/>
      <c r="BJ621"/>
      <c r="BK621"/>
      <c r="BL621"/>
      <c r="BM621"/>
      <c r="BN621"/>
      <c r="BO621" t="inlineStr">
        <is>
          <t>--</t>
        </is>
      </c>
      <c r="BP621"/>
      <c r="BQ621"/>
      <c r="BR621"/>
      <c r="BS621"/>
      <c r="BT621"/>
      <c r="BU621"/>
      <c r="BV621"/>
      <c r="BW621"/>
      <c r="BX621"/>
      <c r="BY621"/>
      <c r="BZ621"/>
      <c r="CA621"/>
      <c r="CB621"/>
      <c r="CC621"/>
      <c r="CD621" t="inlineStr">
        <is>
          <t>Kast-Hutcheson,K., C.V. Rider, and G.A. LeBlanc</t>
        </is>
      </c>
      <c r="CE621" t="n">
        <v>59928.0</v>
      </c>
      <c r="CF621" t="inlineStr">
        <is>
          <t>The Fungicide Propiconazole Interferes with Embryonic Development of the Crustacean Daphnia magna</t>
        </is>
      </c>
      <c r="CG621" t="inlineStr">
        <is>
          <t>Environ. Toxicol. Chem.20(3): 502-509</t>
        </is>
      </c>
      <c r="CH621" t="n">
        <v>2001.0</v>
      </c>
    </row>
    <row r="622">
      <c r="A622" t="n">
        <v>6.0207901E7</v>
      </c>
      <c r="B622" t="inlineStr">
        <is>
          <t>1-[[2-(2,4-Dichlorophenyl)-4-propyl-1,3-dioxolan-2-yl]methyl]-1H-1,2,4-triazole</t>
        </is>
      </c>
      <c r="C622" t="inlineStr">
        <is>
          <t>Technical grade, technical product, technical formulation</t>
        </is>
      </c>
      <c r="D622" t="inlineStr">
        <is>
          <t>Unmeasured</t>
        </is>
      </c>
      <c r="E622"/>
      <c r="F622" t="n">
        <v>98.6</v>
      </c>
      <c r="G622"/>
      <c r="H622"/>
      <c r="I622"/>
      <c r="J622"/>
      <c r="K622" t="inlineStr">
        <is>
          <t>Daphnia magna</t>
        </is>
      </c>
      <c r="L622" t="inlineStr">
        <is>
          <t>Water Flea</t>
        </is>
      </c>
      <c r="M622" t="inlineStr">
        <is>
          <t>Crustaceans; Standard Test Species</t>
        </is>
      </c>
      <c r="N622" t="inlineStr">
        <is>
          <t>Neonate</t>
        </is>
      </c>
      <c r="O622" t="inlineStr">
        <is>
          <t>&lt;</t>
        </is>
      </c>
      <c r="P622" t="n">
        <v>24.0</v>
      </c>
      <c r="Q622"/>
      <c r="R622"/>
      <c r="S622"/>
      <c r="T622"/>
      <c r="U622" t="inlineStr">
        <is>
          <t>Hour(s)</t>
        </is>
      </c>
      <c r="V622" t="inlineStr">
        <is>
          <t>Static</t>
        </is>
      </c>
      <c r="W622" t="inlineStr">
        <is>
          <t>Culture</t>
        </is>
      </c>
      <c r="X622" t="inlineStr">
        <is>
          <t>Lab</t>
        </is>
      </c>
      <c r="Y622"/>
      <c r="Z622" t="inlineStr">
        <is>
          <t>Active ingredient</t>
        </is>
      </c>
      <c r="AA622"/>
      <c r="AB622" t="n">
        <v>11.4998</v>
      </c>
      <c r="AC622"/>
      <c r="AD622"/>
      <c r="AE622"/>
      <c r="AF622"/>
      <c r="AG622" t="inlineStr">
        <is>
          <t>AI mg/L</t>
        </is>
      </c>
      <c r="AH622"/>
      <c r="AI622"/>
      <c r="AJ622"/>
      <c r="AK622"/>
      <c r="AL622"/>
      <c r="AM622"/>
      <c r="AN622"/>
      <c r="AO622"/>
      <c r="AP622"/>
      <c r="AQ622"/>
      <c r="AR622"/>
      <c r="AS622"/>
      <c r="AT622"/>
      <c r="AU622"/>
      <c r="AV622"/>
      <c r="AW622"/>
      <c r="AX622" t="inlineStr">
        <is>
          <t>Mortality</t>
        </is>
      </c>
      <c r="AY622" t="inlineStr">
        <is>
          <t>Mortality</t>
        </is>
      </c>
      <c r="AZ622" t="inlineStr">
        <is>
          <t>LC50</t>
        </is>
      </c>
      <c r="BA622"/>
      <c r="BB622"/>
      <c r="BC622" t="n">
        <v>2.0</v>
      </c>
      <c r="BD622"/>
      <c r="BE622"/>
      <c r="BF622"/>
      <c r="BG622"/>
      <c r="BH622" t="inlineStr">
        <is>
          <t>Day(s)</t>
        </is>
      </c>
      <c r="BI622"/>
      <c r="BJ622"/>
      <c r="BK622"/>
      <c r="BL622"/>
      <c r="BM622"/>
      <c r="BN622"/>
      <c r="BO622" t="inlineStr">
        <is>
          <t>--</t>
        </is>
      </c>
      <c r="BP622"/>
      <c r="BQ622"/>
      <c r="BR622"/>
      <c r="BS622"/>
      <c r="BT622"/>
      <c r="BU622"/>
      <c r="BV622"/>
      <c r="BW622"/>
      <c r="BX622"/>
      <c r="BY622"/>
      <c r="BZ622"/>
      <c r="CA622"/>
      <c r="CB622"/>
      <c r="CC622"/>
      <c r="CD622" t="inlineStr">
        <is>
          <t>Norgaard,K.B., and N. Cedergreen</t>
        </is>
      </c>
      <c r="CE622" t="n">
        <v>171371.0</v>
      </c>
      <c r="CF622" t="inlineStr">
        <is>
          <t>Pesticide Cocktails can Interact Synergistically on Aquatic Crustaceans</t>
        </is>
      </c>
      <c r="CG622" t="inlineStr">
        <is>
          <t>Environ. Sci. Pollut. Res.17:957-967</t>
        </is>
      </c>
      <c r="CH622" t="n">
        <v>2010.0</v>
      </c>
    </row>
    <row r="623">
      <c r="A623" t="n">
        <v>6.0207901E7</v>
      </c>
      <c r="B623" t="inlineStr">
        <is>
          <t>1-[[2-(2,4-Dichlorophenyl)-4-propyl-1,3-dioxolan-2-yl]methyl]-1H-1,2,4-triazole</t>
        </is>
      </c>
      <c r="C623" t="inlineStr">
        <is>
          <t>Technical grade, technical product, technical formulation</t>
        </is>
      </c>
      <c r="D623" t="inlineStr">
        <is>
          <t>Unmeasured</t>
        </is>
      </c>
      <c r="E623"/>
      <c r="F623" t="n">
        <v>98.6</v>
      </c>
      <c r="G623"/>
      <c r="H623"/>
      <c r="I623"/>
      <c r="J623"/>
      <c r="K623" t="inlineStr">
        <is>
          <t>Daphnia magna</t>
        </is>
      </c>
      <c r="L623" t="inlineStr">
        <is>
          <t>Water Flea</t>
        </is>
      </c>
      <c r="M623" t="inlineStr">
        <is>
          <t>Crustaceans; Standard Test Species</t>
        </is>
      </c>
      <c r="N623" t="inlineStr">
        <is>
          <t>Neonate</t>
        </is>
      </c>
      <c r="O623" t="inlineStr">
        <is>
          <t>&lt;</t>
        </is>
      </c>
      <c r="P623" t="n">
        <v>24.0</v>
      </c>
      <c r="Q623"/>
      <c r="R623"/>
      <c r="S623"/>
      <c r="T623"/>
      <c r="U623" t="inlineStr">
        <is>
          <t>Hour(s)</t>
        </is>
      </c>
      <c r="V623" t="inlineStr">
        <is>
          <t>Static</t>
        </is>
      </c>
      <c r="W623" t="inlineStr">
        <is>
          <t>Culture</t>
        </is>
      </c>
      <c r="X623" t="inlineStr">
        <is>
          <t>Lab</t>
        </is>
      </c>
      <c r="Y623"/>
      <c r="Z623" t="inlineStr">
        <is>
          <t>Active ingredient</t>
        </is>
      </c>
      <c r="AA623"/>
      <c r="AB623" t="n">
        <v>9.7203</v>
      </c>
      <c r="AC623"/>
      <c r="AD623"/>
      <c r="AE623"/>
      <c r="AF623"/>
      <c r="AG623" t="inlineStr">
        <is>
          <t>AI mg/L</t>
        </is>
      </c>
      <c r="AH623"/>
      <c r="AI623"/>
      <c r="AJ623"/>
      <c r="AK623"/>
      <c r="AL623"/>
      <c r="AM623"/>
      <c r="AN623"/>
      <c r="AO623"/>
      <c r="AP623"/>
      <c r="AQ623"/>
      <c r="AR623"/>
      <c r="AS623"/>
      <c r="AT623"/>
      <c r="AU623"/>
      <c r="AV623"/>
      <c r="AW623"/>
      <c r="AX623" t="inlineStr">
        <is>
          <t>Mortality</t>
        </is>
      </c>
      <c r="AY623" t="inlineStr">
        <is>
          <t>Mortality</t>
        </is>
      </c>
      <c r="AZ623" t="inlineStr">
        <is>
          <t>LC50</t>
        </is>
      </c>
      <c r="BA623"/>
      <c r="BB623"/>
      <c r="BC623" t="n">
        <v>2.0</v>
      </c>
      <c r="BD623"/>
      <c r="BE623"/>
      <c r="BF623"/>
      <c r="BG623"/>
      <c r="BH623" t="inlineStr">
        <is>
          <t>Day(s)</t>
        </is>
      </c>
      <c r="BI623"/>
      <c r="BJ623"/>
      <c r="BK623"/>
      <c r="BL623"/>
      <c r="BM623"/>
      <c r="BN623"/>
      <c r="BO623" t="inlineStr">
        <is>
          <t>--</t>
        </is>
      </c>
      <c r="BP623"/>
      <c r="BQ623"/>
      <c r="BR623"/>
      <c r="BS623"/>
      <c r="BT623"/>
      <c r="BU623"/>
      <c r="BV623"/>
      <c r="BW623"/>
      <c r="BX623"/>
      <c r="BY623"/>
      <c r="BZ623"/>
      <c r="CA623"/>
      <c r="CB623"/>
      <c r="CC623"/>
      <c r="CD623" t="inlineStr">
        <is>
          <t>Norgaard,K.B., and N. Cedergreen</t>
        </is>
      </c>
      <c r="CE623" t="n">
        <v>171371.0</v>
      </c>
      <c r="CF623" t="inlineStr">
        <is>
          <t>Pesticide Cocktails can Interact Synergistically on Aquatic Crustaceans</t>
        </is>
      </c>
      <c r="CG623" t="inlineStr">
        <is>
          <t>Environ. Sci. Pollut. Res.17:957-967</t>
        </is>
      </c>
      <c r="CH623" t="n">
        <v>2010.0</v>
      </c>
    </row>
    <row r="624">
      <c r="A624" t="n">
        <v>6.0207901E7</v>
      </c>
      <c r="B624" t="inlineStr">
        <is>
          <t>1-[[2-(2,4-Dichlorophenyl)-4-propyl-1,3-dioxolan-2-yl]methyl]-1H-1,2,4-triazole</t>
        </is>
      </c>
      <c r="C624" t="inlineStr">
        <is>
          <t>Technical grade, technical product, technical formulation</t>
        </is>
      </c>
      <c r="D624" t="inlineStr">
        <is>
          <t>Unmeasured</t>
        </is>
      </c>
      <c r="E624"/>
      <c r="F624" t="n">
        <v>98.6</v>
      </c>
      <c r="G624"/>
      <c r="H624"/>
      <c r="I624"/>
      <c r="J624"/>
      <c r="K624" t="inlineStr">
        <is>
          <t>Daphnia magna</t>
        </is>
      </c>
      <c r="L624" t="inlineStr">
        <is>
          <t>Water Flea</t>
        </is>
      </c>
      <c r="M624" t="inlineStr">
        <is>
          <t>Crustaceans; Standard Test Species</t>
        </is>
      </c>
      <c r="N624" t="inlineStr">
        <is>
          <t>Neonate</t>
        </is>
      </c>
      <c r="O624" t="inlineStr">
        <is>
          <t>&lt;</t>
        </is>
      </c>
      <c r="P624" t="n">
        <v>24.0</v>
      </c>
      <c r="Q624"/>
      <c r="R624"/>
      <c r="S624"/>
      <c r="T624"/>
      <c r="U624" t="inlineStr">
        <is>
          <t>Hour(s)</t>
        </is>
      </c>
      <c r="V624" t="inlineStr">
        <is>
          <t>Static</t>
        </is>
      </c>
      <c r="W624" t="inlineStr">
        <is>
          <t>Culture</t>
        </is>
      </c>
      <c r="X624" t="inlineStr">
        <is>
          <t>Lab</t>
        </is>
      </c>
      <c r="Y624"/>
      <c r="Z624" t="inlineStr">
        <is>
          <t>Active ingredient</t>
        </is>
      </c>
      <c r="AA624"/>
      <c r="AB624" t="n">
        <v>9.4785</v>
      </c>
      <c r="AC624"/>
      <c r="AD624"/>
      <c r="AE624"/>
      <c r="AF624"/>
      <c r="AG624" t="inlineStr">
        <is>
          <t>AI mg/L</t>
        </is>
      </c>
      <c r="AH624"/>
      <c r="AI624"/>
      <c r="AJ624"/>
      <c r="AK624"/>
      <c r="AL624"/>
      <c r="AM624"/>
      <c r="AN624"/>
      <c r="AO624"/>
      <c r="AP624"/>
      <c r="AQ624"/>
      <c r="AR624"/>
      <c r="AS624"/>
      <c r="AT624"/>
      <c r="AU624"/>
      <c r="AV624"/>
      <c r="AW624"/>
      <c r="AX624" t="inlineStr">
        <is>
          <t>Mortality</t>
        </is>
      </c>
      <c r="AY624" t="inlineStr">
        <is>
          <t>Mortality</t>
        </is>
      </c>
      <c r="AZ624" t="inlineStr">
        <is>
          <t>LC50</t>
        </is>
      </c>
      <c r="BA624"/>
      <c r="BB624"/>
      <c r="BC624" t="n">
        <v>2.0</v>
      </c>
      <c r="BD624"/>
      <c r="BE624"/>
      <c r="BF624"/>
      <c r="BG624"/>
      <c r="BH624" t="inlineStr">
        <is>
          <t>Day(s)</t>
        </is>
      </c>
      <c r="BI624"/>
      <c r="BJ624"/>
      <c r="BK624"/>
      <c r="BL624"/>
      <c r="BM624"/>
      <c r="BN624"/>
      <c r="BO624" t="inlineStr">
        <is>
          <t>--</t>
        </is>
      </c>
      <c r="BP624"/>
      <c r="BQ624"/>
      <c r="BR624"/>
      <c r="BS624"/>
      <c r="BT624"/>
      <c r="BU624"/>
      <c r="BV624"/>
      <c r="BW624"/>
      <c r="BX624"/>
      <c r="BY624"/>
      <c r="BZ624"/>
      <c r="CA624"/>
      <c r="CB624"/>
      <c r="CC624"/>
      <c r="CD624" t="inlineStr">
        <is>
          <t>Norgaard,K.B., and N. Cedergreen</t>
        </is>
      </c>
      <c r="CE624" t="n">
        <v>171371.0</v>
      </c>
      <c r="CF624" t="inlineStr">
        <is>
          <t>Pesticide Cocktails can Interact Synergistically on Aquatic Crustaceans</t>
        </is>
      </c>
      <c r="CG624" t="inlineStr">
        <is>
          <t>Environ. Sci. Pollut. Res.17:957-967</t>
        </is>
      </c>
      <c r="CH624" t="n">
        <v>2010.0</v>
      </c>
    </row>
    <row r="625">
      <c r="A625" t="n">
        <v>6.0207901E7</v>
      </c>
      <c r="B625" t="inlineStr">
        <is>
          <t>1-[[2-(2,4-Dichlorophenyl)-4-propyl-1,3-dioxolan-2-yl]methyl]-1H-1,2,4-triazole</t>
        </is>
      </c>
      <c r="C625"/>
      <c r="D625" t="inlineStr">
        <is>
          <t>Unmeasured</t>
        </is>
      </c>
      <c r="E625"/>
      <c r="F625"/>
      <c r="G625"/>
      <c r="H625"/>
      <c r="I625"/>
      <c r="J625"/>
      <c r="K625" t="inlineStr">
        <is>
          <t>Daphnia magna</t>
        </is>
      </c>
      <c r="L625" t="inlineStr">
        <is>
          <t>Water Flea</t>
        </is>
      </c>
      <c r="M625" t="inlineStr">
        <is>
          <t>Crustaceans; Standard Test Species</t>
        </is>
      </c>
      <c r="N625" t="inlineStr">
        <is>
          <t>Neonate</t>
        </is>
      </c>
      <c r="O625"/>
      <c r="P625"/>
      <c r="Q625"/>
      <c r="R625"/>
      <c r="S625"/>
      <c r="T625"/>
      <c r="U625"/>
      <c r="V625" t="inlineStr">
        <is>
          <t>Static</t>
        </is>
      </c>
      <c r="W625" t="inlineStr">
        <is>
          <t>Fresh water</t>
        </is>
      </c>
      <c r="X625" t="inlineStr">
        <is>
          <t>Lab</t>
        </is>
      </c>
      <c r="Y625" t="n">
        <v>6.0</v>
      </c>
      <c r="Z625" t="inlineStr">
        <is>
          <t>Formulation</t>
        </is>
      </c>
      <c r="AA625"/>
      <c r="AB625" t="n">
        <v>8.5</v>
      </c>
      <c r="AC625"/>
      <c r="AD625" t="n">
        <v>7.03</v>
      </c>
      <c r="AE625"/>
      <c r="AF625" t="n">
        <v>10.19</v>
      </c>
      <c r="AG625" t="inlineStr">
        <is>
          <t>AI mg/L</t>
        </is>
      </c>
      <c r="AH625"/>
      <c r="AI625"/>
      <c r="AJ625"/>
      <c r="AK625"/>
      <c r="AL625"/>
      <c r="AM625"/>
      <c r="AN625"/>
      <c r="AO625"/>
      <c r="AP625"/>
      <c r="AQ625"/>
      <c r="AR625"/>
      <c r="AS625"/>
      <c r="AT625"/>
      <c r="AU625"/>
      <c r="AV625"/>
      <c r="AW625"/>
      <c r="AX625" t="inlineStr">
        <is>
          <t>Mortality</t>
        </is>
      </c>
      <c r="AY625" t="inlineStr">
        <is>
          <t>Mortality</t>
        </is>
      </c>
      <c r="AZ625" t="inlineStr">
        <is>
          <t>LC50</t>
        </is>
      </c>
      <c r="BA625"/>
      <c r="BB625"/>
      <c r="BC625" t="n">
        <v>2.0</v>
      </c>
      <c r="BD625"/>
      <c r="BE625"/>
      <c r="BF625"/>
      <c r="BG625"/>
      <c r="BH625" t="inlineStr">
        <is>
          <t>Day(s)</t>
        </is>
      </c>
      <c r="BI625"/>
      <c r="BJ625"/>
      <c r="BK625"/>
      <c r="BL625"/>
      <c r="BM625"/>
      <c r="BN625"/>
      <c r="BO625" t="inlineStr">
        <is>
          <t>--</t>
        </is>
      </c>
      <c r="BP625"/>
      <c r="BQ625"/>
      <c r="BR625"/>
      <c r="BS625"/>
      <c r="BT625"/>
      <c r="BU625"/>
      <c r="BV625"/>
      <c r="BW625"/>
      <c r="BX625"/>
      <c r="BY625"/>
      <c r="BZ625"/>
      <c r="CA625"/>
      <c r="CB625"/>
      <c r="CC625"/>
      <c r="CD625" t="inlineStr">
        <is>
          <t>Soetaert,A., L.N. Moens, K. Van der Ven, K. Van Leemput, B. Naudts, R. Blust, and W.M. De Coen</t>
        </is>
      </c>
      <c r="CE625" t="n">
        <v>86729.0</v>
      </c>
      <c r="CF625" t="inlineStr">
        <is>
          <t>Molecular Impact of Propiconazole on Daphnia magna Using a Reproduction-Related cDNA Array</t>
        </is>
      </c>
      <c r="CG625" t="inlineStr">
        <is>
          <t>Comp. Biochem. Physiol. C Comp. Pharmacol. Toxicol.142(1-2): 66-76</t>
        </is>
      </c>
      <c r="CH625" t="n">
        <v>2006.0</v>
      </c>
    </row>
    <row r="626">
      <c r="A626" t="n">
        <v>6.0207901E7</v>
      </c>
      <c r="B626" t="inlineStr">
        <is>
          <t>1-[[2-(2,4-Dichlorophenyl)-4-propyl-1,3-dioxolan-2-yl]methyl]-1H-1,2,4-triazole</t>
        </is>
      </c>
      <c r="C626" t="inlineStr">
        <is>
          <t>Technical grade, technical product, technical formulation</t>
        </is>
      </c>
      <c r="D626" t="inlineStr">
        <is>
          <t>Unmeasured</t>
        </is>
      </c>
      <c r="E626"/>
      <c r="F626"/>
      <c r="G626"/>
      <c r="H626"/>
      <c r="I626"/>
      <c r="J626"/>
      <c r="K626" t="inlineStr">
        <is>
          <t>Daphnia magna</t>
        </is>
      </c>
      <c r="L626" t="inlineStr">
        <is>
          <t>Water Flea</t>
        </is>
      </c>
      <c r="M626" t="inlineStr">
        <is>
          <t>Crustaceans; Standard Test Species</t>
        </is>
      </c>
      <c r="N626" t="inlineStr">
        <is>
          <t>Neonate</t>
        </is>
      </c>
      <c r="O626" t="inlineStr">
        <is>
          <t>~</t>
        </is>
      </c>
      <c r="P626" t="n">
        <v>26.0</v>
      </c>
      <c r="Q626"/>
      <c r="R626"/>
      <c r="S626"/>
      <c r="T626"/>
      <c r="U626" t="inlineStr">
        <is>
          <t>Hour(s)</t>
        </is>
      </c>
      <c r="V626" t="inlineStr">
        <is>
          <t>Renewal</t>
        </is>
      </c>
      <c r="W626" t="inlineStr">
        <is>
          <t>Fresh water</t>
        </is>
      </c>
      <c r="X626" t="inlineStr">
        <is>
          <t>Lab</t>
        </is>
      </c>
      <c r="Y626" t="n">
        <v>8.0</v>
      </c>
      <c r="Z626" t="inlineStr">
        <is>
          <t>Active ingredient</t>
        </is>
      </c>
      <c r="AA626"/>
      <c r="AB626" t="n">
        <v>9.5</v>
      </c>
      <c r="AC626"/>
      <c r="AD626" t="n">
        <v>7.2</v>
      </c>
      <c r="AE626"/>
      <c r="AF626" t="n">
        <v>13.0</v>
      </c>
      <c r="AG626" t="inlineStr">
        <is>
          <t>AI mg/L</t>
        </is>
      </c>
      <c r="AH626"/>
      <c r="AI626"/>
      <c r="AJ626"/>
      <c r="AK626"/>
      <c r="AL626"/>
      <c r="AM626"/>
      <c r="AN626"/>
      <c r="AO626"/>
      <c r="AP626"/>
      <c r="AQ626"/>
      <c r="AR626"/>
      <c r="AS626"/>
      <c r="AT626"/>
      <c r="AU626"/>
      <c r="AV626"/>
      <c r="AW626"/>
      <c r="AX626" t="inlineStr">
        <is>
          <t>Mortality</t>
        </is>
      </c>
      <c r="AY626" t="inlineStr">
        <is>
          <t>Mortality</t>
        </is>
      </c>
      <c r="AZ626" t="inlineStr">
        <is>
          <t>LC50</t>
        </is>
      </c>
      <c r="BA626"/>
      <c r="BB626"/>
      <c r="BC626" t="n">
        <v>1.0</v>
      </c>
      <c r="BD626"/>
      <c r="BE626"/>
      <c r="BF626"/>
      <c r="BG626"/>
      <c r="BH626" t="inlineStr">
        <is>
          <t>Day(s)</t>
        </is>
      </c>
      <c r="BI626"/>
      <c r="BJ626"/>
      <c r="BK626"/>
      <c r="BL626"/>
      <c r="BM626"/>
      <c r="BN626"/>
      <c r="BO626" t="inlineStr">
        <is>
          <t>--</t>
        </is>
      </c>
      <c r="BP626"/>
      <c r="BQ626"/>
      <c r="BR626"/>
      <c r="BS626"/>
      <c r="BT626"/>
      <c r="BU626"/>
      <c r="BV626"/>
      <c r="BW626"/>
      <c r="BX626"/>
      <c r="BY626"/>
      <c r="BZ626"/>
      <c r="CA626"/>
      <c r="CB626"/>
      <c r="CC626"/>
      <c r="CD626" t="inlineStr">
        <is>
          <t>Ochoa-Acuna,H.G., W. Bialkowski, G. Yale, and L. Hahn</t>
        </is>
      </c>
      <c r="CE626" t="n">
        <v>119412.0</v>
      </c>
      <c r="CF626" t="inlineStr">
        <is>
          <t>Toxicity of Soybean Rust Fungicides to Freshwater Algae and Daphnia magna</t>
        </is>
      </c>
      <c r="CG626" t="inlineStr">
        <is>
          <t>Ecotoxicology18(4): 440-446</t>
        </is>
      </c>
      <c r="CH626" t="n">
        <v>2009.0</v>
      </c>
    </row>
    <row r="627">
      <c r="A627" t="n">
        <v>6.0207901E7</v>
      </c>
      <c r="B627" t="inlineStr">
        <is>
          <t>1-[[2-(2,4-Dichlorophenyl)-4-propyl-1,3-dioxolan-2-yl]methyl]-1H-1,2,4-triazole</t>
        </is>
      </c>
      <c r="C627" t="inlineStr">
        <is>
          <t>Technical grade, technical product, technical formulation</t>
        </is>
      </c>
      <c r="D627" t="inlineStr">
        <is>
          <t>Unmeasured</t>
        </is>
      </c>
      <c r="E627"/>
      <c r="F627"/>
      <c r="G627"/>
      <c r="H627"/>
      <c r="I627"/>
      <c r="J627"/>
      <c r="K627" t="inlineStr">
        <is>
          <t>Daphnia magna</t>
        </is>
      </c>
      <c r="L627" t="inlineStr">
        <is>
          <t>Water Flea</t>
        </is>
      </c>
      <c r="M627" t="inlineStr">
        <is>
          <t>Crustaceans; Standard Test Species</t>
        </is>
      </c>
      <c r="N627" t="inlineStr">
        <is>
          <t>Neonate</t>
        </is>
      </c>
      <c r="O627" t="inlineStr">
        <is>
          <t>~</t>
        </is>
      </c>
      <c r="P627" t="n">
        <v>26.0</v>
      </c>
      <c r="Q627"/>
      <c r="R627"/>
      <c r="S627"/>
      <c r="T627"/>
      <c r="U627" t="inlineStr">
        <is>
          <t>Hour(s)</t>
        </is>
      </c>
      <c r="V627" t="inlineStr">
        <is>
          <t>Renewal</t>
        </is>
      </c>
      <c r="W627" t="inlineStr">
        <is>
          <t>Fresh water</t>
        </is>
      </c>
      <c r="X627" t="inlineStr">
        <is>
          <t>Lab</t>
        </is>
      </c>
      <c r="Y627" t="n">
        <v>8.0</v>
      </c>
      <c r="Z627" t="inlineStr">
        <is>
          <t>Active ingredient</t>
        </is>
      </c>
      <c r="AA627"/>
      <c r="AB627" t="n">
        <v>6.8</v>
      </c>
      <c r="AC627"/>
      <c r="AD627" t="n">
        <v>4.0</v>
      </c>
      <c r="AE627"/>
      <c r="AF627" t="n">
        <v>13.0</v>
      </c>
      <c r="AG627" t="inlineStr">
        <is>
          <t>AI mg/L</t>
        </is>
      </c>
      <c r="AH627"/>
      <c r="AI627"/>
      <c r="AJ627"/>
      <c r="AK627"/>
      <c r="AL627"/>
      <c r="AM627"/>
      <c r="AN627"/>
      <c r="AO627"/>
      <c r="AP627"/>
      <c r="AQ627"/>
      <c r="AR627"/>
      <c r="AS627"/>
      <c r="AT627"/>
      <c r="AU627"/>
      <c r="AV627"/>
      <c r="AW627"/>
      <c r="AX627" t="inlineStr">
        <is>
          <t>Mortality</t>
        </is>
      </c>
      <c r="AY627" t="inlineStr">
        <is>
          <t>Mortality</t>
        </is>
      </c>
      <c r="AZ627" t="inlineStr">
        <is>
          <t>LC50</t>
        </is>
      </c>
      <c r="BA627"/>
      <c r="BB627"/>
      <c r="BC627" t="n">
        <v>3.0</v>
      </c>
      <c r="BD627"/>
      <c r="BE627"/>
      <c r="BF627"/>
      <c r="BG627"/>
      <c r="BH627" t="inlineStr">
        <is>
          <t>Day(s)</t>
        </is>
      </c>
      <c r="BI627"/>
      <c r="BJ627"/>
      <c r="BK627"/>
      <c r="BL627"/>
      <c r="BM627"/>
      <c r="BN627"/>
      <c r="BO627" t="inlineStr">
        <is>
          <t>--</t>
        </is>
      </c>
      <c r="BP627"/>
      <c r="BQ627"/>
      <c r="BR627"/>
      <c r="BS627"/>
      <c r="BT627"/>
      <c r="BU627"/>
      <c r="BV627"/>
      <c r="BW627"/>
      <c r="BX627"/>
      <c r="BY627"/>
      <c r="BZ627"/>
      <c r="CA627"/>
      <c r="CB627"/>
      <c r="CC627"/>
      <c r="CD627" t="inlineStr">
        <is>
          <t>Ochoa-Acuna,H.G., W. Bialkowski, G. Yale, and L. Hahn</t>
        </is>
      </c>
      <c r="CE627" t="n">
        <v>119412.0</v>
      </c>
      <c r="CF627" t="inlineStr">
        <is>
          <t>Toxicity of Soybean Rust Fungicides to Freshwater Algae and Daphnia magna</t>
        </is>
      </c>
      <c r="CG627" t="inlineStr">
        <is>
          <t>Ecotoxicology18(4): 440-446</t>
        </is>
      </c>
      <c r="CH627" t="n">
        <v>2009.0</v>
      </c>
    </row>
    <row r="628">
      <c r="A628" t="n">
        <v>6.0207901E7</v>
      </c>
      <c r="B628" t="inlineStr">
        <is>
          <t>1-[[2-(2,4-Dichlorophenyl)-4-propyl-1,3-dioxolan-2-yl]methyl]-1H-1,2,4-triazole</t>
        </is>
      </c>
      <c r="C628" t="inlineStr">
        <is>
          <t>Technical grade, technical product, technical formulation</t>
        </is>
      </c>
      <c r="D628" t="inlineStr">
        <is>
          <t>Unmeasured</t>
        </is>
      </c>
      <c r="E628"/>
      <c r="F628"/>
      <c r="G628"/>
      <c r="H628"/>
      <c r="I628"/>
      <c r="J628"/>
      <c r="K628" t="inlineStr">
        <is>
          <t>Daphnia magna</t>
        </is>
      </c>
      <c r="L628" t="inlineStr">
        <is>
          <t>Water Flea</t>
        </is>
      </c>
      <c r="M628" t="inlineStr">
        <is>
          <t>Crustaceans; Standard Test Species</t>
        </is>
      </c>
      <c r="N628" t="inlineStr">
        <is>
          <t>Neonate</t>
        </is>
      </c>
      <c r="O628" t="inlineStr">
        <is>
          <t>~</t>
        </is>
      </c>
      <c r="P628" t="n">
        <v>26.0</v>
      </c>
      <c r="Q628"/>
      <c r="R628"/>
      <c r="S628"/>
      <c r="T628"/>
      <c r="U628" t="inlineStr">
        <is>
          <t>Hour(s)</t>
        </is>
      </c>
      <c r="V628" t="inlineStr">
        <is>
          <t>Renewal</t>
        </is>
      </c>
      <c r="W628" t="inlineStr">
        <is>
          <t>Fresh water</t>
        </is>
      </c>
      <c r="X628" t="inlineStr">
        <is>
          <t>Lab</t>
        </is>
      </c>
      <c r="Y628" t="n">
        <v>8.0</v>
      </c>
      <c r="Z628" t="inlineStr">
        <is>
          <t>Active ingredient</t>
        </is>
      </c>
      <c r="AA628"/>
      <c r="AB628" t="n">
        <v>9.0</v>
      </c>
      <c r="AC628"/>
      <c r="AD628" t="n">
        <v>5.1</v>
      </c>
      <c r="AE628"/>
      <c r="AF628" t="n">
        <v>19.0</v>
      </c>
      <c r="AG628" t="inlineStr">
        <is>
          <t>AI mg/L</t>
        </is>
      </c>
      <c r="AH628"/>
      <c r="AI628"/>
      <c r="AJ628"/>
      <c r="AK628"/>
      <c r="AL628"/>
      <c r="AM628"/>
      <c r="AN628"/>
      <c r="AO628"/>
      <c r="AP628"/>
      <c r="AQ628"/>
      <c r="AR628"/>
      <c r="AS628"/>
      <c r="AT628"/>
      <c r="AU628"/>
      <c r="AV628"/>
      <c r="AW628"/>
      <c r="AX628" t="inlineStr">
        <is>
          <t>Mortality</t>
        </is>
      </c>
      <c r="AY628" t="inlineStr">
        <is>
          <t>Mortality</t>
        </is>
      </c>
      <c r="AZ628" t="inlineStr">
        <is>
          <t>LC50</t>
        </is>
      </c>
      <c r="BA628"/>
      <c r="BB628"/>
      <c r="BC628" t="n">
        <v>2.0</v>
      </c>
      <c r="BD628"/>
      <c r="BE628"/>
      <c r="BF628"/>
      <c r="BG628"/>
      <c r="BH628" t="inlineStr">
        <is>
          <t>Day(s)</t>
        </is>
      </c>
      <c r="BI628"/>
      <c r="BJ628"/>
      <c r="BK628"/>
      <c r="BL628"/>
      <c r="BM628"/>
      <c r="BN628"/>
      <c r="BO628" t="inlineStr">
        <is>
          <t>--</t>
        </is>
      </c>
      <c r="BP628"/>
      <c r="BQ628"/>
      <c r="BR628"/>
      <c r="BS628"/>
      <c r="BT628"/>
      <c r="BU628"/>
      <c r="BV628"/>
      <c r="BW628"/>
      <c r="BX628"/>
      <c r="BY628"/>
      <c r="BZ628"/>
      <c r="CA628"/>
      <c r="CB628"/>
      <c r="CC628"/>
      <c r="CD628" t="inlineStr">
        <is>
          <t>Ochoa-Acuna,H.G., W. Bialkowski, G. Yale, and L. Hahn</t>
        </is>
      </c>
      <c r="CE628" t="n">
        <v>119412.0</v>
      </c>
      <c r="CF628" t="inlineStr">
        <is>
          <t>Toxicity of Soybean Rust Fungicides to Freshwater Algae and Daphnia magna</t>
        </is>
      </c>
      <c r="CG628" t="inlineStr">
        <is>
          <t>Ecotoxicology18(4): 440-446</t>
        </is>
      </c>
      <c r="CH628" t="n">
        <v>2009.0</v>
      </c>
    </row>
    <row r="629">
      <c r="A629" t="n">
        <v>6.0207901E7</v>
      </c>
      <c r="B629" t="inlineStr">
        <is>
          <t>1-[[2-(2,4-Dichlorophenyl)-4-propyl-1,3-dioxolan-2-yl]methyl]-1H-1,2,4-triazole</t>
        </is>
      </c>
      <c r="C629" t="inlineStr">
        <is>
          <t>Technical grade, technical product, technical formulation</t>
        </is>
      </c>
      <c r="D629" t="inlineStr">
        <is>
          <t>Unmeasured</t>
        </is>
      </c>
      <c r="E629"/>
      <c r="F629"/>
      <c r="G629"/>
      <c r="H629"/>
      <c r="I629"/>
      <c r="J629"/>
      <c r="K629" t="inlineStr">
        <is>
          <t>Daphnia magna</t>
        </is>
      </c>
      <c r="L629" t="inlineStr">
        <is>
          <t>Water Flea</t>
        </is>
      </c>
      <c r="M629" t="inlineStr">
        <is>
          <t>Crustaceans; Standard Test Species</t>
        </is>
      </c>
      <c r="N629" t="inlineStr">
        <is>
          <t>Neonate</t>
        </is>
      </c>
      <c r="O629" t="inlineStr">
        <is>
          <t>~</t>
        </is>
      </c>
      <c r="P629" t="n">
        <v>26.0</v>
      </c>
      <c r="Q629"/>
      <c r="R629"/>
      <c r="S629"/>
      <c r="T629"/>
      <c r="U629" t="inlineStr">
        <is>
          <t>Hour(s)</t>
        </is>
      </c>
      <c r="V629" t="inlineStr">
        <is>
          <t>Renewal</t>
        </is>
      </c>
      <c r="W629" t="inlineStr">
        <is>
          <t>Fresh water</t>
        </is>
      </c>
      <c r="X629" t="inlineStr">
        <is>
          <t>Lab</t>
        </is>
      </c>
      <c r="Y629" t="n">
        <v>8.0</v>
      </c>
      <c r="Z629" t="inlineStr">
        <is>
          <t>Active ingredient</t>
        </is>
      </c>
      <c r="AA629"/>
      <c r="AB629" t="n">
        <v>0.18</v>
      </c>
      <c r="AC629"/>
      <c r="AD629" t="n">
        <v>0.092</v>
      </c>
      <c r="AE629"/>
      <c r="AF629" t="n">
        <v>0.35</v>
      </c>
      <c r="AG629" t="inlineStr">
        <is>
          <t>AI mg/L</t>
        </is>
      </c>
      <c r="AH629"/>
      <c r="AI629"/>
      <c r="AJ629"/>
      <c r="AK629"/>
      <c r="AL629"/>
      <c r="AM629"/>
      <c r="AN629"/>
      <c r="AO629"/>
      <c r="AP629"/>
      <c r="AQ629"/>
      <c r="AR629"/>
      <c r="AS629"/>
      <c r="AT629"/>
      <c r="AU629"/>
      <c r="AV629"/>
      <c r="AW629"/>
      <c r="AX629" t="inlineStr">
        <is>
          <t>Mortality</t>
        </is>
      </c>
      <c r="AY629" t="inlineStr">
        <is>
          <t>Mortality</t>
        </is>
      </c>
      <c r="AZ629" t="inlineStr">
        <is>
          <t>LC50</t>
        </is>
      </c>
      <c r="BA629"/>
      <c r="BB629"/>
      <c r="BC629" t="n">
        <v>4.0</v>
      </c>
      <c r="BD629"/>
      <c r="BE629"/>
      <c r="BF629"/>
      <c r="BG629"/>
      <c r="BH629" t="inlineStr">
        <is>
          <t>Day(s)</t>
        </is>
      </c>
      <c r="BI629"/>
      <c r="BJ629"/>
      <c r="BK629"/>
      <c r="BL629"/>
      <c r="BM629"/>
      <c r="BN629"/>
      <c r="BO629" t="inlineStr">
        <is>
          <t>--</t>
        </is>
      </c>
      <c r="BP629"/>
      <c r="BQ629"/>
      <c r="BR629"/>
      <c r="BS629"/>
      <c r="BT629"/>
      <c r="BU629"/>
      <c r="BV629"/>
      <c r="BW629"/>
      <c r="BX629"/>
      <c r="BY629"/>
      <c r="BZ629"/>
      <c r="CA629"/>
      <c r="CB629"/>
      <c r="CC629"/>
      <c r="CD629" t="inlineStr">
        <is>
          <t>Ochoa-Acuna,H.G., W. Bialkowski, G. Yale, and L. Hahn</t>
        </is>
      </c>
      <c r="CE629" t="n">
        <v>119412.0</v>
      </c>
      <c r="CF629" t="inlineStr">
        <is>
          <t>Toxicity of Soybean Rust Fungicides to Freshwater Algae and Daphnia magna</t>
        </is>
      </c>
      <c r="CG629" t="inlineStr">
        <is>
          <t>Ecotoxicology18(4): 440-446</t>
        </is>
      </c>
      <c r="CH629" t="n">
        <v>2009.0</v>
      </c>
    </row>
    <row r="630">
      <c r="A630" t="n">
        <v>6.0207901E7</v>
      </c>
      <c r="B630" t="inlineStr">
        <is>
          <t>1-[[2-(2,4-Dichlorophenyl)-4-propyl-1,3-dioxolan-2-yl]methyl]-1H-1,2,4-triazole</t>
        </is>
      </c>
      <c r="C630"/>
      <c r="D630" t="inlineStr">
        <is>
          <t>Unmeasured</t>
        </is>
      </c>
      <c r="E630"/>
      <c r="F630" t="n">
        <v>96.5</v>
      </c>
      <c r="G630"/>
      <c r="H630"/>
      <c r="I630"/>
      <c r="J630"/>
      <c r="K630" t="inlineStr">
        <is>
          <t>Daphnia magna</t>
        </is>
      </c>
      <c r="L630" t="inlineStr">
        <is>
          <t>Water Flea</t>
        </is>
      </c>
      <c r="M630" t="inlineStr">
        <is>
          <t>Crustaceans; Standard Test Species</t>
        </is>
      </c>
      <c r="N630" t="inlineStr">
        <is>
          <t>Neonate</t>
        </is>
      </c>
      <c r="O630"/>
      <c r="P630"/>
      <c r="Q630"/>
      <c r="R630" t="n">
        <v>6.0</v>
      </c>
      <c r="S630"/>
      <c r="T630" t="n">
        <v>24.0</v>
      </c>
      <c r="U630" t="inlineStr">
        <is>
          <t>Hour(s)</t>
        </is>
      </c>
      <c r="V630" t="inlineStr">
        <is>
          <t>Static</t>
        </is>
      </c>
      <c r="W630" t="inlineStr">
        <is>
          <t>Culture</t>
        </is>
      </c>
      <c r="X630" t="inlineStr">
        <is>
          <t>Lab</t>
        </is>
      </c>
      <c r="Y630" t="n">
        <v>9.0</v>
      </c>
      <c r="Z630" t="inlineStr">
        <is>
          <t>Active ingredient</t>
        </is>
      </c>
      <c r="AA630"/>
      <c r="AB630" t="n">
        <v>4.333</v>
      </c>
      <c r="AC630"/>
      <c r="AD630"/>
      <c r="AE630"/>
      <c r="AF630"/>
      <c r="AG630" t="inlineStr">
        <is>
          <t>AI mg/L</t>
        </is>
      </c>
      <c r="AH630"/>
      <c r="AI630"/>
      <c r="AJ630"/>
      <c r="AK630"/>
      <c r="AL630"/>
      <c r="AM630"/>
      <c r="AN630"/>
      <c r="AO630"/>
      <c r="AP630"/>
      <c r="AQ630"/>
      <c r="AR630"/>
      <c r="AS630"/>
      <c r="AT630"/>
      <c r="AU630"/>
      <c r="AV630"/>
      <c r="AW630"/>
      <c r="AX630" t="inlineStr">
        <is>
          <t>Mortality</t>
        </is>
      </c>
      <c r="AY630" t="inlineStr">
        <is>
          <t>Mortality</t>
        </is>
      </c>
      <c r="AZ630" t="inlineStr">
        <is>
          <t>LC50</t>
        </is>
      </c>
      <c r="BA630"/>
      <c r="BB630"/>
      <c r="BC630" t="n">
        <v>2.0</v>
      </c>
      <c r="BD630"/>
      <c r="BE630"/>
      <c r="BF630"/>
      <c r="BG630"/>
      <c r="BH630" t="inlineStr">
        <is>
          <t>Day(s)</t>
        </is>
      </c>
      <c r="BI630"/>
      <c r="BJ630"/>
      <c r="BK630"/>
      <c r="BL630"/>
      <c r="BM630"/>
      <c r="BN630"/>
      <c r="BO630" t="inlineStr">
        <is>
          <t>--</t>
        </is>
      </c>
      <c r="BP630"/>
      <c r="BQ630"/>
      <c r="BR630"/>
      <c r="BS630"/>
      <c r="BT630"/>
      <c r="BU630"/>
      <c r="BV630"/>
      <c r="BW630"/>
      <c r="BX630"/>
      <c r="BY630"/>
      <c r="BZ630"/>
      <c r="CA630"/>
      <c r="CB630"/>
      <c r="CC630"/>
      <c r="CD630" t="inlineStr">
        <is>
          <t>Pan,X., Y. Cheng, F. Dong, N. Liu, J. Xu, X. Liu, X. Wu, and Y. Zheng</t>
        </is>
      </c>
      <c r="CE630" t="n">
        <v>180617.0</v>
      </c>
      <c r="CF630" t="inlineStr">
        <is>
          <t>Stereoselective Bioactivity, Acute Toxicity and Dissipation in Typical Paddy Soils of the Chiral Fungicide Propiconazole</t>
        </is>
      </c>
      <c r="CG630" t="inlineStr">
        <is>
          <t>J. Hazard. Mater.359:194-202</t>
        </is>
      </c>
      <c r="CH630" t="n">
        <v>2018.0</v>
      </c>
    </row>
    <row r="631">
      <c r="A631" t="n">
        <v>6.0348609E7</v>
      </c>
      <c r="B631" t="inlineStr">
        <is>
          <t>1,2,4-Tribromo-5-(2,4-dibromophenoxy)benzene</t>
        </is>
      </c>
      <c r="C631"/>
      <c r="D631" t="inlineStr">
        <is>
          <t>Unmeasured</t>
        </is>
      </c>
      <c r="E631"/>
      <c r="F631" t="n">
        <v>98.0</v>
      </c>
      <c r="G631"/>
      <c r="H631"/>
      <c r="I631"/>
      <c r="J631"/>
      <c r="K631" t="inlineStr">
        <is>
          <t>Daphnia magna</t>
        </is>
      </c>
      <c r="L631" t="inlineStr">
        <is>
          <t>Water Flea</t>
        </is>
      </c>
      <c r="M631" t="inlineStr">
        <is>
          <t>Crustaceans; Standard Test Species</t>
        </is>
      </c>
      <c r="N631"/>
      <c r="O631"/>
      <c r="P631" t="n">
        <v>1.0</v>
      </c>
      <c r="Q631"/>
      <c r="R631"/>
      <c r="S631"/>
      <c r="T631"/>
      <c r="U631" t="inlineStr">
        <is>
          <t>Day(s)</t>
        </is>
      </c>
      <c r="V631"/>
      <c r="W631" t="inlineStr">
        <is>
          <t>Fresh water</t>
        </is>
      </c>
      <c r="X631" t="inlineStr">
        <is>
          <t>Lab</t>
        </is>
      </c>
      <c r="Y631" t="n">
        <v>6.0</v>
      </c>
      <c r="Z631" t="inlineStr">
        <is>
          <t>Active ingredient</t>
        </is>
      </c>
      <c r="AA631"/>
      <c r="AB631" t="n">
        <v>0.054</v>
      </c>
      <c r="AC631"/>
      <c r="AD631"/>
      <c r="AE631"/>
      <c r="AF631"/>
      <c r="AG631" t="inlineStr">
        <is>
          <t>AI mg/L</t>
        </is>
      </c>
      <c r="AH631"/>
      <c r="AI631"/>
      <c r="AJ631"/>
      <c r="AK631"/>
      <c r="AL631"/>
      <c r="AM631"/>
      <c r="AN631"/>
      <c r="AO631"/>
      <c r="AP631"/>
      <c r="AQ631"/>
      <c r="AR631"/>
      <c r="AS631"/>
      <c r="AT631"/>
      <c r="AU631"/>
      <c r="AV631"/>
      <c r="AW631"/>
      <c r="AX631" t="inlineStr">
        <is>
          <t>Mortality</t>
        </is>
      </c>
      <c r="AY631" t="inlineStr">
        <is>
          <t>Mortality</t>
        </is>
      </c>
      <c r="AZ631" t="inlineStr">
        <is>
          <t>LC50</t>
        </is>
      </c>
      <c r="BA631"/>
      <c r="BB631"/>
      <c r="BC631" t="n">
        <v>2.0</v>
      </c>
      <c r="BD631"/>
      <c r="BE631"/>
      <c r="BF631"/>
      <c r="BG631"/>
      <c r="BH631" t="inlineStr">
        <is>
          <t>Day(s)</t>
        </is>
      </c>
      <c r="BI631"/>
      <c r="BJ631"/>
      <c r="BK631"/>
      <c r="BL631"/>
      <c r="BM631"/>
      <c r="BN631"/>
      <c r="BO631" t="inlineStr">
        <is>
          <t>--</t>
        </is>
      </c>
      <c r="BP631"/>
      <c r="BQ631"/>
      <c r="BR631"/>
      <c r="BS631"/>
      <c r="BT631"/>
      <c r="BU631"/>
      <c r="BV631"/>
      <c r="BW631"/>
      <c r="BX631"/>
      <c r="BY631"/>
      <c r="BZ631"/>
      <c r="CA631"/>
      <c r="CB631"/>
      <c r="CC631"/>
      <c r="CD631" t="inlineStr">
        <is>
          <t>Masekoameng,K.E.</t>
        </is>
      </c>
      <c r="CE631" t="n">
        <v>151383.0</v>
      </c>
      <c r="CF631" t="inlineStr">
        <is>
          <t>Modelling Ecotoxicity of Polybrominated Diphenyl Ethers in Aquatic Ecosystems</t>
        </is>
      </c>
      <c r="CG631" t="inlineStr">
        <is>
          <t>Ph.D.Thesis, Ryerson Univ., Canada:96 p.</t>
        </is>
      </c>
      <c r="CH631" t="n">
        <v>2006.0</v>
      </c>
    </row>
    <row r="632">
      <c r="A632" t="n">
        <v>6.0348609E7</v>
      </c>
      <c r="B632" t="inlineStr">
        <is>
          <t>1,2,4-Tribromo-5-(2,4-dibromophenoxy)benzene</t>
        </is>
      </c>
      <c r="C632"/>
      <c r="D632" t="inlineStr">
        <is>
          <t>Unmeasured</t>
        </is>
      </c>
      <c r="E632"/>
      <c r="F632"/>
      <c r="G632"/>
      <c r="H632"/>
      <c r="I632"/>
      <c r="J632"/>
      <c r="K632" t="inlineStr">
        <is>
          <t>Daphnia magna</t>
        </is>
      </c>
      <c r="L632" t="inlineStr">
        <is>
          <t>Water Flea</t>
        </is>
      </c>
      <c r="M632" t="inlineStr">
        <is>
          <t>Crustaceans; Standard Test Species</t>
        </is>
      </c>
      <c r="N632"/>
      <c r="O632" t="inlineStr">
        <is>
          <t>&lt;</t>
        </is>
      </c>
      <c r="P632" t="n">
        <v>18.0</v>
      </c>
      <c r="Q632"/>
      <c r="R632"/>
      <c r="S632"/>
      <c r="T632"/>
      <c r="U632" t="inlineStr">
        <is>
          <t>Hour(s)</t>
        </is>
      </c>
      <c r="V632" t="inlineStr">
        <is>
          <t>Aquatic - not reported</t>
        </is>
      </c>
      <c r="W632" t="inlineStr">
        <is>
          <t>Fresh water</t>
        </is>
      </c>
      <c r="X632" t="inlineStr">
        <is>
          <t>Lab</t>
        </is>
      </c>
      <c r="Y632" t="inlineStr">
        <is>
          <t>6-7</t>
        </is>
      </c>
      <c r="Z632" t="inlineStr">
        <is>
          <t>Formulation</t>
        </is>
      </c>
      <c r="AA632"/>
      <c r="AB632" t="n">
        <v>0.00261</v>
      </c>
      <c r="AC632"/>
      <c r="AD632" t="n">
        <v>1.0E-5</v>
      </c>
      <c r="AE632"/>
      <c r="AF632" t="n">
        <v>0.02005</v>
      </c>
      <c r="AG632" t="inlineStr">
        <is>
          <t>AI mg/L</t>
        </is>
      </c>
      <c r="AH632"/>
      <c r="AI632"/>
      <c r="AJ632"/>
      <c r="AK632"/>
      <c r="AL632"/>
      <c r="AM632"/>
      <c r="AN632"/>
      <c r="AO632"/>
      <c r="AP632"/>
      <c r="AQ632"/>
      <c r="AR632"/>
      <c r="AS632"/>
      <c r="AT632"/>
      <c r="AU632"/>
      <c r="AV632"/>
      <c r="AW632"/>
      <c r="AX632" t="inlineStr">
        <is>
          <t>Mortality</t>
        </is>
      </c>
      <c r="AY632" t="inlineStr">
        <is>
          <t>Mortality</t>
        </is>
      </c>
      <c r="AZ632" t="inlineStr">
        <is>
          <t>LC50</t>
        </is>
      </c>
      <c r="BA632"/>
      <c r="BB632"/>
      <c r="BC632" t="n">
        <v>2.0</v>
      </c>
      <c r="BD632"/>
      <c r="BE632"/>
      <c r="BF632"/>
      <c r="BG632"/>
      <c r="BH632" t="inlineStr">
        <is>
          <t>Day(s)</t>
        </is>
      </c>
      <c r="BI632"/>
      <c r="BJ632"/>
      <c r="BK632"/>
      <c r="BL632"/>
      <c r="BM632"/>
      <c r="BN632"/>
      <c r="BO632" t="inlineStr">
        <is>
          <t>--</t>
        </is>
      </c>
      <c r="BP632"/>
      <c r="BQ632"/>
      <c r="BR632"/>
      <c r="BS632"/>
      <c r="BT632"/>
      <c r="BU632"/>
      <c r="BV632"/>
      <c r="BW632"/>
      <c r="BX632"/>
      <c r="BY632"/>
      <c r="BZ632"/>
      <c r="CA632"/>
      <c r="CB632"/>
      <c r="CC632"/>
      <c r="CD632" t="inlineStr">
        <is>
          <t>Davies,R., and E. Zou</t>
        </is>
      </c>
      <c r="CE632" t="n">
        <v>160184.0</v>
      </c>
      <c r="CF632" t="inlineStr">
        <is>
          <t>Polybrominated Diphenyl Ethers Disrupt Molting in Neonatal Daphnia magna</t>
        </is>
      </c>
      <c r="CG632" t="inlineStr">
        <is>
          <t>Ecotoxicology21(5): 1371-1380</t>
        </is>
      </c>
      <c r="CH632" t="n">
        <v>2012.0</v>
      </c>
    </row>
    <row r="633">
      <c r="A633" t="n">
        <v>6.2037803E7</v>
      </c>
      <c r="B633" t="inlineStr">
        <is>
          <t>2,3,3,3-Tetrafluoro-2-(1,1,2,2,3,3,3-heptafluoropropoxy)propanoic acid ammonium salt</t>
        </is>
      </c>
      <c r="C633"/>
      <c r="D633" t="inlineStr">
        <is>
          <t>Measured</t>
        </is>
      </c>
      <c r="E633"/>
      <c r="F633" t="n">
        <v>97.0</v>
      </c>
      <c r="G633"/>
      <c r="H633"/>
      <c r="I633"/>
      <c r="J633"/>
      <c r="K633" t="inlineStr">
        <is>
          <t>Daphnia magna</t>
        </is>
      </c>
      <c r="L633" t="inlineStr">
        <is>
          <t>Water Flea</t>
        </is>
      </c>
      <c r="M633" t="inlineStr">
        <is>
          <t>Crustaceans; Standard Test Species</t>
        </is>
      </c>
      <c r="N633" t="inlineStr">
        <is>
          <t>Adult</t>
        </is>
      </c>
      <c r="O633" t="inlineStr">
        <is>
          <t>~</t>
        </is>
      </c>
      <c r="P633" t="n">
        <v>14.0</v>
      </c>
      <c r="Q633"/>
      <c r="R633"/>
      <c r="S633"/>
      <c r="T633"/>
      <c r="U633" t="inlineStr">
        <is>
          <t>Day(s)</t>
        </is>
      </c>
      <c r="V633" t="inlineStr">
        <is>
          <t>Static</t>
        </is>
      </c>
      <c r="W633" t="inlineStr">
        <is>
          <t>Culture</t>
        </is>
      </c>
      <c r="X633" t="inlineStr">
        <is>
          <t>Lab</t>
        </is>
      </c>
      <c r="Y633" t="n">
        <v>6.0</v>
      </c>
      <c r="Z633" t="inlineStr">
        <is>
          <t>Active ingredient</t>
        </is>
      </c>
      <c r="AA633"/>
      <c r="AB633" t="n">
        <v>156.24</v>
      </c>
      <c r="AC633"/>
      <c r="AD633"/>
      <c r="AE633"/>
      <c r="AF633"/>
      <c r="AG633" t="inlineStr">
        <is>
          <t>AI mg/L</t>
        </is>
      </c>
      <c r="AH633"/>
      <c r="AI633"/>
      <c r="AJ633"/>
      <c r="AK633"/>
      <c r="AL633"/>
      <c r="AM633"/>
      <c r="AN633"/>
      <c r="AO633"/>
      <c r="AP633"/>
      <c r="AQ633"/>
      <c r="AR633"/>
      <c r="AS633"/>
      <c r="AT633"/>
      <c r="AU633"/>
      <c r="AV633"/>
      <c r="AW633"/>
      <c r="AX633" t="inlineStr">
        <is>
          <t>Mortality</t>
        </is>
      </c>
      <c r="AY633" t="inlineStr">
        <is>
          <t>Mortality</t>
        </is>
      </c>
      <c r="AZ633" t="inlineStr">
        <is>
          <t>LC50</t>
        </is>
      </c>
      <c r="BA633"/>
      <c r="BB633"/>
      <c r="BC633" t="n">
        <v>2.0</v>
      </c>
      <c r="BD633"/>
      <c r="BE633"/>
      <c r="BF633"/>
      <c r="BG633"/>
      <c r="BH633" t="inlineStr">
        <is>
          <t>Day(s)</t>
        </is>
      </c>
      <c r="BI633"/>
      <c r="BJ633"/>
      <c r="BK633"/>
      <c r="BL633"/>
      <c r="BM633"/>
      <c r="BN633"/>
      <c r="BO633" t="inlineStr">
        <is>
          <t>--</t>
        </is>
      </c>
      <c r="BP633"/>
      <c r="BQ633"/>
      <c r="BR633"/>
      <c r="BS633"/>
      <c r="BT633"/>
      <c r="BU633"/>
      <c r="BV633"/>
      <c r="BW633"/>
      <c r="BX633"/>
      <c r="BY633"/>
      <c r="BZ633"/>
      <c r="CA633"/>
      <c r="CB633"/>
      <c r="CC633"/>
      <c r="CD633" t="inlineStr">
        <is>
          <t>Labine,L.M., E.A. Oliveira Pereira, S. Kleywegt, K.J. Jobst, A.J. Simpson, and M.J. Simpson</t>
        </is>
      </c>
      <c r="CE633" t="n">
        <v>190676.0</v>
      </c>
      <c r="CF633" t="inlineStr">
        <is>
          <t>Comparison of Sub-Lethal Metabolic Perturbations of Select Legacy and Novel Perfluorinated Alkyl Substances (PFAS) in Daphnia magna</t>
        </is>
      </c>
      <c r="CG633" t="inlineStr">
        <is>
          <t>Environ. Res.212:12 p.  113582</t>
        </is>
      </c>
      <c r="CH633" t="n">
        <v>2022.0</v>
      </c>
    </row>
    <row r="634">
      <c r="A634" t="n">
        <v>6.2037803E7</v>
      </c>
      <c r="B634" t="inlineStr">
        <is>
          <t>2,3,3,3-Tetrafluoro-2-(1,1,2,2,3,3,3-heptafluoropropoxy)propanoic acid ammonium salt</t>
        </is>
      </c>
      <c r="C634"/>
      <c r="D634" t="inlineStr">
        <is>
          <t>Measured</t>
        </is>
      </c>
      <c r="E634"/>
      <c r="F634" t="n">
        <v>97.0</v>
      </c>
      <c r="G634"/>
      <c r="H634"/>
      <c r="I634"/>
      <c r="J634"/>
      <c r="K634" t="inlineStr">
        <is>
          <t>Daphnia magna</t>
        </is>
      </c>
      <c r="L634" t="inlineStr">
        <is>
          <t>Water Flea</t>
        </is>
      </c>
      <c r="M634" t="inlineStr">
        <is>
          <t>Crustaceans; Standard Test Species</t>
        </is>
      </c>
      <c r="N634" t="inlineStr">
        <is>
          <t>Adult</t>
        </is>
      </c>
      <c r="O634" t="inlineStr">
        <is>
          <t>~</t>
        </is>
      </c>
      <c r="P634" t="n">
        <v>14.0</v>
      </c>
      <c r="Q634"/>
      <c r="R634"/>
      <c r="S634"/>
      <c r="T634"/>
      <c r="U634" t="inlineStr">
        <is>
          <t>Day(s)</t>
        </is>
      </c>
      <c r="V634" t="inlineStr">
        <is>
          <t>Static</t>
        </is>
      </c>
      <c r="W634" t="inlineStr">
        <is>
          <t>Culture</t>
        </is>
      </c>
      <c r="X634" t="inlineStr">
        <is>
          <t>Lab</t>
        </is>
      </c>
      <c r="Y634" t="n">
        <v>6.0</v>
      </c>
      <c r="Z634" t="inlineStr">
        <is>
          <t>Active ingredient</t>
        </is>
      </c>
      <c r="AA634"/>
      <c r="AB634" t="n">
        <v>183.14</v>
      </c>
      <c r="AC634"/>
      <c r="AD634"/>
      <c r="AE634"/>
      <c r="AF634"/>
      <c r="AG634" t="inlineStr">
        <is>
          <t>AI mg/L</t>
        </is>
      </c>
      <c r="AH634"/>
      <c r="AI634"/>
      <c r="AJ634"/>
      <c r="AK634"/>
      <c r="AL634"/>
      <c r="AM634"/>
      <c r="AN634"/>
      <c r="AO634"/>
      <c r="AP634"/>
      <c r="AQ634"/>
      <c r="AR634"/>
      <c r="AS634"/>
      <c r="AT634"/>
      <c r="AU634"/>
      <c r="AV634"/>
      <c r="AW634"/>
      <c r="AX634" t="inlineStr">
        <is>
          <t>Mortality</t>
        </is>
      </c>
      <c r="AY634" t="inlineStr">
        <is>
          <t>Mortality</t>
        </is>
      </c>
      <c r="AZ634" t="inlineStr">
        <is>
          <t>LC50</t>
        </is>
      </c>
      <c r="BA634"/>
      <c r="BB634"/>
      <c r="BC634" t="n">
        <v>2.0</v>
      </c>
      <c r="BD634"/>
      <c r="BE634"/>
      <c r="BF634"/>
      <c r="BG634"/>
      <c r="BH634" t="inlineStr">
        <is>
          <t>Day(s)</t>
        </is>
      </c>
      <c r="BI634"/>
      <c r="BJ634"/>
      <c r="BK634"/>
      <c r="BL634"/>
      <c r="BM634"/>
      <c r="BN634"/>
      <c r="BO634" t="inlineStr">
        <is>
          <t>--</t>
        </is>
      </c>
      <c r="BP634"/>
      <c r="BQ634"/>
      <c r="BR634"/>
      <c r="BS634"/>
      <c r="BT634"/>
      <c r="BU634"/>
      <c r="BV634"/>
      <c r="BW634"/>
      <c r="BX634"/>
      <c r="BY634"/>
      <c r="BZ634"/>
      <c r="CA634"/>
      <c r="CB634"/>
      <c r="CC634"/>
      <c r="CD634" t="inlineStr">
        <is>
          <t>Labine,L.M., E.A. Oliveira Pereira, S. Kleywegt, K.J. Jobst, A.J. Simpson, and M.J. Simpson</t>
        </is>
      </c>
      <c r="CE634" t="n">
        <v>190676.0</v>
      </c>
      <c r="CF634" t="inlineStr">
        <is>
          <t>Comparison of Sub-Lethal Metabolic Perturbations of Select Legacy and Novel Perfluorinated Alkyl Substances (PFAS) in Daphnia magna</t>
        </is>
      </c>
      <c r="CG634" t="inlineStr">
        <is>
          <t>Environ. Res.212:12 p.  113582</t>
        </is>
      </c>
      <c r="CH634" t="n">
        <v>2022.0</v>
      </c>
    </row>
    <row r="635">
      <c r="A635" t="n">
        <v>6.2037803E7</v>
      </c>
      <c r="B635" t="inlineStr">
        <is>
          <t>2,3,3,3-Tetrafluoro-2-(1,1,2,2,3,3,3-heptafluoropropoxy)propanoic acid ammonium salt</t>
        </is>
      </c>
      <c r="C635"/>
      <c r="D635" t="inlineStr">
        <is>
          <t>Measured</t>
        </is>
      </c>
      <c r="E635"/>
      <c r="F635" t="n">
        <v>97.0</v>
      </c>
      <c r="G635"/>
      <c r="H635"/>
      <c r="I635"/>
      <c r="J635"/>
      <c r="K635" t="inlineStr">
        <is>
          <t>Daphnia magna</t>
        </is>
      </c>
      <c r="L635" t="inlineStr">
        <is>
          <t>Water Flea</t>
        </is>
      </c>
      <c r="M635" t="inlineStr">
        <is>
          <t>Crustaceans; Standard Test Species</t>
        </is>
      </c>
      <c r="N635" t="inlineStr">
        <is>
          <t>Adult</t>
        </is>
      </c>
      <c r="O635" t="inlineStr">
        <is>
          <t>~</t>
        </is>
      </c>
      <c r="P635" t="n">
        <v>14.0</v>
      </c>
      <c r="Q635"/>
      <c r="R635"/>
      <c r="S635"/>
      <c r="T635"/>
      <c r="U635" t="inlineStr">
        <is>
          <t>Day(s)</t>
        </is>
      </c>
      <c r="V635" t="inlineStr">
        <is>
          <t>Static</t>
        </is>
      </c>
      <c r="W635" t="inlineStr">
        <is>
          <t>Culture</t>
        </is>
      </c>
      <c r="X635" t="inlineStr">
        <is>
          <t>Lab</t>
        </is>
      </c>
      <c r="Y635" t="n">
        <v>6.0</v>
      </c>
      <c r="Z635" t="inlineStr">
        <is>
          <t>Active ingredient</t>
        </is>
      </c>
      <c r="AA635"/>
      <c r="AB635" t="n">
        <v>307.7</v>
      </c>
      <c r="AC635"/>
      <c r="AD635"/>
      <c r="AE635"/>
      <c r="AF635"/>
      <c r="AG635" t="inlineStr">
        <is>
          <t>AI mg/L</t>
        </is>
      </c>
      <c r="AH635"/>
      <c r="AI635"/>
      <c r="AJ635"/>
      <c r="AK635"/>
      <c r="AL635"/>
      <c r="AM635"/>
      <c r="AN635"/>
      <c r="AO635"/>
      <c r="AP635"/>
      <c r="AQ635"/>
      <c r="AR635"/>
      <c r="AS635"/>
      <c r="AT635"/>
      <c r="AU635"/>
      <c r="AV635"/>
      <c r="AW635"/>
      <c r="AX635" t="inlineStr">
        <is>
          <t>Mortality</t>
        </is>
      </c>
      <c r="AY635" t="inlineStr">
        <is>
          <t>Mortality</t>
        </is>
      </c>
      <c r="AZ635" t="inlineStr">
        <is>
          <t>LC50</t>
        </is>
      </c>
      <c r="BA635"/>
      <c r="BB635"/>
      <c r="BC635" t="n">
        <v>2.0</v>
      </c>
      <c r="BD635"/>
      <c r="BE635"/>
      <c r="BF635"/>
      <c r="BG635"/>
      <c r="BH635" t="inlineStr">
        <is>
          <t>Day(s)</t>
        </is>
      </c>
      <c r="BI635"/>
      <c r="BJ635"/>
      <c r="BK635"/>
      <c r="BL635"/>
      <c r="BM635"/>
      <c r="BN635"/>
      <c r="BO635" t="inlineStr">
        <is>
          <t>--</t>
        </is>
      </c>
      <c r="BP635"/>
      <c r="BQ635"/>
      <c r="BR635"/>
      <c r="BS635"/>
      <c r="BT635"/>
      <c r="BU635"/>
      <c r="BV635"/>
      <c r="BW635"/>
      <c r="BX635"/>
      <c r="BY635"/>
      <c r="BZ635"/>
      <c r="CA635"/>
      <c r="CB635"/>
      <c r="CC635"/>
      <c r="CD635" t="inlineStr">
        <is>
          <t>Labine,L.M., E.A. Oliveira Pereira, S. Kleywegt, K.J. Jobst, A.J. Simpson, and M.J. Simpson</t>
        </is>
      </c>
      <c r="CE635" t="n">
        <v>190676.0</v>
      </c>
      <c r="CF635" t="inlineStr">
        <is>
          <t>Comparison of Sub-Lethal Metabolic Perturbations of Select Legacy and Novel Perfluorinated Alkyl Substances (PFAS) in Daphnia magna</t>
        </is>
      </c>
      <c r="CG635" t="inlineStr">
        <is>
          <t>Environ. Res.212:12 p.  113582</t>
        </is>
      </c>
      <c r="CH635" t="n">
        <v>2022.0</v>
      </c>
    </row>
    <row r="636">
      <c r="A636" t="n">
        <v>6.4285069E7</v>
      </c>
      <c r="B636" t="inlineStr">
        <is>
          <t>1-(1R,6R)-9-Azabicyclo[4.2.1]non-2-en-2-ylethanone</t>
        </is>
      </c>
      <c r="C636"/>
      <c r="D636" t="inlineStr">
        <is>
          <t>Unmeasured</t>
        </is>
      </c>
      <c r="E636"/>
      <c r="F636"/>
      <c r="G636"/>
      <c r="H636"/>
      <c r="I636"/>
      <c r="J636"/>
      <c r="K636" t="inlineStr">
        <is>
          <t>Daphnia magna</t>
        </is>
      </c>
      <c r="L636" t="inlineStr">
        <is>
          <t>Water Flea</t>
        </is>
      </c>
      <c r="M636" t="inlineStr">
        <is>
          <t>Crustaceans; Standard Test Species</t>
        </is>
      </c>
      <c r="N636" t="inlineStr">
        <is>
          <t>Neonate</t>
        </is>
      </c>
      <c r="O636" t="inlineStr">
        <is>
          <t>&lt;=</t>
        </is>
      </c>
      <c r="P636" t="n">
        <v>24.0</v>
      </c>
      <c r="Q636"/>
      <c r="R636"/>
      <c r="S636"/>
      <c r="T636"/>
      <c r="U636" t="inlineStr">
        <is>
          <t>Hour(s)</t>
        </is>
      </c>
      <c r="V636" t="inlineStr">
        <is>
          <t>Static</t>
        </is>
      </c>
      <c r="W636" t="inlineStr">
        <is>
          <t>Fresh water</t>
        </is>
      </c>
      <c r="X636" t="inlineStr">
        <is>
          <t>Lab</t>
        </is>
      </c>
      <c r="Y636" t="n">
        <v>8.0</v>
      </c>
      <c r="Z636" t="inlineStr">
        <is>
          <t>Formulation</t>
        </is>
      </c>
      <c r="AA636"/>
      <c r="AB636" t="n">
        <v>222.74</v>
      </c>
      <c r="AC636"/>
      <c r="AD636"/>
      <c r="AE636"/>
      <c r="AF636"/>
      <c r="AG636" t="inlineStr">
        <is>
          <t>AI mg/L</t>
        </is>
      </c>
      <c r="AH636"/>
      <c r="AI636"/>
      <c r="AJ636"/>
      <c r="AK636"/>
      <c r="AL636"/>
      <c r="AM636"/>
      <c r="AN636"/>
      <c r="AO636"/>
      <c r="AP636"/>
      <c r="AQ636"/>
      <c r="AR636"/>
      <c r="AS636"/>
      <c r="AT636"/>
      <c r="AU636"/>
      <c r="AV636"/>
      <c r="AW636"/>
      <c r="AX636" t="inlineStr">
        <is>
          <t>Mortality</t>
        </is>
      </c>
      <c r="AY636" t="inlineStr">
        <is>
          <t>Mortality</t>
        </is>
      </c>
      <c r="AZ636" t="inlineStr">
        <is>
          <t>LC50</t>
        </is>
      </c>
      <c r="BA636"/>
      <c r="BB636"/>
      <c r="BC636" t="n">
        <v>2.0</v>
      </c>
      <c r="BD636"/>
      <c r="BE636"/>
      <c r="BF636"/>
      <c r="BG636"/>
      <c r="BH636" t="inlineStr">
        <is>
          <t>Day(s)</t>
        </is>
      </c>
      <c r="BI636"/>
      <c r="BJ636"/>
      <c r="BK636"/>
      <c r="BL636"/>
      <c r="BM636"/>
      <c r="BN636"/>
      <c r="BO636" t="inlineStr">
        <is>
          <t>--</t>
        </is>
      </c>
      <c r="BP636"/>
      <c r="BQ636"/>
      <c r="BR636"/>
      <c r="BS636"/>
      <c r="BT636"/>
      <c r="BU636"/>
      <c r="BV636"/>
      <c r="BW636"/>
      <c r="BX636"/>
      <c r="BY636"/>
      <c r="BZ636"/>
      <c r="CA636"/>
      <c r="CB636"/>
      <c r="CC636"/>
      <c r="CD636" t="inlineStr">
        <is>
          <t>Freitas,E.C., C. Pinheiro, O. Rocha, and S. Loureiro</t>
        </is>
      </c>
      <c r="CE636" t="n">
        <v>186637.0</v>
      </c>
      <c r="CF636" t="inlineStr">
        <is>
          <t>Can Mixtures of Cyanotoxins Represent a Risk to the Zooplankton? The Case Study of Daphnia magna Straus Exposed to Hepatotoxic and Neurotoxic Cyanobacterial Extracts.</t>
        </is>
      </c>
      <c r="CG636" t="inlineStr">
        <is>
          <t>Harmful Algae31:143-152</t>
        </is>
      </c>
      <c r="CH636" t="n">
        <v>2014.0</v>
      </c>
    </row>
    <row r="637">
      <c r="A637" t="n">
        <v>6.7747095E7</v>
      </c>
      <c r="B637" t="inlineStr">
        <is>
          <t>N-Propyl-N-[2-(2,4,6-trichlorophenoxy)ethyl]-1H-imidazole-1-carboxamide</t>
        </is>
      </c>
      <c r="C637" t="inlineStr">
        <is>
          <t>Technical grade, technical product, technical formulation</t>
        </is>
      </c>
      <c r="D637" t="inlineStr">
        <is>
          <t>Unmeasured</t>
        </is>
      </c>
      <c r="E637"/>
      <c r="F637" t="n">
        <v>95.0</v>
      </c>
      <c r="G637"/>
      <c r="H637"/>
      <c r="I637"/>
      <c r="J637"/>
      <c r="K637" t="inlineStr">
        <is>
          <t>Daphnia magna</t>
        </is>
      </c>
      <c r="L637" t="inlineStr">
        <is>
          <t>Water Flea</t>
        </is>
      </c>
      <c r="M637" t="inlineStr">
        <is>
          <t>Crustaceans; Standard Test Species</t>
        </is>
      </c>
      <c r="N637" t="inlineStr">
        <is>
          <t>Neonate</t>
        </is>
      </c>
      <c r="O637" t="inlineStr">
        <is>
          <t>&lt;</t>
        </is>
      </c>
      <c r="P637" t="n">
        <v>24.0</v>
      </c>
      <c r="Q637"/>
      <c r="R637"/>
      <c r="S637"/>
      <c r="T637"/>
      <c r="U637" t="inlineStr">
        <is>
          <t>Hour(s)</t>
        </is>
      </c>
      <c r="V637" t="inlineStr">
        <is>
          <t>Static</t>
        </is>
      </c>
      <c r="W637" t="inlineStr">
        <is>
          <t>Culture</t>
        </is>
      </c>
      <c r="X637" t="inlineStr">
        <is>
          <t>Lab</t>
        </is>
      </c>
      <c r="Y637"/>
      <c r="Z637" t="inlineStr">
        <is>
          <t>Active ingredient</t>
        </is>
      </c>
      <c r="AA637"/>
      <c r="AB637" t="n">
        <v>2.9801</v>
      </c>
      <c r="AC637"/>
      <c r="AD637"/>
      <c r="AE637"/>
      <c r="AF637"/>
      <c r="AG637" t="inlineStr">
        <is>
          <t>AI mg/L</t>
        </is>
      </c>
      <c r="AH637"/>
      <c r="AI637"/>
      <c r="AJ637"/>
      <c r="AK637"/>
      <c r="AL637"/>
      <c r="AM637"/>
      <c r="AN637"/>
      <c r="AO637"/>
      <c r="AP637"/>
      <c r="AQ637"/>
      <c r="AR637"/>
      <c r="AS637"/>
      <c r="AT637"/>
      <c r="AU637"/>
      <c r="AV637"/>
      <c r="AW637"/>
      <c r="AX637" t="inlineStr">
        <is>
          <t>Mortality</t>
        </is>
      </c>
      <c r="AY637" t="inlineStr">
        <is>
          <t>Mortality</t>
        </is>
      </c>
      <c r="AZ637" t="inlineStr">
        <is>
          <t>LC50</t>
        </is>
      </c>
      <c r="BA637"/>
      <c r="BB637"/>
      <c r="BC637" t="n">
        <v>2.0</v>
      </c>
      <c r="BD637"/>
      <c r="BE637"/>
      <c r="BF637"/>
      <c r="BG637"/>
      <c r="BH637" t="inlineStr">
        <is>
          <t>Day(s)</t>
        </is>
      </c>
      <c r="BI637"/>
      <c r="BJ637"/>
      <c r="BK637"/>
      <c r="BL637"/>
      <c r="BM637"/>
      <c r="BN637"/>
      <c r="BO637" t="inlineStr">
        <is>
          <t>--</t>
        </is>
      </c>
      <c r="BP637"/>
      <c r="BQ637"/>
      <c r="BR637"/>
      <c r="BS637"/>
      <c r="BT637"/>
      <c r="BU637"/>
      <c r="BV637"/>
      <c r="BW637"/>
      <c r="BX637"/>
      <c r="BY637"/>
      <c r="BZ637"/>
      <c r="CA637"/>
      <c r="CB637"/>
      <c r="CC637"/>
      <c r="CD637" t="inlineStr">
        <is>
          <t>Norgaard,K.B., and N. Cedergreen</t>
        </is>
      </c>
      <c r="CE637" t="n">
        <v>171371.0</v>
      </c>
      <c r="CF637" t="inlineStr">
        <is>
          <t>Pesticide Cocktails can Interact Synergistically on Aquatic Crustaceans</t>
        </is>
      </c>
      <c r="CG637" t="inlineStr">
        <is>
          <t>Environ. Sci. Pollut. Res.17:957-967</t>
        </is>
      </c>
      <c r="CH637" t="n">
        <v>2010.0</v>
      </c>
    </row>
    <row r="638">
      <c r="A638" t="n">
        <v>6.7747095E7</v>
      </c>
      <c r="B638" t="inlineStr">
        <is>
          <t>N-Propyl-N-[2-(2,4,6-trichlorophenoxy)ethyl]-1H-imidazole-1-carboxamide</t>
        </is>
      </c>
      <c r="C638" t="inlineStr">
        <is>
          <t>Technical grade, technical product, technical formulation</t>
        </is>
      </c>
      <c r="D638" t="inlineStr">
        <is>
          <t>Unmeasured</t>
        </is>
      </c>
      <c r="E638"/>
      <c r="F638" t="n">
        <v>95.0</v>
      </c>
      <c r="G638"/>
      <c r="H638"/>
      <c r="I638"/>
      <c r="J638"/>
      <c r="K638" t="inlineStr">
        <is>
          <t>Daphnia magna</t>
        </is>
      </c>
      <c r="L638" t="inlineStr">
        <is>
          <t>Water Flea</t>
        </is>
      </c>
      <c r="M638" t="inlineStr">
        <is>
          <t>Crustaceans; Standard Test Species</t>
        </is>
      </c>
      <c r="N638" t="inlineStr">
        <is>
          <t>Neonate</t>
        </is>
      </c>
      <c r="O638" t="inlineStr">
        <is>
          <t>&lt;</t>
        </is>
      </c>
      <c r="P638" t="n">
        <v>24.0</v>
      </c>
      <c r="Q638"/>
      <c r="R638"/>
      <c r="S638"/>
      <c r="T638"/>
      <c r="U638" t="inlineStr">
        <is>
          <t>Hour(s)</t>
        </is>
      </c>
      <c r="V638" t="inlineStr">
        <is>
          <t>Static</t>
        </is>
      </c>
      <c r="W638" t="inlineStr">
        <is>
          <t>Culture</t>
        </is>
      </c>
      <c r="X638" t="inlineStr">
        <is>
          <t>Lab</t>
        </is>
      </c>
      <c r="Y638"/>
      <c r="Z638" t="inlineStr">
        <is>
          <t>Active ingredient</t>
        </is>
      </c>
      <c r="AA638"/>
      <c r="AB638" t="n">
        <v>3.538</v>
      </c>
      <c r="AC638"/>
      <c r="AD638"/>
      <c r="AE638"/>
      <c r="AF638"/>
      <c r="AG638" t="inlineStr">
        <is>
          <t>AI mg/L</t>
        </is>
      </c>
      <c r="AH638"/>
      <c r="AI638"/>
      <c r="AJ638"/>
      <c r="AK638"/>
      <c r="AL638"/>
      <c r="AM638"/>
      <c r="AN638"/>
      <c r="AO638"/>
      <c r="AP638"/>
      <c r="AQ638"/>
      <c r="AR638"/>
      <c r="AS638"/>
      <c r="AT638"/>
      <c r="AU638"/>
      <c r="AV638"/>
      <c r="AW638"/>
      <c r="AX638" t="inlineStr">
        <is>
          <t>Mortality</t>
        </is>
      </c>
      <c r="AY638" t="inlineStr">
        <is>
          <t>Mortality</t>
        </is>
      </c>
      <c r="AZ638" t="inlineStr">
        <is>
          <t>LC50</t>
        </is>
      </c>
      <c r="BA638"/>
      <c r="BB638"/>
      <c r="BC638" t="n">
        <v>2.0</v>
      </c>
      <c r="BD638"/>
      <c r="BE638"/>
      <c r="BF638"/>
      <c r="BG638"/>
      <c r="BH638" t="inlineStr">
        <is>
          <t>Day(s)</t>
        </is>
      </c>
      <c r="BI638"/>
      <c r="BJ638"/>
      <c r="BK638"/>
      <c r="BL638"/>
      <c r="BM638"/>
      <c r="BN638"/>
      <c r="BO638" t="inlineStr">
        <is>
          <t>--</t>
        </is>
      </c>
      <c r="BP638"/>
      <c r="BQ638"/>
      <c r="BR638"/>
      <c r="BS638"/>
      <c r="BT638"/>
      <c r="BU638"/>
      <c r="BV638"/>
      <c r="BW638"/>
      <c r="BX638"/>
      <c r="BY638"/>
      <c r="BZ638"/>
      <c r="CA638"/>
      <c r="CB638"/>
      <c r="CC638"/>
      <c r="CD638" t="inlineStr">
        <is>
          <t>Norgaard,K.B., and N. Cedergreen</t>
        </is>
      </c>
      <c r="CE638" t="n">
        <v>171371.0</v>
      </c>
      <c r="CF638" t="inlineStr">
        <is>
          <t>Pesticide Cocktails can Interact Synergistically on Aquatic Crustaceans</t>
        </is>
      </c>
      <c r="CG638" t="inlineStr">
        <is>
          <t>Environ. Sci. Pollut. Res.17:957-967</t>
        </is>
      </c>
      <c r="CH638" t="n">
        <v>2010.0</v>
      </c>
    </row>
    <row r="639">
      <c r="A639" t="n">
        <v>6.7747095E7</v>
      </c>
      <c r="B639" t="inlineStr">
        <is>
          <t>N-Propyl-N-[2-(2,4,6-trichlorophenoxy)ethyl]-1H-imidazole-1-carboxamide</t>
        </is>
      </c>
      <c r="C639" t="inlineStr">
        <is>
          <t>Technical grade, technical product, technical formulation</t>
        </is>
      </c>
      <c r="D639" t="inlineStr">
        <is>
          <t>Unmeasured</t>
        </is>
      </c>
      <c r="E639"/>
      <c r="F639" t="n">
        <v>95.0</v>
      </c>
      <c r="G639"/>
      <c r="H639"/>
      <c r="I639"/>
      <c r="J639"/>
      <c r="K639" t="inlineStr">
        <is>
          <t>Daphnia magna</t>
        </is>
      </c>
      <c r="L639" t="inlineStr">
        <is>
          <t>Water Flea</t>
        </is>
      </c>
      <c r="M639" t="inlineStr">
        <is>
          <t>Crustaceans; Standard Test Species</t>
        </is>
      </c>
      <c r="N639" t="inlineStr">
        <is>
          <t>Neonate</t>
        </is>
      </c>
      <c r="O639" t="inlineStr">
        <is>
          <t>&lt;</t>
        </is>
      </c>
      <c r="P639" t="n">
        <v>24.0</v>
      </c>
      <c r="Q639"/>
      <c r="R639"/>
      <c r="S639"/>
      <c r="T639"/>
      <c r="U639" t="inlineStr">
        <is>
          <t>Hour(s)</t>
        </is>
      </c>
      <c r="V639" t="inlineStr">
        <is>
          <t>Static</t>
        </is>
      </c>
      <c r="W639" t="inlineStr">
        <is>
          <t>Culture</t>
        </is>
      </c>
      <c r="X639" t="inlineStr">
        <is>
          <t>Lab</t>
        </is>
      </c>
      <c r="Y639"/>
      <c r="Z639" t="inlineStr">
        <is>
          <t>Active ingredient</t>
        </is>
      </c>
      <c r="AA639"/>
      <c r="AB639" t="n">
        <v>4.9413</v>
      </c>
      <c r="AC639"/>
      <c r="AD639"/>
      <c r="AE639"/>
      <c r="AF639"/>
      <c r="AG639" t="inlineStr">
        <is>
          <t>AI mg/L</t>
        </is>
      </c>
      <c r="AH639"/>
      <c r="AI639"/>
      <c r="AJ639"/>
      <c r="AK639"/>
      <c r="AL639"/>
      <c r="AM639"/>
      <c r="AN639"/>
      <c r="AO639"/>
      <c r="AP639"/>
      <c r="AQ639"/>
      <c r="AR639"/>
      <c r="AS639"/>
      <c r="AT639"/>
      <c r="AU639"/>
      <c r="AV639"/>
      <c r="AW639"/>
      <c r="AX639" t="inlineStr">
        <is>
          <t>Mortality</t>
        </is>
      </c>
      <c r="AY639" t="inlineStr">
        <is>
          <t>Mortality</t>
        </is>
      </c>
      <c r="AZ639" t="inlineStr">
        <is>
          <t>LC50</t>
        </is>
      </c>
      <c r="BA639"/>
      <c r="BB639"/>
      <c r="BC639" t="n">
        <v>2.0</v>
      </c>
      <c r="BD639"/>
      <c r="BE639"/>
      <c r="BF639"/>
      <c r="BG639"/>
      <c r="BH639" t="inlineStr">
        <is>
          <t>Day(s)</t>
        </is>
      </c>
      <c r="BI639"/>
      <c r="BJ639"/>
      <c r="BK639"/>
      <c r="BL639"/>
      <c r="BM639"/>
      <c r="BN639"/>
      <c r="BO639" t="inlineStr">
        <is>
          <t>--</t>
        </is>
      </c>
      <c r="BP639"/>
      <c r="BQ639"/>
      <c r="BR639"/>
      <c r="BS639"/>
      <c r="BT639"/>
      <c r="BU639"/>
      <c r="BV639"/>
      <c r="BW639"/>
      <c r="BX639"/>
      <c r="BY639"/>
      <c r="BZ639"/>
      <c r="CA639"/>
      <c r="CB639"/>
      <c r="CC639"/>
      <c r="CD639" t="inlineStr">
        <is>
          <t>Norgaard,K.B., and N. Cedergreen</t>
        </is>
      </c>
      <c r="CE639" t="n">
        <v>171371.0</v>
      </c>
      <c r="CF639" t="inlineStr">
        <is>
          <t>Pesticide Cocktails can Interact Synergistically on Aquatic Crustaceans</t>
        </is>
      </c>
      <c r="CG639" t="inlineStr">
        <is>
          <t>Environ. Sci. Pollut. Res.17:957-967</t>
        </is>
      </c>
      <c r="CH639" t="n">
        <v>2010.0</v>
      </c>
    </row>
    <row r="640">
      <c r="A640" t="n">
        <v>7.0887842E7</v>
      </c>
      <c r="B640" t="inlineStr">
        <is>
          <t>3,4,4,5,5,6,6,7,7,8,8,9,9,10,10,10-Hexadecafluoro-2-decenoic acid</t>
        </is>
      </c>
      <c r="C640"/>
      <c r="D640" t="inlineStr">
        <is>
          <t>Measured</t>
        </is>
      </c>
      <c r="E640" t="inlineStr">
        <is>
          <t>&gt;</t>
        </is>
      </c>
      <c r="F640" t="n">
        <v>98.0</v>
      </c>
      <c r="G640"/>
      <c r="H640"/>
      <c r="I640"/>
      <c r="J640"/>
      <c r="K640" t="inlineStr">
        <is>
          <t>Daphnia magna</t>
        </is>
      </c>
      <c r="L640" t="inlineStr">
        <is>
          <t>Water Flea</t>
        </is>
      </c>
      <c r="M640" t="inlineStr">
        <is>
          <t>Crustaceans; Standard Test Species</t>
        </is>
      </c>
      <c r="N640" t="inlineStr">
        <is>
          <t>Neonate</t>
        </is>
      </c>
      <c r="O640" t="inlineStr">
        <is>
          <t>&lt;=</t>
        </is>
      </c>
      <c r="P640" t="n">
        <v>24.0</v>
      </c>
      <c r="Q640"/>
      <c r="R640"/>
      <c r="S640"/>
      <c r="T640"/>
      <c r="U640" t="inlineStr">
        <is>
          <t>Hour(s)</t>
        </is>
      </c>
      <c r="V640" t="inlineStr">
        <is>
          <t>Static</t>
        </is>
      </c>
      <c r="W640" t="inlineStr">
        <is>
          <t>Fresh water</t>
        </is>
      </c>
      <c r="X640" t="inlineStr">
        <is>
          <t>Lab</t>
        </is>
      </c>
      <c r="Y640" t="n">
        <v>8.0</v>
      </c>
      <c r="Z640" t="inlineStr">
        <is>
          <t>Active ingredient</t>
        </is>
      </c>
      <c r="AA640"/>
      <c r="AB640" t="n">
        <v>8.45</v>
      </c>
      <c r="AC640"/>
      <c r="AD640" t="n">
        <v>7.63</v>
      </c>
      <c r="AE640"/>
      <c r="AF640" t="n">
        <v>9.31</v>
      </c>
      <c r="AG640" t="inlineStr">
        <is>
          <t>AI mg/L</t>
        </is>
      </c>
      <c r="AH640"/>
      <c r="AI640"/>
      <c r="AJ640"/>
      <c r="AK640"/>
      <c r="AL640"/>
      <c r="AM640"/>
      <c r="AN640"/>
      <c r="AO640"/>
      <c r="AP640"/>
      <c r="AQ640"/>
      <c r="AR640"/>
      <c r="AS640"/>
      <c r="AT640"/>
      <c r="AU640"/>
      <c r="AV640"/>
      <c r="AW640"/>
      <c r="AX640" t="inlineStr">
        <is>
          <t>Mortality</t>
        </is>
      </c>
      <c r="AY640" t="inlineStr">
        <is>
          <t>Mortality</t>
        </is>
      </c>
      <c r="AZ640" t="inlineStr">
        <is>
          <t>LC50</t>
        </is>
      </c>
      <c r="BA640"/>
      <c r="BB640"/>
      <c r="BC640" t="n">
        <v>2.0</v>
      </c>
      <c r="BD640"/>
      <c r="BE640"/>
      <c r="BF640"/>
      <c r="BG640"/>
      <c r="BH640" t="inlineStr">
        <is>
          <t>Day(s)</t>
        </is>
      </c>
      <c r="BI640"/>
      <c r="BJ640"/>
      <c r="BK640"/>
      <c r="BL640"/>
      <c r="BM640"/>
      <c r="BN640"/>
      <c r="BO640" t="inlineStr">
        <is>
          <t>--</t>
        </is>
      </c>
      <c r="BP640"/>
      <c r="BQ640"/>
      <c r="BR640"/>
      <c r="BS640"/>
      <c r="BT640"/>
      <c r="BU640"/>
      <c r="BV640"/>
      <c r="BW640"/>
      <c r="BX640"/>
      <c r="BY640"/>
      <c r="BZ640"/>
      <c r="CA640"/>
      <c r="CB640"/>
      <c r="CC640"/>
      <c r="CD640" t="inlineStr">
        <is>
          <t>Phillips,M.M., M.J. Dinglasan-Panlilio, S.A. Mabury, K.R. Solomon, and P.K. Sibley</t>
        </is>
      </c>
      <c r="CE640" t="n">
        <v>110323.0</v>
      </c>
      <c r="CF640" t="inlineStr">
        <is>
          <t>Fluorotelomer Acids are more Toxic than Perfluorinated Acids</t>
        </is>
      </c>
      <c r="CG640" t="inlineStr">
        <is>
          <t>Environ. Sci. Technol.41(20): 7159-7163</t>
        </is>
      </c>
      <c r="CH640" t="n">
        <v>2007.0</v>
      </c>
    </row>
    <row r="641">
      <c r="A641" t="n">
        <v>7.0887886E7</v>
      </c>
      <c r="B641" t="inlineStr">
        <is>
          <t>3,4,4,5,5,6,6,7,7,8,8,8-Dodecafluoro-2-octenoic acid</t>
        </is>
      </c>
      <c r="C641"/>
      <c r="D641" t="inlineStr">
        <is>
          <t>Measured</t>
        </is>
      </c>
      <c r="E641" t="inlineStr">
        <is>
          <t>&gt;</t>
        </is>
      </c>
      <c r="F641" t="n">
        <v>98.0</v>
      </c>
      <c r="G641"/>
      <c r="H641"/>
      <c r="I641"/>
      <c r="J641"/>
      <c r="K641" t="inlineStr">
        <is>
          <t>Daphnia magna</t>
        </is>
      </c>
      <c r="L641" t="inlineStr">
        <is>
          <t>Water Flea</t>
        </is>
      </c>
      <c r="M641" t="inlineStr">
        <is>
          <t>Crustaceans; Standard Test Species</t>
        </is>
      </c>
      <c r="N641" t="inlineStr">
        <is>
          <t>Neonate</t>
        </is>
      </c>
      <c r="O641" t="inlineStr">
        <is>
          <t>&lt;=</t>
        </is>
      </c>
      <c r="P641" t="n">
        <v>24.0</v>
      </c>
      <c r="Q641"/>
      <c r="R641"/>
      <c r="S641"/>
      <c r="T641"/>
      <c r="U641" t="inlineStr">
        <is>
          <t>Hour(s)</t>
        </is>
      </c>
      <c r="V641" t="inlineStr">
        <is>
          <t>Static</t>
        </is>
      </c>
      <c r="W641" t="inlineStr">
        <is>
          <t>Fresh water</t>
        </is>
      </c>
      <c r="X641" t="inlineStr">
        <is>
          <t>Lab</t>
        </is>
      </c>
      <c r="Y641"/>
      <c r="Z641" t="inlineStr">
        <is>
          <t>Active ingredient</t>
        </is>
      </c>
      <c r="AA641" t="inlineStr">
        <is>
          <t>&gt;</t>
        </is>
      </c>
      <c r="AB641" t="n">
        <v>100.0</v>
      </c>
      <c r="AC641"/>
      <c r="AD641"/>
      <c r="AE641"/>
      <c r="AF641"/>
      <c r="AG641" t="inlineStr">
        <is>
          <t>AI mg/L</t>
        </is>
      </c>
      <c r="AH641"/>
      <c r="AI641"/>
      <c r="AJ641"/>
      <c r="AK641"/>
      <c r="AL641"/>
      <c r="AM641"/>
      <c r="AN641"/>
      <c r="AO641"/>
      <c r="AP641"/>
      <c r="AQ641"/>
      <c r="AR641"/>
      <c r="AS641"/>
      <c r="AT641"/>
      <c r="AU641"/>
      <c r="AV641"/>
      <c r="AW641"/>
      <c r="AX641" t="inlineStr">
        <is>
          <t>Mortality</t>
        </is>
      </c>
      <c r="AY641" t="inlineStr">
        <is>
          <t>Mortality</t>
        </is>
      </c>
      <c r="AZ641" t="inlineStr">
        <is>
          <t>LC50</t>
        </is>
      </c>
      <c r="BA641"/>
      <c r="BB641"/>
      <c r="BC641" t="n">
        <v>2.0</v>
      </c>
      <c r="BD641"/>
      <c r="BE641"/>
      <c r="BF641"/>
      <c r="BG641"/>
      <c r="BH641" t="inlineStr">
        <is>
          <t>Day(s)</t>
        </is>
      </c>
      <c r="BI641"/>
      <c r="BJ641"/>
      <c r="BK641"/>
      <c r="BL641"/>
      <c r="BM641"/>
      <c r="BN641"/>
      <c r="BO641" t="inlineStr">
        <is>
          <t>--</t>
        </is>
      </c>
      <c r="BP641"/>
      <c r="BQ641"/>
      <c r="BR641"/>
      <c r="BS641"/>
      <c r="BT641"/>
      <c r="BU641"/>
      <c r="BV641"/>
      <c r="BW641"/>
      <c r="BX641"/>
      <c r="BY641"/>
      <c r="BZ641"/>
      <c r="CA641"/>
      <c r="CB641"/>
      <c r="CC641"/>
      <c r="CD641" t="inlineStr">
        <is>
          <t>Phillips,M.M., M.J. Dinglasan-Panlilio, S.A. Mabury, K.R. Solomon, and P.K. Sibley</t>
        </is>
      </c>
      <c r="CE641" t="n">
        <v>110323.0</v>
      </c>
      <c r="CF641" t="inlineStr">
        <is>
          <t>Fluorotelomer Acids are more Toxic than Perfluorinated Acids</t>
        </is>
      </c>
      <c r="CG641" t="inlineStr">
        <is>
          <t>Environ. Sci. Technol.41(20): 7159-7163</t>
        </is>
      </c>
      <c r="CH641" t="n">
        <v>2007.0</v>
      </c>
    </row>
    <row r="642">
      <c r="A642" t="n">
        <v>7.0887897E7</v>
      </c>
      <c r="B642" t="inlineStr">
        <is>
          <t>3,3,4,4,5,5,6,6,6-Nonafluorohexanoic acid</t>
        </is>
      </c>
      <c r="C642"/>
      <c r="D642" t="inlineStr">
        <is>
          <t>Measured</t>
        </is>
      </c>
      <c r="E642" t="inlineStr">
        <is>
          <t>&gt;</t>
        </is>
      </c>
      <c r="F642" t="n">
        <v>98.0</v>
      </c>
      <c r="G642"/>
      <c r="H642"/>
      <c r="I642"/>
      <c r="J642"/>
      <c r="K642" t="inlineStr">
        <is>
          <t>Daphnia magna</t>
        </is>
      </c>
      <c r="L642" t="inlineStr">
        <is>
          <t>Water Flea</t>
        </is>
      </c>
      <c r="M642" t="inlineStr">
        <is>
          <t>Crustaceans; Standard Test Species</t>
        </is>
      </c>
      <c r="N642" t="inlineStr">
        <is>
          <t>Neonate</t>
        </is>
      </c>
      <c r="O642" t="inlineStr">
        <is>
          <t>&lt;=</t>
        </is>
      </c>
      <c r="P642" t="n">
        <v>24.0</v>
      </c>
      <c r="Q642"/>
      <c r="R642"/>
      <c r="S642"/>
      <c r="T642"/>
      <c r="U642" t="inlineStr">
        <is>
          <t>Hour(s)</t>
        </is>
      </c>
      <c r="V642" t="inlineStr">
        <is>
          <t>Static</t>
        </is>
      </c>
      <c r="W642" t="inlineStr">
        <is>
          <t>Fresh water</t>
        </is>
      </c>
      <c r="X642" t="inlineStr">
        <is>
          <t>Lab</t>
        </is>
      </c>
      <c r="Y642"/>
      <c r="Z642" t="inlineStr">
        <is>
          <t>Active ingredient</t>
        </is>
      </c>
      <c r="AA642" t="inlineStr">
        <is>
          <t>&gt;</t>
        </is>
      </c>
      <c r="AB642" t="n">
        <v>100.0</v>
      </c>
      <c r="AC642"/>
      <c r="AD642"/>
      <c r="AE642"/>
      <c r="AF642"/>
      <c r="AG642" t="inlineStr">
        <is>
          <t>AI mg/L</t>
        </is>
      </c>
      <c r="AH642"/>
      <c r="AI642"/>
      <c r="AJ642"/>
      <c r="AK642"/>
      <c r="AL642"/>
      <c r="AM642"/>
      <c r="AN642"/>
      <c r="AO642"/>
      <c r="AP642"/>
      <c r="AQ642"/>
      <c r="AR642"/>
      <c r="AS642"/>
      <c r="AT642"/>
      <c r="AU642"/>
      <c r="AV642"/>
      <c r="AW642"/>
      <c r="AX642" t="inlineStr">
        <is>
          <t>Mortality</t>
        </is>
      </c>
      <c r="AY642" t="inlineStr">
        <is>
          <t>Mortality</t>
        </is>
      </c>
      <c r="AZ642" t="inlineStr">
        <is>
          <t>LC50</t>
        </is>
      </c>
      <c r="BA642"/>
      <c r="BB642"/>
      <c r="BC642" t="n">
        <v>2.0</v>
      </c>
      <c r="BD642"/>
      <c r="BE642"/>
      <c r="BF642"/>
      <c r="BG642"/>
      <c r="BH642" t="inlineStr">
        <is>
          <t>Day(s)</t>
        </is>
      </c>
      <c r="BI642"/>
      <c r="BJ642"/>
      <c r="BK642"/>
      <c r="BL642"/>
      <c r="BM642"/>
      <c r="BN642"/>
      <c r="BO642" t="inlineStr">
        <is>
          <t>--</t>
        </is>
      </c>
      <c r="BP642"/>
      <c r="BQ642"/>
      <c r="BR642"/>
      <c r="BS642"/>
      <c r="BT642"/>
      <c r="BU642"/>
      <c r="BV642"/>
      <c r="BW642"/>
      <c r="BX642"/>
      <c r="BY642"/>
      <c r="BZ642"/>
      <c r="CA642"/>
      <c r="CB642"/>
      <c r="CC642"/>
      <c r="CD642" t="inlineStr">
        <is>
          <t>Phillips,M.M., M.J. Dinglasan-Panlilio, S.A. Mabury, K.R. Solomon, and P.K. Sibley</t>
        </is>
      </c>
      <c r="CE642" t="n">
        <v>110323.0</v>
      </c>
      <c r="CF642" t="inlineStr">
        <is>
          <t>Fluorotelomer Acids are more Toxic than Perfluorinated Acids</t>
        </is>
      </c>
      <c r="CG642" t="inlineStr">
        <is>
          <t>Environ. Sci. Technol.41(20): 7159-7163</t>
        </is>
      </c>
      <c r="CH642" t="n">
        <v>2007.0</v>
      </c>
    </row>
    <row r="643">
      <c r="A643" t="n">
        <v>7.08879E7</v>
      </c>
      <c r="B643" t="inlineStr">
        <is>
          <t>3,4,4,5,5,6,6,6-Octafluoro-2-hexenoic acid</t>
        </is>
      </c>
      <c r="C643"/>
      <c r="D643" t="inlineStr">
        <is>
          <t>Measured</t>
        </is>
      </c>
      <c r="E643" t="inlineStr">
        <is>
          <t>&gt;</t>
        </is>
      </c>
      <c r="F643" t="n">
        <v>98.0</v>
      </c>
      <c r="G643"/>
      <c r="H643"/>
      <c r="I643"/>
      <c r="J643"/>
      <c r="K643" t="inlineStr">
        <is>
          <t>Daphnia magna</t>
        </is>
      </c>
      <c r="L643" t="inlineStr">
        <is>
          <t>Water Flea</t>
        </is>
      </c>
      <c r="M643" t="inlineStr">
        <is>
          <t>Crustaceans; Standard Test Species</t>
        </is>
      </c>
      <c r="N643" t="inlineStr">
        <is>
          <t>Neonate</t>
        </is>
      </c>
      <c r="O643" t="inlineStr">
        <is>
          <t>&lt;=</t>
        </is>
      </c>
      <c r="P643" t="n">
        <v>24.0</v>
      </c>
      <c r="Q643"/>
      <c r="R643"/>
      <c r="S643"/>
      <c r="T643"/>
      <c r="U643" t="inlineStr">
        <is>
          <t>Hour(s)</t>
        </is>
      </c>
      <c r="V643" t="inlineStr">
        <is>
          <t>Static</t>
        </is>
      </c>
      <c r="W643" t="inlineStr">
        <is>
          <t>Fresh water</t>
        </is>
      </c>
      <c r="X643" t="inlineStr">
        <is>
          <t>Lab</t>
        </is>
      </c>
      <c r="Y643"/>
      <c r="Z643" t="inlineStr">
        <is>
          <t>Active ingredient</t>
        </is>
      </c>
      <c r="AA643" t="inlineStr">
        <is>
          <t>&gt;</t>
        </is>
      </c>
      <c r="AB643" t="n">
        <v>100.0</v>
      </c>
      <c r="AC643"/>
      <c r="AD643"/>
      <c r="AE643"/>
      <c r="AF643"/>
      <c r="AG643" t="inlineStr">
        <is>
          <t>AI mg/L</t>
        </is>
      </c>
      <c r="AH643"/>
      <c r="AI643"/>
      <c r="AJ643"/>
      <c r="AK643"/>
      <c r="AL643"/>
      <c r="AM643"/>
      <c r="AN643"/>
      <c r="AO643"/>
      <c r="AP643"/>
      <c r="AQ643"/>
      <c r="AR643"/>
      <c r="AS643"/>
      <c r="AT643"/>
      <c r="AU643"/>
      <c r="AV643"/>
      <c r="AW643"/>
      <c r="AX643" t="inlineStr">
        <is>
          <t>Mortality</t>
        </is>
      </c>
      <c r="AY643" t="inlineStr">
        <is>
          <t>Mortality</t>
        </is>
      </c>
      <c r="AZ643" t="inlineStr">
        <is>
          <t>LC50</t>
        </is>
      </c>
      <c r="BA643"/>
      <c r="BB643"/>
      <c r="BC643" t="n">
        <v>2.0</v>
      </c>
      <c r="BD643"/>
      <c r="BE643"/>
      <c r="BF643"/>
      <c r="BG643"/>
      <c r="BH643" t="inlineStr">
        <is>
          <t>Day(s)</t>
        </is>
      </c>
      <c r="BI643"/>
      <c r="BJ643"/>
      <c r="BK643"/>
      <c r="BL643"/>
      <c r="BM643"/>
      <c r="BN643"/>
      <c r="BO643" t="inlineStr">
        <is>
          <t>--</t>
        </is>
      </c>
      <c r="BP643"/>
      <c r="BQ643"/>
      <c r="BR643"/>
      <c r="BS643"/>
      <c r="BT643"/>
      <c r="BU643"/>
      <c r="BV643"/>
      <c r="BW643"/>
      <c r="BX643"/>
      <c r="BY643"/>
      <c r="BZ643"/>
      <c r="CA643"/>
      <c r="CB643"/>
      <c r="CC643"/>
      <c r="CD643" t="inlineStr">
        <is>
          <t>Phillips,M.M., M.J. Dinglasan-Panlilio, S.A. Mabury, K.R. Solomon, and P.K. Sibley</t>
        </is>
      </c>
      <c r="CE643" t="n">
        <v>110323.0</v>
      </c>
      <c r="CF643" t="inlineStr">
        <is>
          <t>Fluorotelomer Acids are more Toxic than Perfluorinated Acids</t>
        </is>
      </c>
      <c r="CG643" t="inlineStr">
        <is>
          <t>Environ. Sci. Technol.41(20): 7159-7163</t>
        </is>
      </c>
      <c r="CH643" t="n">
        <v>2007.0</v>
      </c>
    </row>
    <row r="644">
      <c r="A644" t="n">
        <v>7.0887944E7</v>
      </c>
      <c r="B644" t="inlineStr">
        <is>
          <t>3,4,4,5,5,6,6,7,7,8,8,9,9,10,10,11,11,12,12,12-Eicosafluoro-2-dodecenoic acid</t>
        </is>
      </c>
      <c r="C644"/>
      <c r="D644" t="inlineStr">
        <is>
          <t>Unmeasured</t>
        </is>
      </c>
      <c r="E644" t="inlineStr">
        <is>
          <t>&gt;</t>
        </is>
      </c>
      <c r="F644" t="n">
        <v>98.0</v>
      </c>
      <c r="G644"/>
      <c r="H644"/>
      <c r="I644"/>
      <c r="J644"/>
      <c r="K644" t="inlineStr">
        <is>
          <t>Daphnia magna</t>
        </is>
      </c>
      <c r="L644" t="inlineStr">
        <is>
          <t>Water Flea</t>
        </is>
      </c>
      <c r="M644" t="inlineStr">
        <is>
          <t>Crustaceans; Standard Test Species</t>
        </is>
      </c>
      <c r="N644" t="inlineStr">
        <is>
          <t>Neonate</t>
        </is>
      </c>
      <c r="O644" t="inlineStr">
        <is>
          <t>&lt;</t>
        </is>
      </c>
      <c r="P644" t="n">
        <v>24.0</v>
      </c>
      <c r="Q644"/>
      <c r="R644"/>
      <c r="S644"/>
      <c r="T644"/>
      <c r="U644" t="inlineStr">
        <is>
          <t>Hour(s)</t>
        </is>
      </c>
      <c r="V644" t="inlineStr">
        <is>
          <t>Renewal</t>
        </is>
      </c>
      <c r="W644" t="inlineStr">
        <is>
          <t>Fresh water</t>
        </is>
      </c>
      <c r="X644" t="inlineStr">
        <is>
          <t>Lab</t>
        </is>
      </c>
      <c r="Y644" t="n">
        <v>7.0</v>
      </c>
      <c r="Z644" t="inlineStr">
        <is>
          <t>Active ingredient</t>
        </is>
      </c>
      <c r="AA644"/>
      <c r="AB644" t="n">
        <v>0.15</v>
      </c>
      <c r="AC644"/>
      <c r="AD644" t="n">
        <v>0.12</v>
      </c>
      <c r="AE644"/>
      <c r="AF644" t="n">
        <v>0.2</v>
      </c>
      <c r="AG644" t="inlineStr">
        <is>
          <t>AI mg/L</t>
        </is>
      </c>
      <c r="AH644"/>
      <c r="AI644"/>
      <c r="AJ644"/>
      <c r="AK644"/>
      <c r="AL644"/>
      <c r="AM644"/>
      <c r="AN644"/>
      <c r="AO644"/>
      <c r="AP644"/>
      <c r="AQ644"/>
      <c r="AR644"/>
      <c r="AS644"/>
      <c r="AT644"/>
      <c r="AU644"/>
      <c r="AV644"/>
      <c r="AW644"/>
      <c r="AX644" t="inlineStr">
        <is>
          <t>Mortality</t>
        </is>
      </c>
      <c r="AY644" t="inlineStr">
        <is>
          <t>Mortality</t>
        </is>
      </c>
      <c r="AZ644" t="inlineStr">
        <is>
          <t>LC50</t>
        </is>
      </c>
      <c r="BA644"/>
      <c r="BB644"/>
      <c r="BC644" t="n">
        <v>21.0</v>
      </c>
      <c r="BD644"/>
      <c r="BE644"/>
      <c r="BF644"/>
      <c r="BG644"/>
      <c r="BH644" t="inlineStr">
        <is>
          <t>Day(s)</t>
        </is>
      </c>
      <c r="BI644"/>
      <c r="BJ644"/>
      <c r="BK644"/>
      <c r="BL644"/>
      <c r="BM644"/>
      <c r="BN644"/>
      <c r="BO644" t="inlineStr">
        <is>
          <t>--</t>
        </is>
      </c>
      <c r="BP644"/>
      <c r="BQ644"/>
      <c r="BR644"/>
      <c r="BS644"/>
      <c r="BT644"/>
      <c r="BU644"/>
      <c r="BV644"/>
      <c r="BW644"/>
      <c r="BX644"/>
      <c r="BY644"/>
      <c r="BZ644"/>
      <c r="CA644"/>
      <c r="CB644"/>
      <c r="CC644"/>
      <c r="CD644" t="inlineStr">
        <is>
          <t>MacDonald,M.M.</t>
        </is>
      </c>
      <c r="CE644" t="n">
        <v>178465.0</v>
      </c>
      <c r="CF644" t="inlineStr">
        <is>
          <t>Fluorotelomer Acid Toxicity to Aquatic Organisms</t>
        </is>
      </c>
      <c r="CG644" t="inlineStr">
        <is>
          <t>M.S.Thesis, University of Guelph, Canada:151 p.</t>
        </is>
      </c>
      <c r="CH644" t="n">
        <v>2006.0</v>
      </c>
    </row>
    <row r="645">
      <c r="A645" t="n">
        <v>7.0887944E7</v>
      </c>
      <c r="B645" t="inlineStr">
        <is>
          <t>3,4,4,5,5,6,6,7,7,8,8,9,9,10,10,11,11,12,12,12-Eicosafluoro-2-dodecenoic acid</t>
        </is>
      </c>
      <c r="C645"/>
      <c r="D645" t="inlineStr">
        <is>
          <t>Measured</t>
        </is>
      </c>
      <c r="E645" t="inlineStr">
        <is>
          <t>&gt;</t>
        </is>
      </c>
      <c r="F645" t="n">
        <v>98.0</v>
      </c>
      <c r="G645"/>
      <c r="H645"/>
      <c r="I645"/>
      <c r="J645"/>
      <c r="K645" t="inlineStr">
        <is>
          <t>Daphnia magna</t>
        </is>
      </c>
      <c r="L645" t="inlineStr">
        <is>
          <t>Water Flea</t>
        </is>
      </c>
      <c r="M645" t="inlineStr">
        <is>
          <t>Crustaceans; Standard Test Species</t>
        </is>
      </c>
      <c r="N645" t="inlineStr">
        <is>
          <t>Neonate</t>
        </is>
      </c>
      <c r="O645" t="inlineStr">
        <is>
          <t>&lt;=</t>
        </is>
      </c>
      <c r="P645" t="n">
        <v>24.0</v>
      </c>
      <c r="Q645"/>
      <c r="R645"/>
      <c r="S645"/>
      <c r="T645"/>
      <c r="U645" t="inlineStr">
        <is>
          <t>Hour(s)</t>
        </is>
      </c>
      <c r="V645" t="inlineStr">
        <is>
          <t>Static</t>
        </is>
      </c>
      <c r="W645" t="inlineStr">
        <is>
          <t>Fresh water</t>
        </is>
      </c>
      <c r="X645" t="inlineStr">
        <is>
          <t>Lab</t>
        </is>
      </c>
      <c r="Y645" t="n">
        <v>15.0</v>
      </c>
      <c r="Z645" t="inlineStr">
        <is>
          <t>Active ingredient</t>
        </is>
      </c>
      <c r="AA645"/>
      <c r="AB645" t="n">
        <v>0.83</v>
      </c>
      <c r="AC645"/>
      <c r="AD645" t="n">
        <v>0.7</v>
      </c>
      <c r="AE645"/>
      <c r="AF645" t="n">
        <v>1.07</v>
      </c>
      <c r="AG645" t="inlineStr">
        <is>
          <t>AI mg/L</t>
        </is>
      </c>
      <c r="AH645"/>
      <c r="AI645"/>
      <c r="AJ645"/>
      <c r="AK645"/>
      <c r="AL645"/>
      <c r="AM645"/>
      <c r="AN645"/>
      <c r="AO645"/>
      <c r="AP645"/>
      <c r="AQ645"/>
      <c r="AR645"/>
      <c r="AS645"/>
      <c r="AT645"/>
      <c r="AU645"/>
      <c r="AV645"/>
      <c r="AW645"/>
      <c r="AX645" t="inlineStr">
        <is>
          <t>Mortality</t>
        </is>
      </c>
      <c r="AY645" t="inlineStr">
        <is>
          <t>Mortality</t>
        </is>
      </c>
      <c r="AZ645" t="inlineStr">
        <is>
          <t>LC50</t>
        </is>
      </c>
      <c r="BA645"/>
      <c r="BB645"/>
      <c r="BC645" t="n">
        <v>2.0</v>
      </c>
      <c r="BD645"/>
      <c r="BE645"/>
      <c r="BF645"/>
      <c r="BG645"/>
      <c r="BH645" t="inlineStr">
        <is>
          <t>Day(s)</t>
        </is>
      </c>
      <c r="BI645"/>
      <c r="BJ645"/>
      <c r="BK645"/>
      <c r="BL645"/>
      <c r="BM645"/>
      <c r="BN645"/>
      <c r="BO645" t="inlineStr">
        <is>
          <t>--</t>
        </is>
      </c>
      <c r="BP645"/>
      <c r="BQ645"/>
      <c r="BR645"/>
      <c r="BS645"/>
      <c r="BT645"/>
      <c r="BU645"/>
      <c r="BV645"/>
      <c r="BW645"/>
      <c r="BX645"/>
      <c r="BY645"/>
      <c r="BZ645"/>
      <c r="CA645"/>
      <c r="CB645"/>
      <c r="CC645"/>
      <c r="CD645" t="inlineStr">
        <is>
          <t>Phillips,M.M., M.J. Dinglasan-Panlilio, S.A. Mabury, K.R. Solomon, and P.K. Sibley</t>
        </is>
      </c>
      <c r="CE645" t="n">
        <v>110323.0</v>
      </c>
      <c r="CF645" t="inlineStr">
        <is>
          <t>Fluorotelomer Acids are more Toxic than Perfluorinated Acids</t>
        </is>
      </c>
      <c r="CG645" t="inlineStr">
        <is>
          <t>Environ. Sci. Technol.41(20): 7159-7163</t>
        </is>
      </c>
      <c r="CH645" t="n">
        <v>2007.0</v>
      </c>
    </row>
    <row r="646">
      <c r="A646" t="n">
        <v>7.0887944E7</v>
      </c>
      <c r="B646" t="inlineStr">
        <is>
          <t>3,4,4,5,5,6,6,7,7,8,8,9,9,10,10,11,11,12,12,12-Eicosafluoro-2-dodecenoic acid</t>
        </is>
      </c>
      <c r="C646"/>
      <c r="D646" t="inlineStr">
        <is>
          <t>Unmeasured</t>
        </is>
      </c>
      <c r="E646" t="inlineStr">
        <is>
          <t>&gt;</t>
        </is>
      </c>
      <c r="F646" t="n">
        <v>98.0</v>
      </c>
      <c r="G646"/>
      <c r="H646"/>
      <c r="I646"/>
      <c r="J646"/>
      <c r="K646" t="inlineStr">
        <is>
          <t>Daphnia magna</t>
        </is>
      </c>
      <c r="L646" t="inlineStr">
        <is>
          <t>Water Flea</t>
        </is>
      </c>
      <c r="M646" t="inlineStr">
        <is>
          <t>Crustaceans; Standard Test Species</t>
        </is>
      </c>
      <c r="N646" t="inlineStr">
        <is>
          <t>Neonate</t>
        </is>
      </c>
      <c r="O646" t="inlineStr">
        <is>
          <t>&lt;</t>
        </is>
      </c>
      <c r="P646" t="n">
        <v>24.0</v>
      </c>
      <c r="Q646"/>
      <c r="R646"/>
      <c r="S646"/>
      <c r="T646"/>
      <c r="U646" t="inlineStr">
        <is>
          <t>Hour(s)</t>
        </is>
      </c>
      <c r="V646" t="inlineStr">
        <is>
          <t>Renewal</t>
        </is>
      </c>
      <c r="W646" t="inlineStr">
        <is>
          <t>Fresh water</t>
        </is>
      </c>
      <c r="X646" t="inlineStr">
        <is>
          <t>Lab</t>
        </is>
      </c>
      <c r="Y646" t="n">
        <v>8.0</v>
      </c>
      <c r="Z646" t="inlineStr">
        <is>
          <t>Active ingredient</t>
        </is>
      </c>
      <c r="AA646"/>
      <c r="AB646" t="n">
        <v>0.15</v>
      </c>
      <c r="AC646"/>
      <c r="AD646" t="n">
        <v>0.12</v>
      </c>
      <c r="AE646"/>
      <c r="AF646" t="n">
        <v>0.2</v>
      </c>
      <c r="AG646" t="inlineStr">
        <is>
          <t>AI mg/L</t>
        </is>
      </c>
      <c r="AH646"/>
      <c r="AI646"/>
      <c r="AJ646"/>
      <c r="AK646"/>
      <c r="AL646"/>
      <c r="AM646"/>
      <c r="AN646"/>
      <c r="AO646"/>
      <c r="AP646"/>
      <c r="AQ646"/>
      <c r="AR646"/>
      <c r="AS646"/>
      <c r="AT646"/>
      <c r="AU646"/>
      <c r="AV646"/>
      <c r="AW646"/>
      <c r="AX646" t="inlineStr">
        <is>
          <t>Mortality</t>
        </is>
      </c>
      <c r="AY646" t="inlineStr">
        <is>
          <t>Mortality</t>
        </is>
      </c>
      <c r="AZ646" t="inlineStr">
        <is>
          <t>LC50</t>
        </is>
      </c>
      <c r="BA646"/>
      <c r="BB646"/>
      <c r="BC646" t="n">
        <v>21.0</v>
      </c>
      <c r="BD646"/>
      <c r="BE646"/>
      <c r="BF646"/>
      <c r="BG646"/>
      <c r="BH646" t="inlineStr">
        <is>
          <t>Day(s)</t>
        </is>
      </c>
      <c r="BI646"/>
      <c r="BJ646"/>
      <c r="BK646"/>
      <c r="BL646"/>
      <c r="BM646"/>
      <c r="BN646"/>
      <c r="BO646" t="inlineStr">
        <is>
          <t>--</t>
        </is>
      </c>
      <c r="BP646"/>
      <c r="BQ646"/>
      <c r="BR646"/>
      <c r="BS646"/>
      <c r="BT646"/>
      <c r="BU646"/>
      <c r="BV646"/>
      <c r="BW646"/>
      <c r="BX646"/>
      <c r="BY646"/>
      <c r="BZ646"/>
      <c r="CA646"/>
      <c r="CB646"/>
      <c r="CC646"/>
      <c r="CD646" t="inlineStr">
        <is>
          <t>Phillips,M.M., M.J.A. Dinglasan-Panlilio, S.A. Mabury, K.R. Solomon, and P.K. Sibley</t>
        </is>
      </c>
      <c r="CE646" t="n">
        <v>184330.0</v>
      </c>
      <c r="CF646" t="inlineStr">
        <is>
          <t>Chronic Toxicity of Fluorotelomer Acids to Daphnia magna and Chironomus dilutus</t>
        </is>
      </c>
      <c r="CG646" t="inlineStr">
        <is>
          <t>Environ. Toxicol. Chem.29:1123-1131</t>
        </is>
      </c>
      <c r="CH646" t="n">
        <v>2010.0</v>
      </c>
    </row>
    <row r="647">
      <c r="A647" t="n">
        <v>7.7238392E7</v>
      </c>
      <c r="B647" t="inlineStr">
        <is>
          <t>Microcystin</t>
        </is>
      </c>
      <c r="C647"/>
      <c r="D647" t="inlineStr">
        <is>
          <t>Measured</t>
        </is>
      </c>
      <c r="E647"/>
      <c r="F647"/>
      <c r="G647"/>
      <c r="H647"/>
      <c r="I647"/>
      <c r="J647"/>
      <c r="K647" t="inlineStr">
        <is>
          <t>Daphnia magna</t>
        </is>
      </c>
      <c r="L647" t="inlineStr">
        <is>
          <t>Water Flea</t>
        </is>
      </c>
      <c r="M647" t="inlineStr">
        <is>
          <t>Crustaceans; Standard Test Species</t>
        </is>
      </c>
      <c r="N647"/>
      <c r="O647"/>
      <c r="P647"/>
      <c r="Q647"/>
      <c r="R647"/>
      <c r="S647"/>
      <c r="T647"/>
      <c r="U647"/>
      <c r="V647" t="inlineStr">
        <is>
          <t>Static</t>
        </is>
      </c>
      <c r="W647" t="inlineStr">
        <is>
          <t>Fresh water</t>
        </is>
      </c>
      <c r="X647" t="inlineStr">
        <is>
          <t>Lab</t>
        </is>
      </c>
      <c r="Y647"/>
      <c r="Z647" t="inlineStr">
        <is>
          <t>Active ingredient</t>
        </is>
      </c>
      <c r="AA647"/>
      <c r="AB647"/>
      <c r="AC647" t="inlineStr">
        <is>
          <t>&gt;</t>
        </is>
      </c>
      <c r="AD647" t="n">
        <v>0.0</v>
      </c>
      <c r="AE647" t="inlineStr">
        <is>
          <t>&lt;</t>
        </is>
      </c>
      <c r="AF647" t="n">
        <v>1500.0</v>
      </c>
      <c r="AG647" t="inlineStr">
        <is>
          <t>AI mg/L</t>
        </is>
      </c>
      <c r="AH647"/>
      <c r="AI647"/>
      <c r="AJ647"/>
      <c r="AK647"/>
      <c r="AL647"/>
      <c r="AM647"/>
      <c r="AN647"/>
      <c r="AO647"/>
      <c r="AP647"/>
      <c r="AQ647"/>
      <c r="AR647"/>
      <c r="AS647"/>
      <c r="AT647"/>
      <c r="AU647"/>
      <c r="AV647"/>
      <c r="AW647"/>
      <c r="AX647" t="inlineStr">
        <is>
          <t>Mortality</t>
        </is>
      </c>
      <c r="AY647" t="inlineStr">
        <is>
          <t>Mortality</t>
        </is>
      </c>
      <c r="AZ647" t="inlineStr">
        <is>
          <t>LC50</t>
        </is>
      </c>
      <c r="BA647"/>
      <c r="BB647"/>
      <c r="BC647" t="n">
        <v>2.0</v>
      </c>
      <c r="BD647"/>
      <c r="BE647"/>
      <c r="BF647"/>
      <c r="BG647"/>
      <c r="BH647" t="inlineStr">
        <is>
          <t>Day(s)</t>
        </is>
      </c>
      <c r="BI647"/>
      <c r="BJ647"/>
      <c r="BK647"/>
      <c r="BL647"/>
      <c r="BM647"/>
      <c r="BN647"/>
      <c r="BO647" t="inlineStr">
        <is>
          <t>--</t>
        </is>
      </c>
      <c r="BP647"/>
      <c r="BQ647"/>
      <c r="BR647"/>
      <c r="BS647"/>
      <c r="BT647"/>
      <c r="BU647"/>
      <c r="BV647"/>
      <c r="BW647"/>
      <c r="BX647"/>
      <c r="BY647"/>
      <c r="BZ647"/>
      <c r="CA647"/>
      <c r="CB647"/>
      <c r="CC647"/>
      <c r="CD647" t="inlineStr">
        <is>
          <t>Tarczynska,M., G. Nalecz-Jawecki, Z. Romanowska-Duda, J. Sawicki, K. Beattie, G. Codd, and M. Zalewski</t>
        </is>
      </c>
      <c r="CE647" t="n">
        <v>62459.0</v>
      </c>
      <c r="CF647" t="inlineStr">
        <is>
          <t>Tests for the Toxicity Assessment of Cyanobacterial Bloom Samples</t>
        </is>
      </c>
      <c r="CG647" t="inlineStr">
        <is>
          <t>Environ. Toxicol.16(5): 383-390</t>
        </is>
      </c>
      <c r="CH647" t="n">
        <v>2001.0</v>
      </c>
    </row>
    <row r="648">
      <c r="A648" t="n">
        <v>7.7238392E7</v>
      </c>
      <c r="B648" t="inlineStr">
        <is>
          <t>Microcystin</t>
        </is>
      </c>
      <c r="C648"/>
      <c r="D648" t="inlineStr">
        <is>
          <t>Measured</t>
        </is>
      </c>
      <c r="E648"/>
      <c r="F648"/>
      <c r="G648"/>
      <c r="H648"/>
      <c r="I648"/>
      <c r="J648"/>
      <c r="K648" t="inlineStr">
        <is>
          <t>Daphnia magna</t>
        </is>
      </c>
      <c r="L648" t="inlineStr">
        <is>
          <t>Water Flea</t>
        </is>
      </c>
      <c r="M648" t="inlineStr">
        <is>
          <t>Crustaceans; Standard Test Species</t>
        </is>
      </c>
      <c r="N648"/>
      <c r="O648"/>
      <c r="P648"/>
      <c r="Q648"/>
      <c r="R648"/>
      <c r="S648"/>
      <c r="T648"/>
      <c r="U648"/>
      <c r="V648" t="inlineStr">
        <is>
          <t>Static</t>
        </is>
      </c>
      <c r="W648" t="inlineStr">
        <is>
          <t>Fresh water</t>
        </is>
      </c>
      <c r="X648" t="inlineStr">
        <is>
          <t>Lab</t>
        </is>
      </c>
      <c r="Y648"/>
      <c r="Z648" t="inlineStr">
        <is>
          <t>Active ingredient</t>
        </is>
      </c>
      <c r="AA648"/>
      <c r="AB648"/>
      <c r="AC648" t="inlineStr">
        <is>
          <t>&gt;</t>
        </is>
      </c>
      <c r="AD648" t="n">
        <v>2000.0</v>
      </c>
      <c r="AE648" t="inlineStr">
        <is>
          <t>&lt;</t>
        </is>
      </c>
      <c r="AF648" t="n">
        <v>4000.0</v>
      </c>
      <c r="AG648" t="inlineStr">
        <is>
          <t>AI mg/L</t>
        </is>
      </c>
      <c r="AH648"/>
      <c r="AI648"/>
      <c r="AJ648"/>
      <c r="AK648"/>
      <c r="AL648"/>
      <c r="AM648"/>
      <c r="AN648"/>
      <c r="AO648"/>
      <c r="AP648"/>
      <c r="AQ648"/>
      <c r="AR648"/>
      <c r="AS648"/>
      <c r="AT648"/>
      <c r="AU648"/>
      <c r="AV648"/>
      <c r="AW648"/>
      <c r="AX648" t="inlineStr">
        <is>
          <t>Mortality</t>
        </is>
      </c>
      <c r="AY648" t="inlineStr">
        <is>
          <t>Mortality</t>
        </is>
      </c>
      <c r="AZ648" t="inlineStr">
        <is>
          <t>LC50</t>
        </is>
      </c>
      <c r="BA648"/>
      <c r="BB648"/>
      <c r="BC648" t="n">
        <v>1.0</v>
      </c>
      <c r="BD648"/>
      <c r="BE648"/>
      <c r="BF648"/>
      <c r="BG648"/>
      <c r="BH648" t="inlineStr">
        <is>
          <t>Day(s)</t>
        </is>
      </c>
      <c r="BI648"/>
      <c r="BJ648"/>
      <c r="BK648"/>
      <c r="BL648"/>
      <c r="BM648"/>
      <c r="BN648"/>
      <c r="BO648" t="inlineStr">
        <is>
          <t>--</t>
        </is>
      </c>
      <c r="BP648"/>
      <c r="BQ648"/>
      <c r="BR648"/>
      <c r="BS648"/>
      <c r="BT648"/>
      <c r="BU648"/>
      <c r="BV648"/>
      <c r="BW648"/>
      <c r="BX648"/>
      <c r="BY648"/>
      <c r="BZ648"/>
      <c r="CA648"/>
      <c r="CB648"/>
      <c r="CC648"/>
      <c r="CD648" t="inlineStr">
        <is>
          <t>Tarczynska,M., G. Nalecz-Jawecki, Z. Romanowska-Duda, J. Sawicki, K. Beattie, G. Codd, and M. Zalewski</t>
        </is>
      </c>
      <c r="CE648" t="n">
        <v>62459.0</v>
      </c>
      <c r="CF648" t="inlineStr">
        <is>
          <t>Tests for the Toxicity Assessment of Cyanobacterial Bloom Samples</t>
        </is>
      </c>
      <c r="CG648" t="inlineStr">
        <is>
          <t>Environ. Toxicol.16(5): 383-390</t>
        </is>
      </c>
      <c r="CH648" t="n">
        <v>2001.0</v>
      </c>
    </row>
    <row r="649">
      <c r="A649" t="n">
        <v>7.7238392E7</v>
      </c>
      <c r="B649" t="inlineStr">
        <is>
          <t>Microcystin</t>
        </is>
      </c>
      <c r="C649"/>
      <c r="D649" t="inlineStr">
        <is>
          <t>Measured</t>
        </is>
      </c>
      <c r="E649"/>
      <c r="F649"/>
      <c r="G649"/>
      <c r="H649"/>
      <c r="I649"/>
      <c r="J649"/>
      <c r="K649" t="inlineStr">
        <is>
          <t>Daphnia magna</t>
        </is>
      </c>
      <c r="L649" t="inlineStr">
        <is>
          <t>Water Flea</t>
        </is>
      </c>
      <c r="M649" t="inlineStr">
        <is>
          <t>Crustaceans; Standard Test Species</t>
        </is>
      </c>
      <c r="N649"/>
      <c r="O649"/>
      <c r="P649"/>
      <c r="Q649"/>
      <c r="R649"/>
      <c r="S649"/>
      <c r="T649"/>
      <c r="U649"/>
      <c r="V649" t="inlineStr">
        <is>
          <t>Static</t>
        </is>
      </c>
      <c r="W649" t="inlineStr">
        <is>
          <t>Fresh water</t>
        </is>
      </c>
      <c r="X649" t="inlineStr">
        <is>
          <t>Lab</t>
        </is>
      </c>
      <c r="Y649"/>
      <c r="Z649" t="inlineStr">
        <is>
          <t>Active ingredient</t>
        </is>
      </c>
      <c r="AA649"/>
      <c r="AB649"/>
      <c r="AC649" t="inlineStr">
        <is>
          <t>&gt;</t>
        </is>
      </c>
      <c r="AD649" t="n">
        <v>2000.0</v>
      </c>
      <c r="AE649" t="inlineStr">
        <is>
          <t>&lt;</t>
        </is>
      </c>
      <c r="AF649" t="n">
        <v>4000.0</v>
      </c>
      <c r="AG649" t="inlineStr">
        <is>
          <t>AI mg/L</t>
        </is>
      </c>
      <c r="AH649"/>
      <c r="AI649"/>
      <c r="AJ649"/>
      <c r="AK649"/>
      <c r="AL649"/>
      <c r="AM649"/>
      <c r="AN649"/>
      <c r="AO649"/>
      <c r="AP649"/>
      <c r="AQ649"/>
      <c r="AR649"/>
      <c r="AS649"/>
      <c r="AT649"/>
      <c r="AU649"/>
      <c r="AV649"/>
      <c r="AW649"/>
      <c r="AX649" t="inlineStr">
        <is>
          <t>Mortality</t>
        </is>
      </c>
      <c r="AY649" t="inlineStr">
        <is>
          <t>Mortality</t>
        </is>
      </c>
      <c r="AZ649" t="inlineStr">
        <is>
          <t>LC50</t>
        </is>
      </c>
      <c r="BA649"/>
      <c r="BB649"/>
      <c r="BC649" t="n">
        <v>1.0</v>
      </c>
      <c r="BD649"/>
      <c r="BE649"/>
      <c r="BF649"/>
      <c r="BG649"/>
      <c r="BH649" t="inlineStr">
        <is>
          <t>Day(s)</t>
        </is>
      </c>
      <c r="BI649"/>
      <c r="BJ649"/>
      <c r="BK649"/>
      <c r="BL649"/>
      <c r="BM649"/>
      <c r="BN649"/>
      <c r="BO649" t="inlineStr">
        <is>
          <t>--</t>
        </is>
      </c>
      <c r="BP649"/>
      <c r="BQ649"/>
      <c r="BR649"/>
      <c r="BS649"/>
      <c r="BT649"/>
      <c r="BU649"/>
      <c r="BV649"/>
      <c r="BW649"/>
      <c r="BX649"/>
      <c r="BY649"/>
      <c r="BZ649"/>
      <c r="CA649"/>
      <c r="CB649"/>
      <c r="CC649"/>
      <c r="CD649" t="inlineStr">
        <is>
          <t>Tarczynska,M., G. Nalecz-Jawecki, Z. Romanowska-Duda, J. Sawicki, K. Beattie, G. Codd, and M. Zalewski</t>
        </is>
      </c>
      <c r="CE649" t="n">
        <v>62459.0</v>
      </c>
      <c r="CF649" t="inlineStr">
        <is>
          <t>Tests for the Toxicity Assessment of Cyanobacterial Bloom Samples</t>
        </is>
      </c>
      <c r="CG649" t="inlineStr">
        <is>
          <t>Environ. Toxicol.16(5): 383-390</t>
        </is>
      </c>
      <c r="CH649" t="n">
        <v>2001.0</v>
      </c>
    </row>
    <row r="650">
      <c r="A650" t="n">
        <v>7.7238392E7</v>
      </c>
      <c r="B650" t="inlineStr">
        <is>
          <t>Microcystin</t>
        </is>
      </c>
      <c r="C650"/>
      <c r="D650" t="inlineStr">
        <is>
          <t>Measured</t>
        </is>
      </c>
      <c r="E650"/>
      <c r="F650"/>
      <c r="G650"/>
      <c r="H650"/>
      <c r="I650"/>
      <c r="J650"/>
      <c r="K650" t="inlineStr">
        <is>
          <t>Daphnia magna</t>
        </is>
      </c>
      <c r="L650" t="inlineStr">
        <is>
          <t>Water Flea</t>
        </is>
      </c>
      <c r="M650" t="inlineStr">
        <is>
          <t>Crustaceans; Standard Test Species</t>
        </is>
      </c>
      <c r="N650"/>
      <c r="O650"/>
      <c r="P650"/>
      <c r="Q650"/>
      <c r="R650"/>
      <c r="S650"/>
      <c r="T650"/>
      <c r="U650"/>
      <c r="V650" t="inlineStr">
        <is>
          <t>Static</t>
        </is>
      </c>
      <c r="W650" t="inlineStr">
        <is>
          <t>Fresh water</t>
        </is>
      </c>
      <c r="X650" t="inlineStr">
        <is>
          <t>Lab</t>
        </is>
      </c>
      <c r="Y650"/>
      <c r="Z650" t="inlineStr">
        <is>
          <t>Active ingredient</t>
        </is>
      </c>
      <c r="AA650"/>
      <c r="AB650"/>
      <c r="AC650" t="inlineStr">
        <is>
          <t>&gt;</t>
        </is>
      </c>
      <c r="AD650" t="n">
        <v>0.0</v>
      </c>
      <c r="AE650" t="inlineStr">
        <is>
          <t>&lt;</t>
        </is>
      </c>
      <c r="AF650" t="n">
        <v>1500.0</v>
      </c>
      <c r="AG650" t="inlineStr">
        <is>
          <t>AI mg/L</t>
        </is>
      </c>
      <c r="AH650"/>
      <c r="AI650"/>
      <c r="AJ650"/>
      <c r="AK650"/>
      <c r="AL650"/>
      <c r="AM650"/>
      <c r="AN650"/>
      <c r="AO650"/>
      <c r="AP650"/>
      <c r="AQ650"/>
      <c r="AR650"/>
      <c r="AS650"/>
      <c r="AT650"/>
      <c r="AU650"/>
      <c r="AV650"/>
      <c r="AW650"/>
      <c r="AX650" t="inlineStr">
        <is>
          <t>Mortality</t>
        </is>
      </c>
      <c r="AY650" t="inlineStr">
        <is>
          <t>Mortality</t>
        </is>
      </c>
      <c r="AZ650" t="inlineStr">
        <is>
          <t>LC50</t>
        </is>
      </c>
      <c r="BA650"/>
      <c r="BB650"/>
      <c r="BC650" t="n">
        <v>2.0</v>
      </c>
      <c r="BD650"/>
      <c r="BE650"/>
      <c r="BF650"/>
      <c r="BG650"/>
      <c r="BH650" t="inlineStr">
        <is>
          <t>Day(s)</t>
        </is>
      </c>
      <c r="BI650"/>
      <c r="BJ650"/>
      <c r="BK650"/>
      <c r="BL650"/>
      <c r="BM650"/>
      <c r="BN650"/>
      <c r="BO650" t="inlineStr">
        <is>
          <t>--</t>
        </is>
      </c>
      <c r="BP650"/>
      <c r="BQ650"/>
      <c r="BR650"/>
      <c r="BS650"/>
      <c r="BT650"/>
      <c r="BU650"/>
      <c r="BV650"/>
      <c r="BW650"/>
      <c r="BX650"/>
      <c r="BY650"/>
      <c r="BZ650"/>
      <c r="CA650"/>
      <c r="CB650"/>
      <c r="CC650"/>
      <c r="CD650" t="inlineStr">
        <is>
          <t>Tarczynska,M., G. Nalecz-Jawecki, Z. Romanowska-Duda, J. Sawicki, K. Beattie, G. Codd, and M. Zalewski</t>
        </is>
      </c>
      <c r="CE650" t="n">
        <v>62459.0</v>
      </c>
      <c r="CF650" t="inlineStr">
        <is>
          <t>Tests for the Toxicity Assessment of Cyanobacterial Bloom Samples</t>
        </is>
      </c>
      <c r="CG650" t="inlineStr">
        <is>
          <t>Environ. Toxicol.16(5): 383-390</t>
        </is>
      </c>
      <c r="CH650" t="n">
        <v>2001.0</v>
      </c>
    </row>
    <row r="651">
      <c r="A651" t="n">
        <v>7.7238392E7</v>
      </c>
      <c r="B651" t="inlineStr">
        <is>
          <t>Microcystin</t>
        </is>
      </c>
      <c r="C651"/>
      <c r="D651" t="inlineStr">
        <is>
          <t>Measured</t>
        </is>
      </c>
      <c r="E651"/>
      <c r="F651"/>
      <c r="G651"/>
      <c r="H651"/>
      <c r="I651"/>
      <c r="J651"/>
      <c r="K651" t="inlineStr">
        <is>
          <t>Daphnia magna</t>
        </is>
      </c>
      <c r="L651" t="inlineStr">
        <is>
          <t>Water Flea</t>
        </is>
      </c>
      <c r="M651" t="inlineStr">
        <is>
          <t>Crustaceans; Standard Test Species</t>
        </is>
      </c>
      <c r="N651"/>
      <c r="O651"/>
      <c r="P651"/>
      <c r="Q651"/>
      <c r="R651"/>
      <c r="S651"/>
      <c r="T651"/>
      <c r="U651"/>
      <c r="V651" t="inlineStr">
        <is>
          <t>Static</t>
        </is>
      </c>
      <c r="W651" t="inlineStr">
        <is>
          <t>Fresh water</t>
        </is>
      </c>
      <c r="X651" t="inlineStr">
        <is>
          <t>Lab</t>
        </is>
      </c>
      <c r="Y651"/>
      <c r="Z651" t="inlineStr">
        <is>
          <t>Active ingredient</t>
        </is>
      </c>
      <c r="AA651"/>
      <c r="AB651"/>
      <c r="AC651" t="inlineStr">
        <is>
          <t>&gt;</t>
        </is>
      </c>
      <c r="AD651" t="n">
        <v>0.0</v>
      </c>
      <c r="AE651" t="inlineStr">
        <is>
          <t>&lt;</t>
        </is>
      </c>
      <c r="AF651" t="n">
        <v>1500.0</v>
      </c>
      <c r="AG651" t="inlineStr">
        <is>
          <t>AI mg/L</t>
        </is>
      </c>
      <c r="AH651"/>
      <c r="AI651"/>
      <c r="AJ651"/>
      <c r="AK651"/>
      <c r="AL651"/>
      <c r="AM651"/>
      <c r="AN651"/>
      <c r="AO651"/>
      <c r="AP651"/>
      <c r="AQ651"/>
      <c r="AR651"/>
      <c r="AS651"/>
      <c r="AT651"/>
      <c r="AU651"/>
      <c r="AV651"/>
      <c r="AW651"/>
      <c r="AX651" t="inlineStr">
        <is>
          <t>Mortality</t>
        </is>
      </c>
      <c r="AY651" t="inlineStr">
        <is>
          <t>Mortality</t>
        </is>
      </c>
      <c r="AZ651" t="inlineStr">
        <is>
          <t>LC50</t>
        </is>
      </c>
      <c r="BA651"/>
      <c r="BB651"/>
      <c r="BC651" t="n">
        <v>2.0</v>
      </c>
      <c r="BD651"/>
      <c r="BE651"/>
      <c r="BF651"/>
      <c r="BG651"/>
      <c r="BH651" t="inlineStr">
        <is>
          <t>Day(s)</t>
        </is>
      </c>
      <c r="BI651"/>
      <c r="BJ651"/>
      <c r="BK651"/>
      <c r="BL651"/>
      <c r="BM651"/>
      <c r="BN651"/>
      <c r="BO651" t="inlineStr">
        <is>
          <t>--</t>
        </is>
      </c>
      <c r="BP651"/>
      <c r="BQ651"/>
      <c r="BR651"/>
      <c r="BS651"/>
      <c r="BT651"/>
      <c r="BU651"/>
      <c r="BV651"/>
      <c r="BW651"/>
      <c r="BX651"/>
      <c r="BY651"/>
      <c r="BZ651"/>
      <c r="CA651"/>
      <c r="CB651"/>
      <c r="CC651"/>
      <c r="CD651" t="inlineStr">
        <is>
          <t>Tarczynska,M., G. Nalecz-Jawecki, Z. Romanowska-Duda, J. Sawicki, K. Beattie, G. Codd, and M. Zalewski</t>
        </is>
      </c>
      <c r="CE651" t="n">
        <v>62459.0</v>
      </c>
      <c r="CF651" t="inlineStr">
        <is>
          <t>Tests for the Toxicity Assessment of Cyanobacterial Bloom Samples</t>
        </is>
      </c>
      <c r="CG651" t="inlineStr">
        <is>
          <t>Environ. Toxicol.16(5): 383-390</t>
        </is>
      </c>
      <c r="CH651" t="n">
        <v>2001.0</v>
      </c>
    </row>
    <row r="652">
      <c r="A652" t="n">
        <v>7.7238392E7</v>
      </c>
      <c r="B652" t="inlineStr">
        <is>
          <t>Microcystin</t>
        </is>
      </c>
      <c r="C652"/>
      <c r="D652" t="inlineStr">
        <is>
          <t>Measured</t>
        </is>
      </c>
      <c r="E652"/>
      <c r="F652"/>
      <c r="G652"/>
      <c r="H652"/>
      <c r="I652"/>
      <c r="J652"/>
      <c r="K652" t="inlineStr">
        <is>
          <t>Daphnia magna</t>
        </is>
      </c>
      <c r="L652" t="inlineStr">
        <is>
          <t>Water Flea</t>
        </is>
      </c>
      <c r="M652" t="inlineStr">
        <is>
          <t>Crustaceans; Standard Test Species</t>
        </is>
      </c>
      <c r="N652"/>
      <c r="O652"/>
      <c r="P652"/>
      <c r="Q652"/>
      <c r="R652"/>
      <c r="S652"/>
      <c r="T652"/>
      <c r="U652"/>
      <c r="V652" t="inlineStr">
        <is>
          <t>Static</t>
        </is>
      </c>
      <c r="W652" t="inlineStr">
        <is>
          <t>Fresh water</t>
        </is>
      </c>
      <c r="X652" t="inlineStr">
        <is>
          <t>Lab</t>
        </is>
      </c>
      <c r="Y652"/>
      <c r="Z652" t="inlineStr">
        <is>
          <t>Active ingredient</t>
        </is>
      </c>
      <c r="AA652"/>
      <c r="AB652"/>
      <c r="AC652" t="inlineStr">
        <is>
          <t>&gt;</t>
        </is>
      </c>
      <c r="AD652" t="n">
        <v>0.0</v>
      </c>
      <c r="AE652" t="inlineStr">
        <is>
          <t>&lt;</t>
        </is>
      </c>
      <c r="AF652" t="n">
        <v>2000.0</v>
      </c>
      <c r="AG652" t="inlineStr">
        <is>
          <t>AI mg/L</t>
        </is>
      </c>
      <c r="AH652"/>
      <c r="AI652"/>
      <c r="AJ652"/>
      <c r="AK652"/>
      <c r="AL652"/>
      <c r="AM652"/>
      <c r="AN652"/>
      <c r="AO652"/>
      <c r="AP652"/>
      <c r="AQ652"/>
      <c r="AR652"/>
      <c r="AS652"/>
      <c r="AT652"/>
      <c r="AU652"/>
      <c r="AV652"/>
      <c r="AW652"/>
      <c r="AX652" t="inlineStr">
        <is>
          <t>Mortality</t>
        </is>
      </c>
      <c r="AY652" t="inlineStr">
        <is>
          <t>Mortality</t>
        </is>
      </c>
      <c r="AZ652" t="inlineStr">
        <is>
          <t>LC50</t>
        </is>
      </c>
      <c r="BA652"/>
      <c r="BB652"/>
      <c r="BC652" t="n">
        <v>1.0</v>
      </c>
      <c r="BD652"/>
      <c r="BE652"/>
      <c r="BF652"/>
      <c r="BG652"/>
      <c r="BH652" t="inlineStr">
        <is>
          <t>Day(s)</t>
        </is>
      </c>
      <c r="BI652"/>
      <c r="BJ652"/>
      <c r="BK652"/>
      <c r="BL652"/>
      <c r="BM652"/>
      <c r="BN652"/>
      <c r="BO652" t="inlineStr">
        <is>
          <t>--</t>
        </is>
      </c>
      <c r="BP652"/>
      <c r="BQ652"/>
      <c r="BR652"/>
      <c r="BS652"/>
      <c r="BT652"/>
      <c r="BU652"/>
      <c r="BV652"/>
      <c r="BW652"/>
      <c r="BX652"/>
      <c r="BY652"/>
      <c r="BZ652"/>
      <c r="CA652"/>
      <c r="CB652"/>
      <c r="CC652"/>
      <c r="CD652" t="inlineStr">
        <is>
          <t>Tarczynska,M., G. Nalecz-Jawecki, Z. Romanowska-Duda, J. Sawicki, K. Beattie, G. Codd, and M. Zalewski</t>
        </is>
      </c>
      <c r="CE652" t="n">
        <v>62459.0</v>
      </c>
      <c r="CF652" t="inlineStr">
        <is>
          <t>Tests for the Toxicity Assessment of Cyanobacterial Bloom Samples</t>
        </is>
      </c>
      <c r="CG652" t="inlineStr">
        <is>
          <t>Environ. Toxicol.16(5): 383-390</t>
        </is>
      </c>
      <c r="CH652" t="n">
        <v>2001.0</v>
      </c>
    </row>
    <row r="653">
      <c r="A653" t="n">
        <v>7.7238392E7</v>
      </c>
      <c r="B653" t="inlineStr">
        <is>
          <t>Microcystin</t>
        </is>
      </c>
      <c r="C653"/>
      <c r="D653" t="inlineStr">
        <is>
          <t>Measured</t>
        </is>
      </c>
      <c r="E653"/>
      <c r="F653"/>
      <c r="G653"/>
      <c r="H653"/>
      <c r="I653"/>
      <c r="J653"/>
      <c r="K653" t="inlineStr">
        <is>
          <t>Daphnia magna</t>
        </is>
      </c>
      <c r="L653" t="inlineStr">
        <is>
          <t>Water Flea</t>
        </is>
      </c>
      <c r="M653" t="inlineStr">
        <is>
          <t>Crustaceans; Standard Test Species</t>
        </is>
      </c>
      <c r="N653"/>
      <c r="O653"/>
      <c r="P653"/>
      <c r="Q653"/>
      <c r="R653"/>
      <c r="S653"/>
      <c r="T653"/>
      <c r="U653"/>
      <c r="V653" t="inlineStr">
        <is>
          <t>Static</t>
        </is>
      </c>
      <c r="W653" t="inlineStr">
        <is>
          <t>Fresh water</t>
        </is>
      </c>
      <c r="X653" t="inlineStr">
        <is>
          <t>Lab</t>
        </is>
      </c>
      <c r="Y653"/>
      <c r="Z653" t="inlineStr">
        <is>
          <t>Active ingredient</t>
        </is>
      </c>
      <c r="AA653"/>
      <c r="AB653"/>
      <c r="AC653" t="inlineStr">
        <is>
          <t>&gt;</t>
        </is>
      </c>
      <c r="AD653" t="n">
        <v>0.0</v>
      </c>
      <c r="AE653" t="inlineStr">
        <is>
          <t>&lt;</t>
        </is>
      </c>
      <c r="AF653" t="n">
        <v>1500.0</v>
      </c>
      <c r="AG653" t="inlineStr">
        <is>
          <t>AI mg/L</t>
        </is>
      </c>
      <c r="AH653"/>
      <c r="AI653"/>
      <c r="AJ653"/>
      <c r="AK653"/>
      <c r="AL653"/>
      <c r="AM653"/>
      <c r="AN653"/>
      <c r="AO653"/>
      <c r="AP653"/>
      <c r="AQ653"/>
      <c r="AR653"/>
      <c r="AS653"/>
      <c r="AT653"/>
      <c r="AU653"/>
      <c r="AV653"/>
      <c r="AW653"/>
      <c r="AX653" t="inlineStr">
        <is>
          <t>Mortality</t>
        </is>
      </c>
      <c r="AY653" t="inlineStr">
        <is>
          <t>Mortality</t>
        </is>
      </c>
      <c r="AZ653" t="inlineStr">
        <is>
          <t>LC50</t>
        </is>
      </c>
      <c r="BA653"/>
      <c r="BB653"/>
      <c r="BC653" t="n">
        <v>2.0</v>
      </c>
      <c r="BD653"/>
      <c r="BE653"/>
      <c r="BF653"/>
      <c r="BG653"/>
      <c r="BH653" t="inlineStr">
        <is>
          <t>Day(s)</t>
        </is>
      </c>
      <c r="BI653"/>
      <c r="BJ653"/>
      <c r="BK653"/>
      <c r="BL653"/>
      <c r="BM653"/>
      <c r="BN653"/>
      <c r="BO653" t="inlineStr">
        <is>
          <t>--</t>
        </is>
      </c>
      <c r="BP653"/>
      <c r="BQ653"/>
      <c r="BR653"/>
      <c r="BS653"/>
      <c r="BT653"/>
      <c r="BU653"/>
      <c r="BV653"/>
      <c r="BW653"/>
      <c r="BX653"/>
      <c r="BY653"/>
      <c r="BZ653"/>
      <c r="CA653"/>
      <c r="CB653"/>
      <c r="CC653"/>
      <c r="CD653" t="inlineStr">
        <is>
          <t>Tarczynska,M., G. Nalecz-Jawecki, Z. Romanowska-Duda, J. Sawicki, K. Beattie, G. Codd, and M. Zalewski</t>
        </is>
      </c>
      <c r="CE653" t="n">
        <v>62459.0</v>
      </c>
      <c r="CF653" t="inlineStr">
        <is>
          <t>Tests for the Toxicity Assessment of Cyanobacterial Bloom Samples</t>
        </is>
      </c>
      <c r="CG653" t="inlineStr">
        <is>
          <t>Environ. Toxicol.16(5): 383-390</t>
        </is>
      </c>
      <c r="CH653" t="n">
        <v>2001.0</v>
      </c>
    </row>
    <row r="654">
      <c r="A654" t="n">
        <v>7.7238392E7</v>
      </c>
      <c r="B654" t="inlineStr">
        <is>
          <t>Microcystin</t>
        </is>
      </c>
      <c r="C654"/>
      <c r="D654" t="inlineStr">
        <is>
          <t>Measured</t>
        </is>
      </c>
      <c r="E654"/>
      <c r="F654"/>
      <c r="G654"/>
      <c r="H654"/>
      <c r="I654"/>
      <c r="J654"/>
      <c r="K654" t="inlineStr">
        <is>
          <t>Daphnia magna</t>
        </is>
      </c>
      <c r="L654" t="inlineStr">
        <is>
          <t>Water Flea</t>
        </is>
      </c>
      <c r="M654" t="inlineStr">
        <is>
          <t>Crustaceans; Standard Test Species</t>
        </is>
      </c>
      <c r="N654"/>
      <c r="O654"/>
      <c r="P654"/>
      <c r="Q654"/>
      <c r="R654"/>
      <c r="S654"/>
      <c r="T654"/>
      <c r="U654"/>
      <c r="V654" t="inlineStr">
        <is>
          <t>Static</t>
        </is>
      </c>
      <c r="W654" t="inlineStr">
        <is>
          <t>Fresh water</t>
        </is>
      </c>
      <c r="X654" t="inlineStr">
        <is>
          <t>Lab</t>
        </is>
      </c>
      <c r="Y654"/>
      <c r="Z654" t="inlineStr">
        <is>
          <t>Active ingredient</t>
        </is>
      </c>
      <c r="AA654"/>
      <c r="AB654"/>
      <c r="AC654" t="inlineStr">
        <is>
          <t>&gt;</t>
        </is>
      </c>
      <c r="AD654" t="n">
        <v>0.0</v>
      </c>
      <c r="AE654" t="inlineStr">
        <is>
          <t>&lt;</t>
        </is>
      </c>
      <c r="AF654" t="n">
        <v>2000.0</v>
      </c>
      <c r="AG654" t="inlineStr">
        <is>
          <t>AI mg/L</t>
        </is>
      </c>
      <c r="AH654"/>
      <c r="AI654"/>
      <c r="AJ654"/>
      <c r="AK654"/>
      <c r="AL654"/>
      <c r="AM654"/>
      <c r="AN654"/>
      <c r="AO654"/>
      <c r="AP654"/>
      <c r="AQ654"/>
      <c r="AR654"/>
      <c r="AS654"/>
      <c r="AT654"/>
      <c r="AU654"/>
      <c r="AV654"/>
      <c r="AW654"/>
      <c r="AX654" t="inlineStr">
        <is>
          <t>Mortality</t>
        </is>
      </c>
      <c r="AY654" t="inlineStr">
        <is>
          <t>Mortality</t>
        </is>
      </c>
      <c r="AZ654" t="inlineStr">
        <is>
          <t>LC50</t>
        </is>
      </c>
      <c r="BA654"/>
      <c r="BB654"/>
      <c r="BC654" t="n">
        <v>1.0</v>
      </c>
      <c r="BD654"/>
      <c r="BE654"/>
      <c r="BF654"/>
      <c r="BG654"/>
      <c r="BH654" t="inlineStr">
        <is>
          <t>Day(s)</t>
        </is>
      </c>
      <c r="BI654"/>
      <c r="BJ654"/>
      <c r="BK654"/>
      <c r="BL654"/>
      <c r="BM654"/>
      <c r="BN654"/>
      <c r="BO654" t="inlineStr">
        <is>
          <t>--</t>
        </is>
      </c>
      <c r="BP654"/>
      <c r="BQ654"/>
      <c r="BR654"/>
      <c r="BS654"/>
      <c r="BT654"/>
      <c r="BU654"/>
      <c r="BV654"/>
      <c r="BW654"/>
      <c r="BX654"/>
      <c r="BY654"/>
      <c r="BZ654"/>
      <c r="CA654"/>
      <c r="CB654"/>
      <c r="CC654"/>
      <c r="CD654" t="inlineStr">
        <is>
          <t>Tarczynska,M., G. Nalecz-Jawecki, Z. Romanowska-Duda, J. Sawicki, K. Beattie, G. Codd, and M. Zalewski</t>
        </is>
      </c>
      <c r="CE654" t="n">
        <v>62459.0</v>
      </c>
      <c r="CF654" t="inlineStr">
        <is>
          <t>Tests for the Toxicity Assessment of Cyanobacterial Bloom Samples</t>
        </is>
      </c>
      <c r="CG654" t="inlineStr">
        <is>
          <t>Environ. Toxicol.16(5): 383-390</t>
        </is>
      </c>
      <c r="CH654" t="n">
        <v>2001.0</v>
      </c>
    </row>
    <row r="655">
      <c r="A655" t="n">
        <v>7.7238392E7</v>
      </c>
      <c r="B655" t="inlineStr">
        <is>
          <t>Microcystin</t>
        </is>
      </c>
      <c r="C655"/>
      <c r="D655" t="inlineStr">
        <is>
          <t>Measured</t>
        </is>
      </c>
      <c r="E655"/>
      <c r="F655"/>
      <c r="G655"/>
      <c r="H655"/>
      <c r="I655"/>
      <c r="J655"/>
      <c r="K655" t="inlineStr">
        <is>
          <t>Daphnia magna</t>
        </is>
      </c>
      <c r="L655" t="inlineStr">
        <is>
          <t>Water Flea</t>
        </is>
      </c>
      <c r="M655" t="inlineStr">
        <is>
          <t>Crustaceans; Standard Test Species</t>
        </is>
      </c>
      <c r="N655"/>
      <c r="O655"/>
      <c r="P655"/>
      <c r="Q655"/>
      <c r="R655"/>
      <c r="S655"/>
      <c r="T655"/>
      <c r="U655"/>
      <c r="V655" t="inlineStr">
        <is>
          <t>Static</t>
        </is>
      </c>
      <c r="W655" t="inlineStr">
        <is>
          <t>Fresh water</t>
        </is>
      </c>
      <c r="X655" t="inlineStr">
        <is>
          <t>Lab</t>
        </is>
      </c>
      <c r="Y655"/>
      <c r="Z655" t="inlineStr">
        <is>
          <t>Active ingredient</t>
        </is>
      </c>
      <c r="AA655"/>
      <c r="AB655"/>
      <c r="AC655" t="inlineStr">
        <is>
          <t>&gt;</t>
        </is>
      </c>
      <c r="AD655" t="n">
        <v>6000.0</v>
      </c>
      <c r="AE655" t="inlineStr">
        <is>
          <t>&lt;</t>
        </is>
      </c>
      <c r="AF655" t="n">
        <v>8000.0</v>
      </c>
      <c r="AG655" t="inlineStr">
        <is>
          <t>AI mg/L</t>
        </is>
      </c>
      <c r="AH655"/>
      <c r="AI655"/>
      <c r="AJ655"/>
      <c r="AK655"/>
      <c r="AL655"/>
      <c r="AM655"/>
      <c r="AN655"/>
      <c r="AO655"/>
      <c r="AP655"/>
      <c r="AQ655"/>
      <c r="AR655"/>
      <c r="AS655"/>
      <c r="AT655"/>
      <c r="AU655"/>
      <c r="AV655"/>
      <c r="AW655"/>
      <c r="AX655" t="inlineStr">
        <is>
          <t>Mortality</t>
        </is>
      </c>
      <c r="AY655" t="inlineStr">
        <is>
          <t>Mortality</t>
        </is>
      </c>
      <c r="AZ655" t="inlineStr">
        <is>
          <t>LC50</t>
        </is>
      </c>
      <c r="BA655"/>
      <c r="BB655"/>
      <c r="BC655" t="n">
        <v>1.0</v>
      </c>
      <c r="BD655"/>
      <c r="BE655"/>
      <c r="BF655"/>
      <c r="BG655"/>
      <c r="BH655" t="inlineStr">
        <is>
          <t>Day(s)</t>
        </is>
      </c>
      <c r="BI655"/>
      <c r="BJ655"/>
      <c r="BK655"/>
      <c r="BL655"/>
      <c r="BM655"/>
      <c r="BN655"/>
      <c r="BO655" t="inlineStr">
        <is>
          <t>--</t>
        </is>
      </c>
      <c r="BP655"/>
      <c r="BQ655"/>
      <c r="BR655"/>
      <c r="BS655"/>
      <c r="BT655"/>
      <c r="BU655"/>
      <c r="BV655"/>
      <c r="BW655"/>
      <c r="BX655"/>
      <c r="BY655"/>
      <c r="BZ655"/>
      <c r="CA655"/>
      <c r="CB655"/>
      <c r="CC655"/>
      <c r="CD655" t="inlineStr">
        <is>
          <t>Tarczynska,M., G. Nalecz-Jawecki, Z. Romanowska-Duda, J. Sawicki, K. Beattie, G. Codd, and M. Zalewski</t>
        </is>
      </c>
      <c r="CE655" t="n">
        <v>62459.0</v>
      </c>
      <c r="CF655" t="inlineStr">
        <is>
          <t>Tests for the Toxicity Assessment of Cyanobacterial Bloom Samples</t>
        </is>
      </c>
      <c r="CG655" t="inlineStr">
        <is>
          <t>Environ. Toxicol.16(5): 383-390</t>
        </is>
      </c>
      <c r="CH655" t="n">
        <v>2001.0</v>
      </c>
    </row>
    <row r="656">
      <c r="A656" t="n">
        <v>7.7238392E7</v>
      </c>
      <c r="B656" t="inlineStr">
        <is>
          <t>Microcystin</t>
        </is>
      </c>
      <c r="C656"/>
      <c r="D656" t="inlineStr">
        <is>
          <t>Measured</t>
        </is>
      </c>
      <c r="E656"/>
      <c r="F656"/>
      <c r="G656"/>
      <c r="H656"/>
      <c r="I656"/>
      <c r="J656"/>
      <c r="K656" t="inlineStr">
        <is>
          <t>Daphnia magna</t>
        </is>
      </c>
      <c r="L656" t="inlineStr">
        <is>
          <t>Water Flea</t>
        </is>
      </c>
      <c r="M656" t="inlineStr">
        <is>
          <t>Crustaceans; Standard Test Species</t>
        </is>
      </c>
      <c r="N656"/>
      <c r="O656"/>
      <c r="P656"/>
      <c r="Q656"/>
      <c r="R656"/>
      <c r="S656"/>
      <c r="T656"/>
      <c r="U656"/>
      <c r="V656" t="inlineStr">
        <is>
          <t>Static</t>
        </is>
      </c>
      <c r="W656" t="inlineStr">
        <is>
          <t>Fresh water</t>
        </is>
      </c>
      <c r="X656" t="inlineStr">
        <is>
          <t>Lab</t>
        </is>
      </c>
      <c r="Y656"/>
      <c r="Z656" t="inlineStr">
        <is>
          <t>Active ingredient</t>
        </is>
      </c>
      <c r="AA656"/>
      <c r="AB656"/>
      <c r="AC656" t="inlineStr">
        <is>
          <t>&gt;</t>
        </is>
      </c>
      <c r="AD656" t="n">
        <v>6000.0</v>
      </c>
      <c r="AE656" t="inlineStr">
        <is>
          <t>&lt;</t>
        </is>
      </c>
      <c r="AF656" t="n">
        <v>7500.0</v>
      </c>
      <c r="AG656" t="inlineStr">
        <is>
          <t>AI mg/L</t>
        </is>
      </c>
      <c r="AH656"/>
      <c r="AI656"/>
      <c r="AJ656"/>
      <c r="AK656"/>
      <c r="AL656"/>
      <c r="AM656"/>
      <c r="AN656"/>
      <c r="AO656"/>
      <c r="AP656"/>
      <c r="AQ656"/>
      <c r="AR656"/>
      <c r="AS656"/>
      <c r="AT656"/>
      <c r="AU656"/>
      <c r="AV656"/>
      <c r="AW656"/>
      <c r="AX656" t="inlineStr">
        <is>
          <t>Mortality</t>
        </is>
      </c>
      <c r="AY656" t="inlineStr">
        <is>
          <t>Mortality</t>
        </is>
      </c>
      <c r="AZ656" t="inlineStr">
        <is>
          <t>LC50</t>
        </is>
      </c>
      <c r="BA656"/>
      <c r="BB656"/>
      <c r="BC656" t="n">
        <v>2.0</v>
      </c>
      <c r="BD656"/>
      <c r="BE656"/>
      <c r="BF656"/>
      <c r="BG656"/>
      <c r="BH656" t="inlineStr">
        <is>
          <t>Day(s)</t>
        </is>
      </c>
      <c r="BI656"/>
      <c r="BJ656"/>
      <c r="BK656"/>
      <c r="BL656"/>
      <c r="BM656"/>
      <c r="BN656"/>
      <c r="BO656" t="inlineStr">
        <is>
          <t>--</t>
        </is>
      </c>
      <c r="BP656"/>
      <c r="BQ656"/>
      <c r="BR656"/>
      <c r="BS656"/>
      <c r="BT656"/>
      <c r="BU656"/>
      <c r="BV656"/>
      <c r="BW656"/>
      <c r="BX656"/>
      <c r="BY656"/>
      <c r="BZ656"/>
      <c r="CA656"/>
      <c r="CB656"/>
      <c r="CC656"/>
      <c r="CD656" t="inlineStr">
        <is>
          <t>Tarczynska,M., G. Nalecz-Jawecki, Z. Romanowska-Duda, J. Sawicki, K. Beattie, G. Codd, and M. Zalewski</t>
        </is>
      </c>
      <c r="CE656" t="n">
        <v>62459.0</v>
      </c>
      <c r="CF656" t="inlineStr">
        <is>
          <t>Tests for the Toxicity Assessment of Cyanobacterial Bloom Samples</t>
        </is>
      </c>
      <c r="CG656" t="inlineStr">
        <is>
          <t>Environ. Toxicol.16(5): 383-390</t>
        </is>
      </c>
      <c r="CH656" t="n">
        <v>2001.0</v>
      </c>
    </row>
    <row r="657">
      <c r="A657" t="n">
        <v>7.7238392E7</v>
      </c>
      <c r="B657" t="inlineStr">
        <is>
          <t>Microcystin</t>
        </is>
      </c>
      <c r="C657"/>
      <c r="D657" t="inlineStr">
        <is>
          <t>Measured</t>
        </is>
      </c>
      <c r="E657"/>
      <c r="F657"/>
      <c r="G657"/>
      <c r="H657"/>
      <c r="I657"/>
      <c r="J657"/>
      <c r="K657" t="inlineStr">
        <is>
          <t>Daphnia magna</t>
        </is>
      </c>
      <c r="L657" t="inlineStr">
        <is>
          <t>Water Flea</t>
        </is>
      </c>
      <c r="M657" t="inlineStr">
        <is>
          <t>Crustaceans; Standard Test Species</t>
        </is>
      </c>
      <c r="N657"/>
      <c r="O657"/>
      <c r="P657"/>
      <c r="Q657"/>
      <c r="R657"/>
      <c r="S657"/>
      <c r="T657"/>
      <c r="U657"/>
      <c r="V657" t="inlineStr">
        <is>
          <t>Static</t>
        </is>
      </c>
      <c r="W657" t="inlineStr">
        <is>
          <t>Fresh water</t>
        </is>
      </c>
      <c r="X657" t="inlineStr">
        <is>
          <t>Lab</t>
        </is>
      </c>
      <c r="Y657"/>
      <c r="Z657" t="inlineStr">
        <is>
          <t>Active ingredient</t>
        </is>
      </c>
      <c r="AA657"/>
      <c r="AB657"/>
      <c r="AC657" t="inlineStr">
        <is>
          <t>&gt;</t>
        </is>
      </c>
      <c r="AD657" t="n">
        <v>1500.0</v>
      </c>
      <c r="AE657" t="inlineStr">
        <is>
          <t>&lt;</t>
        </is>
      </c>
      <c r="AF657" t="n">
        <v>3000.0</v>
      </c>
      <c r="AG657" t="inlineStr">
        <is>
          <t>AI mg/L</t>
        </is>
      </c>
      <c r="AH657"/>
      <c r="AI657"/>
      <c r="AJ657"/>
      <c r="AK657"/>
      <c r="AL657"/>
      <c r="AM657"/>
      <c r="AN657"/>
      <c r="AO657"/>
      <c r="AP657"/>
      <c r="AQ657"/>
      <c r="AR657"/>
      <c r="AS657"/>
      <c r="AT657"/>
      <c r="AU657"/>
      <c r="AV657"/>
      <c r="AW657"/>
      <c r="AX657" t="inlineStr">
        <is>
          <t>Mortality</t>
        </is>
      </c>
      <c r="AY657" t="inlineStr">
        <is>
          <t>Mortality</t>
        </is>
      </c>
      <c r="AZ657" t="inlineStr">
        <is>
          <t>LC50</t>
        </is>
      </c>
      <c r="BA657"/>
      <c r="BB657"/>
      <c r="BC657" t="n">
        <v>2.0</v>
      </c>
      <c r="BD657"/>
      <c r="BE657"/>
      <c r="BF657"/>
      <c r="BG657"/>
      <c r="BH657" t="inlineStr">
        <is>
          <t>Day(s)</t>
        </is>
      </c>
      <c r="BI657"/>
      <c r="BJ657"/>
      <c r="BK657"/>
      <c r="BL657"/>
      <c r="BM657"/>
      <c r="BN657"/>
      <c r="BO657" t="inlineStr">
        <is>
          <t>--</t>
        </is>
      </c>
      <c r="BP657"/>
      <c r="BQ657"/>
      <c r="BR657"/>
      <c r="BS657"/>
      <c r="BT657"/>
      <c r="BU657"/>
      <c r="BV657"/>
      <c r="BW657"/>
      <c r="BX657"/>
      <c r="BY657"/>
      <c r="BZ657"/>
      <c r="CA657"/>
      <c r="CB657"/>
      <c r="CC657"/>
      <c r="CD657" t="inlineStr">
        <is>
          <t>Tarczynska,M., G. Nalecz-Jawecki, Z. Romanowska-Duda, J. Sawicki, K. Beattie, G. Codd, and M. Zalewski</t>
        </is>
      </c>
      <c r="CE657" t="n">
        <v>62459.0</v>
      </c>
      <c r="CF657" t="inlineStr">
        <is>
          <t>Tests for the Toxicity Assessment of Cyanobacterial Bloom Samples</t>
        </is>
      </c>
      <c r="CG657" t="inlineStr">
        <is>
          <t>Environ. Toxicol.16(5): 383-390</t>
        </is>
      </c>
      <c r="CH657" t="n">
        <v>2001.0</v>
      </c>
    </row>
    <row r="658">
      <c r="A658" t="n">
        <v>7.7238392E7</v>
      </c>
      <c r="B658" t="inlineStr">
        <is>
          <t>Microcystin</t>
        </is>
      </c>
      <c r="C658"/>
      <c r="D658" t="inlineStr">
        <is>
          <t>Measured</t>
        </is>
      </c>
      <c r="E658"/>
      <c r="F658"/>
      <c r="G658"/>
      <c r="H658"/>
      <c r="I658"/>
      <c r="J658"/>
      <c r="K658" t="inlineStr">
        <is>
          <t>Daphnia magna</t>
        </is>
      </c>
      <c r="L658" t="inlineStr">
        <is>
          <t>Water Flea</t>
        </is>
      </c>
      <c r="M658" t="inlineStr">
        <is>
          <t>Crustaceans; Standard Test Species</t>
        </is>
      </c>
      <c r="N658"/>
      <c r="O658"/>
      <c r="P658"/>
      <c r="Q658"/>
      <c r="R658"/>
      <c r="S658"/>
      <c r="T658"/>
      <c r="U658"/>
      <c r="V658" t="inlineStr">
        <is>
          <t>Static</t>
        </is>
      </c>
      <c r="W658" t="inlineStr">
        <is>
          <t>Fresh water</t>
        </is>
      </c>
      <c r="X658" t="inlineStr">
        <is>
          <t>Lab</t>
        </is>
      </c>
      <c r="Y658"/>
      <c r="Z658" t="inlineStr">
        <is>
          <t>Active ingredient</t>
        </is>
      </c>
      <c r="AA658"/>
      <c r="AB658"/>
      <c r="AC658" t="inlineStr">
        <is>
          <t>&gt;</t>
        </is>
      </c>
      <c r="AD658" t="n">
        <v>2000.0</v>
      </c>
      <c r="AE658" t="inlineStr">
        <is>
          <t>&lt;</t>
        </is>
      </c>
      <c r="AF658" t="n">
        <v>4000.0</v>
      </c>
      <c r="AG658" t="inlineStr">
        <is>
          <t>AI mg/L</t>
        </is>
      </c>
      <c r="AH658"/>
      <c r="AI658"/>
      <c r="AJ658"/>
      <c r="AK658"/>
      <c r="AL658"/>
      <c r="AM658"/>
      <c r="AN658"/>
      <c r="AO658"/>
      <c r="AP658"/>
      <c r="AQ658"/>
      <c r="AR658"/>
      <c r="AS658"/>
      <c r="AT658"/>
      <c r="AU658"/>
      <c r="AV658"/>
      <c r="AW658"/>
      <c r="AX658" t="inlineStr">
        <is>
          <t>Mortality</t>
        </is>
      </c>
      <c r="AY658" t="inlineStr">
        <is>
          <t>Mortality</t>
        </is>
      </c>
      <c r="AZ658" t="inlineStr">
        <is>
          <t>LC50</t>
        </is>
      </c>
      <c r="BA658"/>
      <c r="BB658"/>
      <c r="BC658" t="n">
        <v>1.0</v>
      </c>
      <c r="BD658"/>
      <c r="BE658"/>
      <c r="BF658"/>
      <c r="BG658"/>
      <c r="BH658" t="inlineStr">
        <is>
          <t>Day(s)</t>
        </is>
      </c>
      <c r="BI658"/>
      <c r="BJ658"/>
      <c r="BK658"/>
      <c r="BL658"/>
      <c r="BM658"/>
      <c r="BN658"/>
      <c r="BO658" t="inlineStr">
        <is>
          <t>--</t>
        </is>
      </c>
      <c r="BP658"/>
      <c r="BQ658"/>
      <c r="BR658"/>
      <c r="BS658"/>
      <c r="BT658"/>
      <c r="BU658"/>
      <c r="BV658"/>
      <c r="BW658"/>
      <c r="BX658"/>
      <c r="BY658"/>
      <c r="BZ658"/>
      <c r="CA658"/>
      <c r="CB658"/>
      <c r="CC658"/>
      <c r="CD658" t="inlineStr">
        <is>
          <t>Tarczynska,M., G. Nalecz-Jawecki, Z. Romanowska-Duda, J. Sawicki, K. Beattie, G. Codd, and M. Zalewski</t>
        </is>
      </c>
      <c r="CE658" t="n">
        <v>62459.0</v>
      </c>
      <c r="CF658" t="inlineStr">
        <is>
          <t>Tests for the Toxicity Assessment of Cyanobacterial Bloom Samples</t>
        </is>
      </c>
      <c r="CG658" t="inlineStr">
        <is>
          <t>Environ. Toxicol.16(5): 383-390</t>
        </is>
      </c>
      <c r="CH658" t="n">
        <v>2001.0</v>
      </c>
    </row>
    <row r="659">
      <c r="A659" t="n">
        <v>7.7238392E7</v>
      </c>
      <c r="B659" t="inlineStr">
        <is>
          <t>Microcystin</t>
        </is>
      </c>
      <c r="C659"/>
      <c r="D659" t="inlineStr">
        <is>
          <t>Measured</t>
        </is>
      </c>
      <c r="E659"/>
      <c r="F659"/>
      <c r="G659"/>
      <c r="H659"/>
      <c r="I659"/>
      <c r="J659"/>
      <c r="K659" t="inlineStr">
        <is>
          <t>Daphnia magna</t>
        </is>
      </c>
      <c r="L659" t="inlineStr">
        <is>
          <t>Water Flea</t>
        </is>
      </c>
      <c r="M659" t="inlineStr">
        <is>
          <t>Crustaceans; Standard Test Species</t>
        </is>
      </c>
      <c r="N659"/>
      <c r="O659"/>
      <c r="P659"/>
      <c r="Q659"/>
      <c r="R659"/>
      <c r="S659"/>
      <c r="T659"/>
      <c r="U659"/>
      <c r="V659" t="inlineStr">
        <is>
          <t>Static</t>
        </is>
      </c>
      <c r="W659" t="inlineStr">
        <is>
          <t>Fresh water</t>
        </is>
      </c>
      <c r="X659" t="inlineStr">
        <is>
          <t>Lab</t>
        </is>
      </c>
      <c r="Y659"/>
      <c r="Z659" t="inlineStr">
        <is>
          <t>Active ingredient</t>
        </is>
      </c>
      <c r="AA659"/>
      <c r="AB659" t="n">
        <v>23.0</v>
      </c>
      <c r="AC659"/>
      <c r="AD659"/>
      <c r="AE659"/>
      <c r="AF659"/>
      <c r="AG659" t="inlineStr">
        <is>
          <t>AI mg/L</t>
        </is>
      </c>
      <c r="AH659"/>
      <c r="AI659"/>
      <c r="AJ659"/>
      <c r="AK659"/>
      <c r="AL659"/>
      <c r="AM659"/>
      <c r="AN659"/>
      <c r="AO659"/>
      <c r="AP659"/>
      <c r="AQ659"/>
      <c r="AR659"/>
      <c r="AS659"/>
      <c r="AT659"/>
      <c r="AU659"/>
      <c r="AV659"/>
      <c r="AW659"/>
      <c r="AX659" t="inlineStr">
        <is>
          <t>Mortality</t>
        </is>
      </c>
      <c r="AY659" t="inlineStr">
        <is>
          <t>Mortality</t>
        </is>
      </c>
      <c r="AZ659" t="inlineStr">
        <is>
          <t>LC50</t>
        </is>
      </c>
      <c r="BA659"/>
      <c r="BB659"/>
      <c r="BC659" t="n">
        <v>2.0</v>
      </c>
      <c r="BD659"/>
      <c r="BE659"/>
      <c r="BF659"/>
      <c r="BG659"/>
      <c r="BH659" t="inlineStr">
        <is>
          <t>Day(s)</t>
        </is>
      </c>
      <c r="BI659"/>
      <c r="BJ659"/>
      <c r="BK659"/>
      <c r="BL659"/>
      <c r="BM659"/>
      <c r="BN659"/>
      <c r="BO659" t="inlineStr">
        <is>
          <t>--</t>
        </is>
      </c>
      <c r="BP659"/>
      <c r="BQ659"/>
      <c r="BR659"/>
      <c r="BS659"/>
      <c r="BT659"/>
      <c r="BU659"/>
      <c r="BV659"/>
      <c r="BW659"/>
      <c r="BX659"/>
      <c r="BY659"/>
      <c r="BZ659"/>
      <c r="CA659"/>
      <c r="CB659"/>
      <c r="CC659"/>
      <c r="CD659" t="inlineStr">
        <is>
          <t>Tarczynska,M., G. Nalecz-Jawecki, Z. Romanowska-Duda, J. Sawicki, K. Beattie, G. Codd, and M. Zalewski</t>
        </is>
      </c>
      <c r="CE659" t="n">
        <v>62459.0</v>
      </c>
      <c r="CF659" t="inlineStr">
        <is>
          <t>Tests for the Toxicity Assessment of Cyanobacterial Bloom Samples</t>
        </is>
      </c>
      <c r="CG659" t="inlineStr">
        <is>
          <t>Environ. Toxicol.16(5): 383-390</t>
        </is>
      </c>
      <c r="CH659" t="n">
        <v>2001.0</v>
      </c>
    </row>
    <row r="660">
      <c r="A660" t="n">
        <v>7.7238392E7</v>
      </c>
      <c r="B660" t="inlineStr">
        <is>
          <t>Microcystin</t>
        </is>
      </c>
      <c r="C660"/>
      <c r="D660" t="inlineStr">
        <is>
          <t>Measured</t>
        </is>
      </c>
      <c r="E660"/>
      <c r="F660"/>
      <c r="G660"/>
      <c r="H660"/>
      <c r="I660"/>
      <c r="J660"/>
      <c r="K660" t="inlineStr">
        <is>
          <t>Daphnia magna</t>
        </is>
      </c>
      <c r="L660" t="inlineStr">
        <is>
          <t>Water Flea</t>
        </is>
      </c>
      <c r="M660" t="inlineStr">
        <is>
          <t>Crustaceans; Standard Test Species</t>
        </is>
      </c>
      <c r="N660"/>
      <c r="O660"/>
      <c r="P660"/>
      <c r="Q660"/>
      <c r="R660"/>
      <c r="S660"/>
      <c r="T660"/>
      <c r="U660"/>
      <c r="V660" t="inlineStr">
        <is>
          <t>Static</t>
        </is>
      </c>
      <c r="W660" t="inlineStr">
        <is>
          <t>Fresh water</t>
        </is>
      </c>
      <c r="X660" t="inlineStr">
        <is>
          <t>Lab</t>
        </is>
      </c>
      <c r="Y660"/>
      <c r="Z660" t="inlineStr">
        <is>
          <t>Active ingredient</t>
        </is>
      </c>
      <c r="AA660"/>
      <c r="AB660" t="n">
        <v>82.0</v>
      </c>
      <c r="AC660"/>
      <c r="AD660"/>
      <c r="AE660"/>
      <c r="AF660"/>
      <c r="AG660" t="inlineStr">
        <is>
          <t>AI mg/L</t>
        </is>
      </c>
      <c r="AH660"/>
      <c r="AI660"/>
      <c r="AJ660"/>
      <c r="AK660"/>
      <c r="AL660"/>
      <c r="AM660"/>
      <c r="AN660"/>
      <c r="AO660"/>
      <c r="AP660"/>
      <c r="AQ660"/>
      <c r="AR660"/>
      <c r="AS660"/>
      <c r="AT660"/>
      <c r="AU660"/>
      <c r="AV660"/>
      <c r="AW660"/>
      <c r="AX660" t="inlineStr">
        <is>
          <t>Mortality</t>
        </is>
      </c>
      <c r="AY660" t="inlineStr">
        <is>
          <t>Mortality</t>
        </is>
      </c>
      <c r="AZ660" t="inlineStr">
        <is>
          <t>LC50</t>
        </is>
      </c>
      <c r="BA660"/>
      <c r="BB660"/>
      <c r="BC660" t="n">
        <v>1.0</v>
      </c>
      <c r="BD660"/>
      <c r="BE660"/>
      <c r="BF660"/>
      <c r="BG660"/>
      <c r="BH660" t="inlineStr">
        <is>
          <t>Day(s)</t>
        </is>
      </c>
      <c r="BI660"/>
      <c r="BJ660"/>
      <c r="BK660"/>
      <c r="BL660"/>
      <c r="BM660"/>
      <c r="BN660"/>
      <c r="BO660" t="inlineStr">
        <is>
          <t>--</t>
        </is>
      </c>
      <c r="BP660"/>
      <c r="BQ660"/>
      <c r="BR660"/>
      <c r="BS660"/>
      <c r="BT660"/>
      <c r="BU660"/>
      <c r="BV660"/>
      <c r="BW660"/>
      <c r="BX660"/>
      <c r="BY660"/>
      <c r="BZ660"/>
      <c r="CA660"/>
      <c r="CB660"/>
      <c r="CC660"/>
      <c r="CD660" t="inlineStr">
        <is>
          <t>Tarczynska,M., G. Nalecz-Jawecki, Z. Romanowska-Duda, J. Sawicki, K. Beattie, G. Codd, and M. Zalewski</t>
        </is>
      </c>
      <c r="CE660" t="n">
        <v>62459.0</v>
      </c>
      <c r="CF660" t="inlineStr">
        <is>
          <t>Tests for the Toxicity Assessment of Cyanobacterial Bloom Samples</t>
        </is>
      </c>
      <c r="CG660" t="inlineStr">
        <is>
          <t>Environ. Toxicol.16(5): 383-390</t>
        </is>
      </c>
      <c r="CH660" t="n">
        <v>2001.0</v>
      </c>
    </row>
    <row r="661">
      <c r="A661" t="n">
        <v>7.7238392E7</v>
      </c>
      <c r="B661" t="inlineStr">
        <is>
          <t>Microcystin</t>
        </is>
      </c>
      <c r="C661"/>
      <c r="D661" t="inlineStr">
        <is>
          <t>Measured</t>
        </is>
      </c>
      <c r="E661"/>
      <c r="F661"/>
      <c r="G661"/>
      <c r="H661"/>
      <c r="I661"/>
      <c r="J661"/>
      <c r="K661" t="inlineStr">
        <is>
          <t>Daphnia magna</t>
        </is>
      </c>
      <c r="L661" t="inlineStr">
        <is>
          <t>Water Flea</t>
        </is>
      </c>
      <c r="M661" t="inlineStr">
        <is>
          <t>Crustaceans; Standard Test Species</t>
        </is>
      </c>
      <c r="N661"/>
      <c r="O661"/>
      <c r="P661"/>
      <c r="Q661"/>
      <c r="R661"/>
      <c r="S661"/>
      <c r="T661"/>
      <c r="U661"/>
      <c r="V661" t="inlineStr">
        <is>
          <t>Static</t>
        </is>
      </c>
      <c r="W661" t="inlineStr">
        <is>
          <t>Fresh water</t>
        </is>
      </c>
      <c r="X661" t="inlineStr">
        <is>
          <t>Lab</t>
        </is>
      </c>
      <c r="Y661"/>
      <c r="Z661" t="inlineStr">
        <is>
          <t>Active ingredient</t>
        </is>
      </c>
      <c r="AA661"/>
      <c r="AB661" t="n">
        <v>623.0</v>
      </c>
      <c r="AC661"/>
      <c r="AD661"/>
      <c r="AE661"/>
      <c r="AF661"/>
      <c r="AG661" t="inlineStr">
        <is>
          <t>AI mg/L</t>
        </is>
      </c>
      <c r="AH661"/>
      <c r="AI661"/>
      <c r="AJ661"/>
      <c r="AK661"/>
      <c r="AL661"/>
      <c r="AM661"/>
      <c r="AN661"/>
      <c r="AO661"/>
      <c r="AP661"/>
      <c r="AQ661"/>
      <c r="AR661"/>
      <c r="AS661"/>
      <c r="AT661"/>
      <c r="AU661"/>
      <c r="AV661"/>
      <c r="AW661"/>
      <c r="AX661" t="inlineStr">
        <is>
          <t>Mortality</t>
        </is>
      </c>
      <c r="AY661" t="inlineStr">
        <is>
          <t>Mortality</t>
        </is>
      </c>
      <c r="AZ661" t="inlineStr">
        <is>
          <t>LC50</t>
        </is>
      </c>
      <c r="BA661"/>
      <c r="BB661"/>
      <c r="BC661" t="n">
        <v>1.0</v>
      </c>
      <c r="BD661"/>
      <c r="BE661"/>
      <c r="BF661"/>
      <c r="BG661"/>
      <c r="BH661" t="inlineStr">
        <is>
          <t>Day(s)</t>
        </is>
      </c>
      <c r="BI661"/>
      <c r="BJ661"/>
      <c r="BK661"/>
      <c r="BL661"/>
      <c r="BM661"/>
      <c r="BN661"/>
      <c r="BO661" t="inlineStr">
        <is>
          <t>--</t>
        </is>
      </c>
      <c r="BP661"/>
      <c r="BQ661"/>
      <c r="BR661"/>
      <c r="BS661"/>
      <c r="BT661"/>
      <c r="BU661"/>
      <c r="BV661"/>
      <c r="BW661"/>
      <c r="BX661"/>
      <c r="BY661"/>
      <c r="BZ661"/>
      <c r="CA661"/>
      <c r="CB661"/>
      <c r="CC661"/>
      <c r="CD661" t="inlineStr">
        <is>
          <t>Tarczynska,M., G. Nalecz-Jawecki, Z. Romanowska-Duda, J. Sawicki, K. Beattie, G. Codd, and M. Zalewski</t>
        </is>
      </c>
      <c r="CE661" t="n">
        <v>62459.0</v>
      </c>
      <c r="CF661" t="inlineStr">
        <is>
          <t>Tests for the Toxicity Assessment of Cyanobacterial Bloom Samples</t>
        </is>
      </c>
      <c r="CG661" t="inlineStr">
        <is>
          <t>Environ. Toxicol.16(5): 383-390</t>
        </is>
      </c>
      <c r="CH661" t="n">
        <v>2001.0</v>
      </c>
    </row>
    <row r="662">
      <c r="A662" t="n">
        <v>7.7238392E7</v>
      </c>
      <c r="B662" t="inlineStr">
        <is>
          <t>Microcystin</t>
        </is>
      </c>
      <c r="C662"/>
      <c r="D662" t="inlineStr">
        <is>
          <t>Measured</t>
        </is>
      </c>
      <c r="E662"/>
      <c r="F662"/>
      <c r="G662"/>
      <c r="H662"/>
      <c r="I662"/>
      <c r="J662"/>
      <c r="K662" t="inlineStr">
        <is>
          <t>Daphnia magna</t>
        </is>
      </c>
      <c r="L662" t="inlineStr">
        <is>
          <t>Water Flea</t>
        </is>
      </c>
      <c r="M662" t="inlineStr">
        <is>
          <t>Crustaceans; Standard Test Species</t>
        </is>
      </c>
      <c r="N662"/>
      <c r="O662"/>
      <c r="P662"/>
      <c r="Q662"/>
      <c r="R662"/>
      <c r="S662"/>
      <c r="T662"/>
      <c r="U662"/>
      <c r="V662" t="inlineStr">
        <is>
          <t>Static</t>
        </is>
      </c>
      <c r="W662" t="inlineStr">
        <is>
          <t>Fresh water</t>
        </is>
      </c>
      <c r="X662" t="inlineStr">
        <is>
          <t>Lab</t>
        </is>
      </c>
      <c r="Y662"/>
      <c r="Z662" t="inlineStr">
        <is>
          <t>Active ingredient</t>
        </is>
      </c>
      <c r="AA662"/>
      <c r="AB662" t="n">
        <v>511.0</v>
      </c>
      <c r="AC662"/>
      <c r="AD662"/>
      <c r="AE662"/>
      <c r="AF662"/>
      <c r="AG662" t="inlineStr">
        <is>
          <t>AI mg/L</t>
        </is>
      </c>
      <c r="AH662"/>
      <c r="AI662"/>
      <c r="AJ662"/>
      <c r="AK662"/>
      <c r="AL662"/>
      <c r="AM662"/>
      <c r="AN662"/>
      <c r="AO662"/>
      <c r="AP662"/>
      <c r="AQ662"/>
      <c r="AR662"/>
      <c r="AS662"/>
      <c r="AT662"/>
      <c r="AU662"/>
      <c r="AV662"/>
      <c r="AW662"/>
      <c r="AX662" t="inlineStr">
        <is>
          <t>Mortality</t>
        </is>
      </c>
      <c r="AY662" t="inlineStr">
        <is>
          <t>Mortality</t>
        </is>
      </c>
      <c r="AZ662" t="inlineStr">
        <is>
          <t>LC50</t>
        </is>
      </c>
      <c r="BA662"/>
      <c r="BB662"/>
      <c r="BC662" t="n">
        <v>2.0</v>
      </c>
      <c r="BD662"/>
      <c r="BE662"/>
      <c r="BF662"/>
      <c r="BG662"/>
      <c r="BH662" t="inlineStr">
        <is>
          <t>Day(s)</t>
        </is>
      </c>
      <c r="BI662"/>
      <c r="BJ662"/>
      <c r="BK662"/>
      <c r="BL662"/>
      <c r="BM662"/>
      <c r="BN662"/>
      <c r="BO662" t="inlineStr">
        <is>
          <t>--</t>
        </is>
      </c>
      <c r="BP662"/>
      <c r="BQ662"/>
      <c r="BR662"/>
      <c r="BS662"/>
      <c r="BT662"/>
      <c r="BU662"/>
      <c r="BV662"/>
      <c r="BW662"/>
      <c r="BX662"/>
      <c r="BY662"/>
      <c r="BZ662"/>
      <c r="CA662"/>
      <c r="CB662"/>
      <c r="CC662"/>
      <c r="CD662" t="inlineStr">
        <is>
          <t>Tarczynska,M., G. Nalecz-Jawecki, Z. Romanowska-Duda, J. Sawicki, K. Beattie, G. Codd, and M. Zalewski</t>
        </is>
      </c>
      <c r="CE662" t="n">
        <v>62459.0</v>
      </c>
      <c r="CF662" t="inlineStr">
        <is>
          <t>Tests for the Toxicity Assessment of Cyanobacterial Bloom Samples</t>
        </is>
      </c>
      <c r="CG662" t="inlineStr">
        <is>
          <t>Environ. Toxicol.16(5): 383-390</t>
        </is>
      </c>
      <c r="CH662" t="n">
        <v>2001.0</v>
      </c>
    </row>
    <row r="663">
      <c r="A663" t="n">
        <v>7.7238392E7</v>
      </c>
      <c r="B663" t="inlineStr">
        <is>
          <t>Microcystin</t>
        </is>
      </c>
      <c r="C663"/>
      <c r="D663" t="inlineStr">
        <is>
          <t>Measured</t>
        </is>
      </c>
      <c r="E663"/>
      <c r="F663"/>
      <c r="G663"/>
      <c r="H663"/>
      <c r="I663"/>
      <c r="J663"/>
      <c r="K663" t="inlineStr">
        <is>
          <t>Daphnia magna</t>
        </is>
      </c>
      <c r="L663" t="inlineStr">
        <is>
          <t>Water Flea</t>
        </is>
      </c>
      <c r="M663" t="inlineStr">
        <is>
          <t>Crustaceans; Standard Test Species</t>
        </is>
      </c>
      <c r="N663"/>
      <c r="O663"/>
      <c r="P663"/>
      <c r="Q663"/>
      <c r="R663"/>
      <c r="S663"/>
      <c r="T663"/>
      <c r="U663"/>
      <c r="V663" t="inlineStr">
        <is>
          <t>Static</t>
        </is>
      </c>
      <c r="W663" t="inlineStr">
        <is>
          <t>Fresh water</t>
        </is>
      </c>
      <c r="X663" t="inlineStr">
        <is>
          <t>Lab</t>
        </is>
      </c>
      <c r="Y663"/>
      <c r="Z663" t="inlineStr">
        <is>
          <t>Active ingredient</t>
        </is>
      </c>
      <c r="AA663"/>
      <c r="AB663" t="n">
        <v>5705.0</v>
      </c>
      <c r="AC663"/>
      <c r="AD663"/>
      <c r="AE663"/>
      <c r="AF663"/>
      <c r="AG663" t="inlineStr">
        <is>
          <t>AI mg/L</t>
        </is>
      </c>
      <c r="AH663"/>
      <c r="AI663"/>
      <c r="AJ663"/>
      <c r="AK663"/>
      <c r="AL663"/>
      <c r="AM663"/>
      <c r="AN663"/>
      <c r="AO663"/>
      <c r="AP663"/>
      <c r="AQ663"/>
      <c r="AR663"/>
      <c r="AS663"/>
      <c r="AT663"/>
      <c r="AU663"/>
      <c r="AV663"/>
      <c r="AW663"/>
      <c r="AX663" t="inlineStr">
        <is>
          <t>Mortality</t>
        </is>
      </c>
      <c r="AY663" t="inlineStr">
        <is>
          <t>Mortality</t>
        </is>
      </c>
      <c r="AZ663" t="inlineStr">
        <is>
          <t>LC50</t>
        </is>
      </c>
      <c r="BA663"/>
      <c r="BB663"/>
      <c r="BC663" t="n">
        <v>2.0</v>
      </c>
      <c r="BD663"/>
      <c r="BE663"/>
      <c r="BF663"/>
      <c r="BG663"/>
      <c r="BH663" t="inlineStr">
        <is>
          <t>Day(s)</t>
        </is>
      </c>
      <c r="BI663"/>
      <c r="BJ663"/>
      <c r="BK663"/>
      <c r="BL663"/>
      <c r="BM663"/>
      <c r="BN663"/>
      <c r="BO663" t="inlineStr">
        <is>
          <t>--</t>
        </is>
      </c>
      <c r="BP663"/>
      <c r="BQ663"/>
      <c r="BR663"/>
      <c r="BS663"/>
      <c r="BT663"/>
      <c r="BU663"/>
      <c r="BV663"/>
      <c r="BW663"/>
      <c r="BX663"/>
      <c r="BY663"/>
      <c r="BZ663"/>
      <c r="CA663"/>
      <c r="CB663"/>
      <c r="CC663"/>
      <c r="CD663" t="inlineStr">
        <is>
          <t>Tarczynska,M., G. Nalecz-Jawecki, Z. Romanowska-Duda, J. Sawicki, K. Beattie, G. Codd, and M. Zalewski</t>
        </is>
      </c>
      <c r="CE663" t="n">
        <v>62459.0</v>
      </c>
      <c r="CF663" t="inlineStr">
        <is>
          <t>Tests for the Toxicity Assessment of Cyanobacterial Bloom Samples</t>
        </is>
      </c>
      <c r="CG663" t="inlineStr">
        <is>
          <t>Environ. Toxicol.16(5): 383-390</t>
        </is>
      </c>
      <c r="CH663" t="n">
        <v>2001.0</v>
      </c>
    </row>
    <row r="664">
      <c r="A664" t="n">
        <v>7.7238392E7</v>
      </c>
      <c r="B664" t="inlineStr">
        <is>
          <t>Microcystin</t>
        </is>
      </c>
      <c r="C664"/>
      <c r="D664" t="inlineStr">
        <is>
          <t>Measured</t>
        </is>
      </c>
      <c r="E664"/>
      <c r="F664"/>
      <c r="G664"/>
      <c r="H664"/>
      <c r="I664"/>
      <c r="J664"/>
      <c r="K664" t="inlineStr">
        <is>
          <t>Daphnia magna</t>
        </is>
      </c>
      <c r="L664" t="inlineStr">
        <is>
          <t>Water Flea</t>
        </is>
      </c>
      <c r="M664" t="inlineStr">
        <is>
          <t>Crustaceans; Standard Test Species</t>
        </is>
      </c>
      <c r="N664"/>
      <c r="O664"/>
      <c r="P664"/>
      <c r="Q664"/>
      <c r="R664"/>
      <c r="S664"/>
      <c r="T664"/>
      <c r="U664"/>
      <c r="V664" t="inlineStr">
        <is>
          <t>Static</t>
        </is>
      </c>
      <c r="W664" t="inlineStr">
        <is>
          <t>Fresh water</t>
        </is>
      </c>
      <c r="X664" t="inlineStr">
        <is>
          <t>Lab</t>
        </is>
      </c>
      <c r="Y664"/>
      <c r="Z664" t="inlineStr">
        <is>
          <t>Active ingredient</t>
        </is>
      </c>
      <c r="AA664"/>
      <c r="AB664" t="n">
        <v>7765.0</v>
      </c>
      <c r="AC664"/>
      <c r="AD664"/>
      <c r="AE664"/>
      <c r="AF664"/>
      <c r="AG664" t="inlineStr">
        <is>
          <t>AI mg/L</t>
        </is>
      </c>
      <c r="AH664"/>
      <c r="AI664"/>
      <c r="AJ664"/>
      <c r="AK664"/>
      <c r="AL664"/>
      <c r="AM664"/>
      <c r="AN664"/>
      <c r="AO664"/>
      <c r="AP664"/>
      <c r="AQ664"/>
      <c r="AR664"/>
      <c r="AS664"/>
      <c r="AT664"/>
      <c r="AU664"/>
      <c r="AV664"/>
      <c r="AW664"/>
      <c r="AX664" t="inlineStr">
        <is>
          <t>Mortality</t>
        </is>
      </c>
      <c r="AY664" t="inlineStr">
        <is>
          <t>Mortality</t>
        </is>
      </c>
      <c r="AZ664" t="inlineStr">
        <is>
          <t>LC50</t>
        </is>
      </c>
      <c r="BA664"/>
      <c r="BB664"/>
      <c r="BC664" t="n">
        <v>1.0</v>
      </c>
      <c r="BD664"/>
      <c r="BE664"/>
      <c r="BF664"/>
      <c r="BG664"/>
      <c r="BH664" t="inlineStr">
        <is>
          <t>Day(s)</t>
        </is>
      </c>
      <c r="BI664"/>
      <c r="BJ664"/>
      <c r="BK664"/>
      <c r="BL664"/>
      <c r="BM664"/>
      <c r="BN664"/>
      <c r="BO664" t="inlineStr">
        <is>
          <t>--</t>
        </is>
      </c>
      <c r="BP664"/>
      <c r="BQ664"/>
      <c r="BR664"/>
      <c r="BS664"/>
      <c r="BT664"/>
      <c r="BU664"/>
      <c r="BV664"/>
      <c r="BW664"/>
      <c r="BX664"/>
      <c r="BY664"/>
      <c r="BZ664"/>
      <c r="CA664"/>
      <c r="CB664"/>
      <c r="CC664"/>
      <c r="CD664" t="inlineStr">
        <is>
          <t>Tarczynska,M., G. Nalecz-Jawecki, Z. Romanowska-Duda, J. Sawicki, K. Beattie, G. Codd, and M. Zalewski</t>
        </is>
      </c>
      <c r="CE664" t="n">
        <v>62459.0</v>
      </c>
      <c r="CF664" t="inlineStr">
        <is>
          <t>Tests for the Toxicity Assessment of Cyanobacterial Bloom Samples</t>
        </is>
      </c>
      <c r="CG664" t="inlineStr">
        <is>
          <t>Environ. Toxicol.16(5): 383-390</t>
        </is>
      </c>
      <c r="CH664" t="n">
        <v>2001.0</v>
      </c>
    </row>
    <row r="665">
      <c r="A665" t="n">
        <v>7.7238392E7</v>
      </c>
      <c r="B665" t="inlineStr">
        <is>
          <t>Microcystin</t>
        </is>
      </c>
      <c r="C665"/>
      <c r="D665" t="inlineStr">
        <is>
          <t>Measured</t>
        </is>
      </c>
      <c r="E665"/>
      <c r="F665"/>
      <c r="G665"/>
      <c r="H665"/>
      <c r="I665"/>
      <c r="J665"/>
      <c r="K665" t="inlineStr">
        <is>
          <t>Daphnia magna</t>
        </is>
      </c>
      <c r="L665" t="inlineStr">
        <is>
          <t>Water Flea</t>
        </is>
      </c>
      <c r="M665" t="inlineStr">
        <is>
          <t>Crustaceans; Standard Test Species</t>
        </is>
      </c>
      <c r="N665"/>
      <c r="O665"/>
      <c r="P665"/>
      <c r="Q665"/>
      <c r="R665"/>
      <c r="S665"/>
      <c r="T665"/>
      <c r="U665"/>
      <c r="V665" t="inlineStr">
        <is>
          <t>Static</t>
        </is>
      </c>
      <c r="W665" t="inlineStr">
        <is>
          <t>Fresh water</t>
        </is>
      </c>
      <c r="X665" t="inlineStr">
        <is>
          <t>Lab</t>
        </is>
      </c>
      <c r="Y665"/>
      <c r="Z665" t="inlineStr">
        <is>
          <t>Active ingredient</t>
        </is>
      </c>
      <c r="AA665"/>
      <c r="AB665"/>
      <c r="AC665" t="inlineStr">
        <is>
          <t>&gt;</t>
        </is>
      </c>
      <c r="AD665" t="n">
        <v>0.0</v>
      </c>
      <c r="AE665" t="inlineStr">
        <is>
          <t>&lt;</t>
        </is>
      </c>
      <c r="AF665" t="n">
        <v>1500.0</v>
      </c>
      <c r="AG665" t="inlineStr">
        <is>
          <t>AI mg/L</t>
        </is>
      </c>
      <c r="AH665"/>
      <c r="AI665"/>
      <c r="AJ665"/>
      <c r="AK665"/>
      <c r="AL665"/>
      <c r="AM665"/>
      <c r="AN665"/>
      <c r="AO665"/>
      <c r="AP665"/>
      <c r="AQ665"/>
      <c r="AR665"/>
      <c r="AS665"/>
      <c r="AT665"/>
      <c r="AU665"/>
      <c r="AV665"/>
      <c r="AW665"/>
      <c r="AX665" t="inlineStr">
        <is>
          <t>Mortality</t>
        </is>
      </c>
      <c r="AY665" t="inlineStr">
        <is>
          <t>Mortality</t>
        </is>
      </c>
      <c r="AZ665" t="inlineStr">
        <is>
          <t>LC50</t>
        </is>
      </c>
      <c r="BA665"/>
      <c r="BB665"/>
      <c r="BC665" t="n">
        <v>2.0</v>
      </c>
      <c r="BD665"/>
      <c r="BE665"/>
      <c r="BF665"/>
      <c r="BG665"/>
      <c r="BH665" t="inlineStr">
        <is>
          <t>Day(s)</t>
        </is>
      </c>
      <c r="BI665"/>
      <c r="BJ665"/>
      <c r="BK665"/>
      <c r="BL665"/>
      <c r="BM665"/>
      <c r="BN665"/>
      <c r="BO665" t="inlineStr">
        <is>
          <t>--</t>
        </is>
      </c>
      <c r="BP665"/>
      <c r="BQ665"/>
      <c r="BR665"/>
      <c r="BS665"/>
      <c r="BT665"/>
      <c r="BU665"/>
      <c r="BV665"/>
      <c r="BW665"/>
      <c r="BX665"/>
      <c r="BY665"/>
      <c r="BZ665"/>
      <c r="CA665"/>
      <c r="CB665"/>
      <c r="CC665"/>
      <c r="CD665" t="inlineStr">
        <is>
          <t>Tarczynska,M., G. Nalecz-Jawecki, Z. Romanowska-Duda, J. Sawicki, K. Beattie, G. Codd, and M. Zalewski</t>
        </is>
      </c>
      <c r="CE665" t="n">
        <v>62459.0</v>
      </c>
      <c r="CF665" t="inlineStr">
        <is>
          <t>Tests for the Toxicity Assessment of Cyanobacterial Bloom Samples</t>
        </is>
      </c>
      <c r="CG665" t="inlineStr">
        <is>
          <t>Environ. Toxicol.16(5): 383-390</t>
        </is>
      </c>
      <c r="CH665" t="n">
        <v>2001.0</v>
      </c>
    </row>
    <row r="666">
      <c r="A666" t="n">
        <v>7.7238392E7</v>
      </c>
      <c r="B666" t="inlineStr">
        <is>
          <t>Microcystin</t>
        </is>
      </c>
      <c r="C666"/>
      <c r="D666" t="inlineStr">
        <is>
          <t>Measured</t>
        </is>
      </c>
      <c r="E666"/>
      <c r="F666"/>
      <c r="G666"/>
      <c r="H666"/>
      <c r="I666"/>
      <c r="J666"/>
      <c r="K666" t="inlineStr">
        <is>
          <t>Daphnia magna</t>
        </is>
      </c>
      <c r="L666" t="inlineStr">
        <is>
          <t>Water Flea</t>
        </is>
      </c>
      <c r="M666" t="inlineStr">
        <is>
          <t>Crustaceans; Standard Test Species</t>
        </is>
      </c>
      <c r="N666"/>
      <c r="O666"/>
      <c r="P666"/>
      <c r="Q666"/>
      <c r="R666"/>
      <c r="S666"/>
      <c r="T666"/>
      <c r="U666"/>
      <c r="V666" t="inlineStr">
        <is>
          <t>Static</t>
        </is>
      </c>
      <c r="W666" t="inlineStr">
        <is>
          <t>Fresh water</t>
        </is>
      </c>
      <c r="X666" t="inlineStr">
        <is>
          <t>Lab</t>
        </is>
      </c>
      <c r="Y666"/>
      <c r="Z666" t="inlineStr">
        <is>
          <t>Active ingredient</t>
        </is>
      </c>
      <c r="AA666"/>
      <c r="AB666"/>
      <c r="AC666" t="inlineStr">
        <is>
          <t>&gt;</t>
        </is>
      </c>
      <c r="AD666" t="n">
        <v>0.0</v>
      </c>
      <c r="AE666" t="inlineStr">
        <is>
          <t>&lt;</t>
        </is>
      </c>
      <c r="AF666" t="n">
        <v>2000.0</v>
      </c>
      <c r="AG666" t="inlineStr">
        <is>
          <t>AI mg/L</t>
        </is>
      </c>
      <c r="AH666"/>
      <c r="AI666"/>
      <c r="AJ666"/>
      <c r="AK666"/>
      <c r="AL666"/>
      <c r="AM666"/>
      <c r="AN666"/>
      <c r="AO666"/>
      <c r="AP666"/>
      <c r="AQ666"/>
      <c r="AR666"/>
      <c r="AS666"/>
      <c r="AT666"/>
      <c r="AU666"/>
      <c r="AV666"/>
      <c r="AW666"/>
      <c r="AX666" t="inlineStr">
        <is>
          <t>Mortality</t>
        </is>
      </c>
      <c r="AY666" t="inlineStr">
        <is>
          <t>Mortality</t>
        </is>
      </c>
      <c r="AZ666" t="inlineStr">
        <is>
          <t>LC50</t>
        </is>
      </c>
      <c r="BA666"/>
      <c r="BB666"/>
      <c r="BC666" t="n">
        <v>1.0</v>
      </c>
      <c r="BD666"/>
      <c r="BE666"/>
      <c r="BF666"/>
      <c r="BG666"/>
      <c r="BH666" t="inlineStr">
        <is>
          <t>Day(s)</t>
        </is>
      </c>
      <c r="BI666"/>
      <c r="BJ666"/>
      <c r="BK666"/>
      <c r="BL666"/>
      <c r="BM666"/>
      <c r="BN666"/>
      <c r="BO666" t="inlineStr">
        <is>
          <t>--</t>
        </is>
      </c>
      <c r="BP666"/>
      <c r="BQ666"/>
      <c r="BR666"/>
      <c r="BS666"/>
      <c r="BT666"/>
      <c r="BU666"/>
      <c r="BV666"/>
      <c r="BW666"/>
      <c r="BX666"/>
      <c r="BY666"/>
      <c r="BZ666"/>
      <c r="CA666"/>
      <c r="CB666"/>
      <c r="CC666"/>
      <c r="CD666" t="inlineStr">
        <is>
          <t>Tarczynska,M., G. Nalecz-Jawecki, Z. Romanowska-Duda, J. Sawicki, K. Beattie, G. Codd, and M. Zalewski</t>
        </is>
      </c>
      <c r="CE666" t="n">
        <v>62459.0</v>
      </c>
      <c r="CF666" t="inlineStr">
        <is>
          <t>Tests for the Toxicity Assessment of Cyanobacterial Bloom Samples</t>
        </is>
      </c>
      <c r="CG666" t="inlineStr">
        <is>
          <t>Environ. Toxicol.16(5): 383-390</t>
        </is>
      </c>
      <c r="CH666" t="n">
        <v>2001.0</v>
      </c>
    </row>
    <row r="667">
      <c r="A667" t="n">
        <v>7.7238392E7</v>
      </c>
      <c r="B667" t="inlineStr">
        <is>
          <t>Microcystin</t>
        </is>
      </c>
      <c r="C667"/>
      <c r="D667" t="inlineStr">
        <is>
          <t>Measured</t>
        </is>
      </c>
      <c r="E667"/>
      <c r="F667"/>
      <c r="G667"/>
      <c r="H667"/>
      <c r="I667"/>
      <c r="J667"/>
      <c r="K667" t="inlineStr">
        <is>
          <t>Daphnia magna</t>
        </is>
      </c>
      <c r="L667" t="inlineStr">
        <is>
          <t>Water Flea</t>
        </is>
      </c>
      <c r="M667" t="inlineStr">
        <is>
          <t>Crustaceans; Standard Test Species</t>
        </is>
      </c>
      <c r="N667"/>
      <c r="O667"/>
      <c r="P667"/>
      <c r="Q667"/>
      <c r="R667"/>
      <c r="S667"/>
      <c r="T667"/>
      <c r="U667"/>
      <c r="V667" t="inlineStr">
        <is>
          <t>Static</t>
        </is>
      </c>
      <c r="W667" t="inlineStr">
        <is>
          <t>Fresh water</t>
        </is>
      </c>
      <c r="X667" t="inlineStr">
        <is>
          <t>Lab</t>
        </is>
      </c>
      <c r="Y667"/>
      <c r="Z667" t="inlineStr">
        <is>
          <t>Active ingredient</t>
        </is>
      </c>
      <c r="AA667"/>
      <c r="AB667"/>
      <c r="AC667" t="inlineStr">
        <is>
          <t>&gt;</t>
        </is>
      </c>
      <c r="AD667" t="n">
        <v>1500.0</v>
      </c>
      <c r="AE667" t="inlineStr">
        <is>
          <t>&lt;</t>
        </is>
      </c>
      <c r="AF667" t="n">
        <v>3000.0</v>
      </c>
      <c r="AG667" t="inlineStr">
        <is>
          <t>AI mg/L</t>
        </is>
      </c>
      <c r="AH667"/>
      <c r="AI667"/>
      <c r="AJ667"/>
      <c r="AK667"/>
      <c r="AL667"/>
      <c r="AM667"/>
      <c r="AN667"/>
      <c r="AO667"/>
      <c r="AP667"/>
      <c r="AQ667"/>
      <c r="AR667"/>
      <c r="AS667"/>
      <c r="AT667"/>
      <c r="AU667"/>
      <c r="AV667"/>
      <c r="AW667"/>
      <c r="AX667" t="inlineStr">
        <is>
          <t>Mortality</t>
        </is>
      </c>
      <c r="AY667" t="inlineStr">
        <is>
          <t>Mortality</t>
        </is>
      </c>
      <c r="AZ667" t="inlineStr">
        <is>
          <t>LC50</t>
        </is>
      </c>
      <c r="BA667"/>
      <c r="BB667"/>
      <c r="BC667" t="n">
        <v>2.0</v>
      </c>
      <c r="BD667"/>
      <c r="BE667"/>
      <c r="BF667"/>
      <c r="BG667"/>
      <c r="BH667" t="inlineStr">
        <is>
          <t>Day(s)</t>
        </is>
      </c>
      <c r="BI667"/>
      <c r="BJ667"/>
      <c r="BK667"/>
      <c r="BL667"/>
      <c r="BM667"/>
      <c r="BN667"/>
      <c r="BO667" t="inlineStr">
        <is>
          <t>--</t>
        </is>
      </c>
      <c r="BP667"/>
      <c r="BQ667"/>
      <c r="BR667"/>
      <c r="BS667"/>
      <c r="BT667"/>
      <c r="BU667"/>
      <c r="BV667"/>
      <c r="BW667"/>
      <c r="BX667"/>
      <c r="BY667"/>
      <c r="BZ667"/>
      <c r="CA667"/>
      <c r="CB667"/>
      <c r="CC667"/>
      <c r="CD667" t="inlineStr">
        <is>
          <t>Tarczynska,M., G. Nalecz-Jawecki, Z. Romanowska-Duda, J. Sawicki, K. Beattie, G. Codd, and M. Zalewski</t>
        </is>
      </c>
      <c r="CE667" t="n">
        <v>62459.0</v>
      </c>
      <c r="CF667" t="inlineStr">
        <is>
          <t>Tests for the Toxicity Assessment of Cyanobacterial Bloom Samples</t>
        </is>
      </c>
      <c r="CG667" t="inlineStr">
        <is>
          <t>Environ. Toxicol.16(5): 383-390</t>
        </is>
      </c>
      <c r="CH667" t="n">
        <v>2001.0</v>
      </c>
    </row>
    <row r="668">
      <c r="A668" t="n">
        <v>7.7238392E7</v>
      </c>
      <c r="B668" t="inlineStr">
        <is>
          <t>Microcystin</t>
        </is>
      </c>
      <c r="C668"/>
      <c r="D668" t="inlineStr">
        <is>
          <t>Measured</t>
        </is>
      </c>
      <c r="E668"/>
      <c r="F668"/>
      <c r="G668"/>
      <c r="H668"/>
      <c r="I668"/>
      <c r="J668"/>
      <c r="K668" t="inlineStr">
        <is>
          <t>Daphnia magna</t>
        </is>
      </c>
      <c r="L668" t="inlineStr">
        <is>
          <t>Water Flea</t>
        </is>
      </c>
      <c r="M668" t="inlineStr">
        <is>
          <t>Crustaceans; Standard Test Species</t>
        </is>
      </c>
      <c r="N668"/>
      <c r="O668"/>
      <c r="P668"/>
      <c r="Q668"/>
      <c r="R668"/>
      <c r="S668"/>
      <c r="T668"/>
      <c r="U668"/>
      <c r="V668" t="inlineStr">
        <is>
          <t>Static</t>
        </is>
      </c>
      <c r="W668" t="inlineStr">
        <is>
          <t>Fresh water</t>
        </is>
      </c>
      <c r="X668" t="inlineStr">
        <is>
          <t>Lab</t>
        </is>
      </c>
      <c r="Y668"/>
      <c r="Z668" t="inlineStr">
        <is>
          <t>Active ingredient</t>
        </is>
      </c>
      <c r="AA668"/>
      <c r="AB668"/>
      <c r="AC668" t="inlineStr">
        <is>
          <t>&gt;</t>
        </is>
      </c>
      <c r="AD668" t="n">
        <v>2000.0</v>
      </c>
      <c r="AE668" t="inlineStr">
        <is>
          <t>&lt;</t>
        </is>
      </c>
      <c r="AF668" t="n">
        <v>4000.0</v>
      </c>
      <c r="AG668" t="inlineStr">
        <is>
          <t>AI mg/L</t>
        </is>
      </c>
      <c r="AH668"/>
      <c r="AI668"/>
      <c r="AJ668"/>
      <c r="AK668"/>
      <c r="AL668"/>
      <c r="AM668"/>
      <c r="AN668"/>
      <c r="AO668"/>
      <c r="AP668"/>
      <c r="AQ668"/>
      <c r="AR668"/>
      <c r="AS668"/>
      <c r="AT668"/>
      <c r="AU668"/>
      <c r="AV668"/>
      <c r="AW668"/>
      <c r="AX668" t="inlineStr">
        <is>
          <t>Mortality</t>
        </is>
      </c>
      <c r="AY668" t="inlineStr">
        <is>
          <t>Mortality</t>
        </is>
      </c>
      <c r="AZ668" t="inlineStr">
        <is>
          <t>LC50</t>
        </is>
      </c>
      <c r="BA668"/>
      <c r="BB668"/>
      <c r="BC668" t="n">
        <v>1.0</v>
      </c>
      <c r="BD668"/>
      <c r="BE668"/>
      <c r="BF668"/>
      <c r="BG668"/>
      <c r="BH668" t="inlineStr">
        <is>
          <t>Day(s)</t>
        </is>
      </c>
      <c r="BI668"/>
      <c r="BJ668"/>
      <c r="BK668"/>
      <c r="BL668"/>
      <c r="BM668"/>
      <c r="BN668"/>
      <c r="BO668" t="inlineStr">
        <is>
          <t>--</t>
        </is>
      </c>
      <c r="BP668"/>
      <c r="BQ668"/>
      <c r="BR668"/>
      <c r="BS668"/>
      <c r="BT668"/>
      <c r="BU668"/>
      <c r="BV668"/>
      <c r="BW668"/>
      <c r="BX668"/>
      <c r="BY668"/>
      <c r="BZ668"/>
      <c r="CA668"/>
      <c r="CB668"/>
      <c r="CC668"/>
      <c r="CD668" t="inlineStr">
        <is>
          <t>Tarczynska,M., G. Nalecz-Jawecki, Z. Romanowska-Duda, J. Sawicki, K. Beattie, G. Codd, and M. Zalewski</t>
        </is>
      </c>
      <c r="CE668" t="n">
        <v>62459.0</v>
      </c>
      <c r="CF668" t="inlineStr">
        <is>
          <t>Tests for the Toxicity Assessment of Cyanobacterial Bloom Samples</t>
        </is>
      </c>
      <c r="CG668" t="inlineStr">
        <is>
          <t>Environ. Toxicol.16(5): 383-390</t>
        </is>
      </c>
      <c r="CH668" t="n">
        <v>2001.0</v>
      </c>
    </row>
    <row r="669">
      <c r="A669" t="n">
        <v>7.7238392E7</v>
      </c>
      <c r="B669" t="inlineStr">
        <is>
          <t>Microcystin</t>
        </is>
      </c>
      <c r="C669"/>
      <c r="D669" t="inlineStr">
        <is>
          <t>Measured</t>
        </is>
      </c>
      <c r="E669"/>
      <c r="F669"/>
      <c r="G669"/>
      <c r="H669"/>
      <c r="I669"/>
      <c r="J669"/>
      <c r="K669" t="inlineStr">
        <is>
          <t>Daphnia magna</t>
        </is>
      </c>
      <c r="L669" t="inlineStr">
        <is>
          <t>Water Flea</t>
        </is>
      </c>
      <c r="M669" t="inlineStr">
        <is>
          <t>Crustaceans; Standard Test Species</t>
        </is>
      </c>
      <c r="N669"/>
      <c r="O669"/>
      <c r="P669"/>
      <c r="Q669"/>
      <c r="R669"/>
      <c r="S669"/>
      <c r="T669"/>
      <c r="U669"/>
      <c r="V669" t="inlineStr">
        <is>
          <t>Static</t>
        </is>
      </c>
      <c r="W669" t="inlineStr">
        <is>
          <t>Fresh water</t>
        </is>
      </c>
      <c r="X669" t="inlineStr">
        <is>
          <t>Lab</t>
        </is>
      </c>
      <c r="Y669"/>
      <c r="Z669" t="inlineStr">
        <is>
          <t>Active ingredient</t>
        </is>
      </c>
      <c r="AA669"/>
      <c r="AB669"/>
      <c r="AC669" t="inlineStr">
        <is>
          <t>&gt;</t>
        </is>
      </c>
      <c r="AD669" t="n">
        <v>0.0</v>
      </c>
      <c r="AE669" t="inlineStr">
        <is>
          <t>&lt;</t>
        </is>
      </c>
      <c r="AF669" t="n">
        <v>2000.0</v>
      </c>
      <c r="AG669" t="inlineStr">
        <is>
          <t>AI mg/L</t>
        </is>
      </c>
      <c r="AH669"/>
      <c r="AI669"/>
      <c r="AJ669"/>
      <c r="AK669"/>
      <c r="AL669"/>
      <c r="AM669"/>
      <c r="AN669"/>
      <c r="AO669"/>
      <c r="AP669"/>
      <c r="AQ669"/>
      <c r="AR669"/>
      <c r="AS669"/>
      <c r="AT669"/>
      <c r="AU669"/>
      <c r="AV669"/>
      <c r="AW669"/>
      <c r="AX669" t="inlineStr">
        <is>
          <t>Mortality</t>
        </is>
      </c>
      <c r="AY669" t="inlineStr">
        <is>
          <t>Mortality</t>
        </is>
      </c>
      <c r="AZ669" t="inlineStr">
        <is>
          <t>LC50</t>
        </is>
      </c>
      <c r="BA669"/>
      <c r="BB669"/>
      <c r="BC669" t="n">
        <v>1.0</v>
      </c>
      <c r="BD669"/>
      <c r="BE669"/>
      <c r="BF669"/>
      <c r="BG669"/>
      <c r="BH669" t="inlineStr">
        <is>
          <t>Day(s)</t>
        </is>
      </c>
      <c r="BI669"/>
      <c r="BJ669"/>
      <c r="BK669"/>
      <c r="BL669"/>
      <c r="BM669"/>
      <c r="BN669"/>
      <c r="BO669" t="inlineStr">
        <is>
          <t>--</t>
        </is>
      </c>
      <c r="BP669"/>
      <c r="BQ669"/>
      <c r="BR669"/>
      <c r="BS669"/>
      <c r="BT669"/>
      <c r="BU669"/>
      <c r="BV669"/>
      <c r="BW669"/>
      <c r="BX669"/>
      <c r="BY669"/>
      <c r="BZ669"/>
      <c r="CA669"/>
      <c r="CB669"/>
      <c r="CC669"/>
      <c r="CD669" t="inlineStr">
        <is>
          <t>Tarczynska,M., G. Nalecz-Jawecki, Z. Romanowska-Duda, J. Sawicki, K. Beattie, G. Codd, and M. Zalewski</t>
        </is>
      </c>
      <c r="CE669" t="n">
        <v>62459.0</v>
      </c>
      <c r="CF669" t="inlineStr">
        <is>
          <t>Tests for the Toxicity Assessment of Cyanobacterial Bloom Samples</t>
        </is>
      </c>
      <c r="CG669" t="inlineStr">
        <is>
          <t>Environ. Toxicol.16(5): 383-390</t>
        </is>
      </c>
      <c r="CH669" t="n">
        <v>2001.0</v>
      </c>
    </row>
    <row r="670">
      <c r="A670" t="n">
        <v>7.7238392E7</v>
      </c>
      <c r="B670" t="inlineStr">
        <is>
          <t>Microcystin</t>
        </is>
      </c>
      <c r="C670"/>
      <c r="D670" t="inlineStr">
        <is>
          <t>Measured</t>
        </is>
      </c>
      <c r="E670"/>
      <c r="F670"/>
      <c r="G670"/>
      <c r="H670"/>
      <c r="I670"/>
      <c r="J670"/>
      <c r="K670" t="inlineStr">
        <is>
          <t>Daphnia magna</t>
        </is>
      </c>
      <c r="L670" t="inlineStr">
        <is>
          <t>Water Flea</t>
        </is>
      </c>
      <c r="M670" t="inlineStr">
        <is>
          <t>Crustaceans; Standard Test Species</t>
        </is>
      </c>
      <c r="N670"/>
      <c r="O670"/>
      <c r="P670"/>
      <c r="Q670"/>
      <c r="R670"/>
      <c r="S670"/>
      <c r="T670"/>
      <c r="U670"/>
      <c r="V670" t="inlineStr">
        <is>
          <t>Static</t>
        </is>
      </c>
      <c r="W670" t="inlineStr">
        <is>
          <t>Fresh water</t>
        </is>
      </c>
      <c r="X670" t="inlineStr">
        <is>
          <t>Lab</t>
        </is>
      </c>
      <c r="Y670"/>
      <c r="Z670" t="inlineStr">
        <is>
          <t>Active ingredient</t>
        </is>
      </c>
      <c r="AA670"/>
      <c r="AB670"/>
      <c r="AC670" t="inlineStr">
        <is>
          <t>&gt;</t>
        </is>
      </c>
      <c r="AD670" t="n">
        <v>0.0</v>
      </c>
      <c r="AE670" t="inlineStr">
        <is>
          <t>&lt;</t>
        </is>
      </c>
      <c r="AF670" t="n">
        <v>1500.0</v>
      </c>
      <c r="AG670" t="inlineStr">
        <is>
          <t>AI mg/L</t>
        </is>
      </c>
      <c r="AH670"/>
      <c r="AI670"/>
      <c r="AJ670"/>
      <c r="AK670"/>
      <c r="AL670"/>
      <c r="AM670"/>
      <c r="AN670"/>
      <c r="AO670"/>
      <c r="AP670"/>
      <c r="AQ670"/>
      <c r="AR670"/>
      <c r="AS670"/>
      <c r="AT670"/>
      <c r="AU670"/>
      <c r="AV670"/>
      <c r="AW670"/>
      <c r="AX670" t="inlineStr">
        <is>
          <t>Mortality</t>
        </is>
      </c>
      <c r="AY670" t="inlineStr">
        <is>
          <t>Mortality</t>
        </is>
      </c>
      <c r="AZ670" t="inlineStr">
        <is>
          <t>LC50</t>
        </is>
      </c>
      <c r="BA670"/>
      <c r="BB670"/>
      <c r="BC670" t="n">
        <v>2.0</v>
      </c>
      <c r="BD670"/>
      <c r="BE670"/>
      <c r="BF670"/>
      <c r="BG670"/>
      <c r="BH670" t="inlineStr">
        <is>
          <t>Day(s)</t>
        </is>
      </c>
      <c r="BI670"/>
      <c r="BJ670"/>
      <c r="BK670"/>
      <c r="BL670"/>
      <c r="BM670"/>
      <c r="BN670"/>
      <c r="BO670" t="inlineStr">
        <is>
          <t>--</t>
        </is>
      </c>
      <c r="BP670"/>
      <c r="BQ670"/>
      <c r="BR670"/>
      <c r="BS670"/>
      <c r="BT670"/>
      <c r="BU670"/>
      <c r="BV670"/>
      <c r="BW670"/>
      <c r="BX670"/>
      <c r="BY670"/>
      <c r="BZ670"/>
      <c r="CA670"/>
      <c r="CB670"/>
      <c r="CC670"/>
      <c r="CD670" t="inlineStr">
        <is>
          <t>Tarczynska,M., G. Nalecz-Jawecki, Z. Romanowska-Duda, J. Sawicki, K. Beattie, G. Codd, and M. Zalewski</t>
        </is>
      </c>
      <c r="CE670" t="n">
        <v>62459.0</v>
      </c>
      <c r="CF670" t="inlineStr">
        <is>
          <t>Tests for the Toxicity Assessment of Cyanobacterial Bloom Samples</t>
        </is>
      </c>
      <c r="CG670" t="inlineStr">
        <is>
          <t>Environ. Toxicol.16(5): 383-390</t>
        </is>
      </c>
      <c r="CH670" t="n">
        <v>2001.0</v>
      </c>
    </row>
    <row r="671">
      <c r="A671" t="n">
        <v>7.7238392E7</v>
      </c>
      <c r="B671" t="inlineStr">
        <is>
          <t>Microcystin</t>
        </is>
      </c>
      <c r="C671"/>
      <c r="D671" t="inlineStr">
        <is>
          <t>Measured</t>
        </is>
      </c>
      <c r="E671"/>
      <c r="F671"/>
      <c r="G671"/>
      <c r="H671"/>
      <c r="I671"/>
      <c r="J671"/>
      <c r="K671" t="inlineStr">
        <is>
          <t>Daphnia magna</t>
        </is>
      </c>
      <c r="L671" t="inlineStr">
        <is>
          <t>Water Flea</t>
        </is>
      </c>
      <c r="M671" t="inlineStr">
        <is>
          <t>Crustaceans; Standard Test Species</t>
        </is>
      </c>
      <c r="N671"/>
      <c r="O671"/>
      <c r="P671"/>
      <c r="Q671"/>
      <c r="R671"/>
      <c r="S671"/>
      <c r="T671"/>
      <c r="U671"/>
      <c r="V671" t="inlineStr">
        <is>
          <t>Static</t>
        </is>
      </c>
      <c r="W671" t="inlineStr">
        <is>
          <t>Fresh water</t>
        </is>
      </c>
      <c r="X671" t="inlineStr">
        <is>
          <t>Lab</t>
        </is>
      </c>
      <c r="Y671"/>
      <c r="Z671" t="inlineStr">
        <is>
          <t>Active ingredient</t>
        </is>
      </c>
      <c r="AA671"/>
      <c r="AB671"/>
      <c r="AC671" t="inlineStr">
        <is>
          <t>&gt;</t>
        </is>
      </c>
      <c r="AD671" t="n">
        <v>1500.0</v>
      </c>
      <c r="AE671" t="inlineStr">
        <is>
          <t>&lt;</t>
        </is>
      </c>
      <c r="AF671" t="n">
        <v>3000.0</v>
      </c>
      <c r="AG671" t="inlineStr">
        <is>
          <t>AI mg/L</t>
        </is>
      </c>
      <c r="AH671"/>
      <c r="AI671"/>
      <c r="AJ671"/>
      <c r="AK671"/>
      <c r="AL671"/>
      <c r="AM671"/>
      <c r="AN671"/>
      <c r="AO671"/>
      <c r="AP671"/>
      <c r="AQ671"/>
      <c r="AR671"/>
      <c r="AS671"/>
      <c r="AT671"/>
      <c r="AU671"/>
      <c r="AV671"/>
      <c r="AW671"/>
      <c r="AX671" t="inlineStr">
        <is>
          <t>Mortality</t>
        </is>
      </c>
      <c r="AY671" t="inlineStr">
        <is>
          <t>Mortality</t>
        </is>
      </c>
      <c r="AZ671" t="inlineStr">
        <is>
          <t>LC50</t>
        </is>
      </c>
      <c r="BA671"/>
      <c r="BB671"/>
      <c r="BC671" t="n">
        <v>2.0</v>
      </c>
      <c r="BD671"/>
      <c r="BE671"/>
      <c r="BF671"/>
      <c r="BG671"/>
      <c r="BH671" t="inlineStr">
        <is>
          <t>Day(s)</t>
        </is>
      </c>
      <c r="BI671"/>
      <c r="BJ671"/>
      <c r="BK671"/>
      <c r="BL671"/>
      <c r="BM671"/>
      <c r="BN671"/>
      <c r="BO671" t="inlineStr">
        <is>
          <t>--</t>
        </is>
      </c>
      <c r="BP671"/>
      <c r="BQ671"/>
      <c r="BR671"/>
      <c r="BS671"/>
      <c r="BT671"/>
      <c r="BU671"/>
      <c r="BV671"/>
      <c r="BW671"/>
      <c r="BX671"/>
      <c r="BY671"/>
      <c r="BZ671"/>
      <c r="CA671"/>
      <c r="CB671"/>
      <c r="CC671"/>
      <c r="CD671" t="inlineStr">
        <is>
          <t>Tarczynska,M., G. Nalecz-Jawecki, Z. Romanowska-Duda, J. Sawicki, K. Beattie, G. Codd, and M. Zalewski</t>
        </is>
      </c>
      <c r="CE671" t="n">
        <v>62459.0</v>
      </c>
      <c r="CF671" t="inlineStr">
        <is>
          <t>Tests for the Toxicity Assessment of Cyanobacterial Bloom Samples</t>
        </is>
      </c>
      <c r="CG671" t="inlineStr">
        <is>
          <t>Environ. Toxicol.16(5): 383-390</t>
        </is>
      </c>
      <c r="CH671" t="n">
        <v>2001.0</v>
      </c>
    </row>
    <row r="672">
      <c r="A672" t="n">
        <v>7.7238392E7</v>
      </c>
      <c r="B672" t="inlineStr">
        <is>
          <t>Microcystin</t>
        </is>
      </c>
      <c r="C672"/>
      <c r="D672" t="inlineStr">
        <is>
          <t>Measured</t>
        </is>
      </c>
      <c r="E672"/>
      <c r="F672"/>
      <c r="G672"/>
      <c r="H672"/>
      <c r="I672"/>
      <c r="J672"/>
      <c r="K672" t="inlineStr">
        <is>
          <t>Daphnia magna</t>
        </is>
      </c>
      <c r="L672" t="inlineStr">
        <is>
          <t>Water Flea</t>
        </is>
      </c>
      <c r="M672" t="inlineStr">
        <is>
          <t>Crustaceans; Standard Test Species</t>
        </is>
      </c>
      <c r="N672"/>
      <c r="O672"/>
      <c r="P672"/>
      <c r="Q672"/>
      <c r="R672"/>
      <c r="S672"/>
      <c r="T672"/>
      <c r="U672"/>
      <c r="V672" t="inlineStr">
        <is>
          <t>Static</t>
        </is>
      </c>
      <c r="W672" t="inlineStr">
        <is>
          <t>Fresh water</t>
        </is>
      </c>
      <c r="X672" t="inlineStr">
        <is>
          <t>Lab</t>
        </is>
      </c>
      <c r="Y672"/>
      <c r="Z672" t="inlineStr">
        <is>
          <t>Active ingredient</t>
        </is>
      </c>
      <c r="AA672"/>
      <c r="AB672"/>
      <c r="AC672" t="inlineStr">
        <is>
          <t>&gt;</t>
        </is>
      </c>
      <c r="AD672" t="n">
        <v>2000.0</v>
      </c>
      <c r="AE672" t="inlineStr">
        <is>
          <t>&lt;</t>
        </is>
      </c>
      <c r="AF672" t="n">
        <v>4000.0</v>
      </c>
      <c r="AG672" t="inlineStr">
        <is>
          <t>AI mg/L</t>
        </is>
      </c>
      <c r="AH672"/>
      <c r="AI672"/>
      <c r="AJ672"/>
      <c r="AK672"/>
      <c r="AL672"/>
      <c r="AM672"/>
      <c r="AN672"/>
      <c r="AO672"/>
      <c r="AP672"/>
      <c r="AQ672"/>
      <c r="AR672"/>
      <c r="AS672"/>
      <c r="AT672"/>
      <c r="AU672"/>
      <c r="AV672"/>
      <c r="AW672"/>
      <c r="AX672" t="inlineStr">
        <is>
          <t>Mortality</t>
        </is>
      </c>
      <c r="AY672" t="inlineStr">
        <is>
          <t>Mortality</t>
        </is>
      </c>
      <c r="AZ672" t="inlineStr">
        <is>
          <t>LC50</t>
        </is>
      </c>
      <c r="BA672"/>
      <c r="BB672"/>
      <c r="BC672" t="n">
        <v>1.0</v>
      </c>
      <c r="BD672"/>
      <c r="BE672"/>
      <c r="BF672"/>
      <c r="BG672"/>
      <c r="BH672" t="inlineStr">
        <is>
          <t>Day(s)</t>
        </is>
      </c>
      <c r="BI672"/>
      <c r="BJ672"/>
      <c r="BK672"/>
      <c r="BL672"/>
      <c r="BM672"/>
      <c r="BN672"/>
      <c r="BO672" t="inlineStr">
        <is>
          <t>--</t>
        </is>
      </c>
      <c r="BP672"/>
      <c r="BQ672"/>
      <c r="BR672"/>
      <c r="BS672"/>
      <c r="BT672"/>
      <c r="BU672"/>
      <c r="BV672"/>
      <c r="BW672"/>
      <c r="BX672"/>
      <c r="BY672"/>
      <c r="BZ672"/>
      <c r="CA672"/>
      <c r="CB672"/>
      <c r="CC672"/>
      <c r="CD672" t="inlineStr">
        <is>
          <t>Tarczynska,M., G. Nalecz-Jawecki, Z. Romanowska-Duda, J. Sawicki, K. Beattie, G. Codd, and M. Zalewski</t>
        </is>
      </c>
      <c r="CE672" t="n">
        <v>62459.0</v>
      </c>
      <c r="CF672" t="inlineStr">
        <is>
          <t>Tests for the Toxicity Assessment of Cyanobacterial Bloom Samples</t>
        </is>
      </c>
      <c r="CG672" t="inlineStr">
        <is>
          <t>Environ. Toxicol.16(5): 383-390</t>
        </is>
      </c>
      <c r="CH672" t="n">
        <v>2001.0</v>
      </c>
    </row>
    <row r="673">
      <c r="A673" t="n">
        <v>7.7238392E7</v>
      </c>
      <c r="B673" t="inlineStr">
        <is>
          <t>Microcystin</t>
        </is>
      </c>
      <c r="C673"/>
      <c r="D673" t="inlineStr">
        <is>
          <t>Measured</t>
        </is>
      </c>
      <c r="E673"/>
      <c r="F673"/>
      <c r="G673"/>
      <c r="H673"/>
      <c r="I673"/>
      <c r="J673"/>
      <c r="K673" t="inlineStr">
        <is>
          <t>Daphnia magna</t>
        </is>
      </c>
      <c r="L673" t="inlineStr">
        <is>
          <t>Water Flea</t>
        </is>
      </c>
      <c r="M673" t="inlineStr">
        <is>
          <t>Crustaceans; Standard Test Species</t>
        </is>
      </c>
      <c r="N673"/>
      <c r="O673"/>
      <c r="P673"/>
      <c r="Q673"/>
      <c r="R673"/>
      <c r="S673"/>
      <c r="T673"/>
      <c r="U673"/>
      <c r="V673" t="inlineStr">
        <is>
          <t>Static</t>
        </is>
      </c>
      <c r="W673" t="inlineStr">
        <is>
          <t>Fresh water</t>
        </is>
      </c>
      <c r="X673" t="inlineStr">
        <is>
          <t>Lab</t>
        </is>
      </c>
      <c r="Y673"/>
      <c r="Z673" t="inlineStr">
        <is>
          <t>Active ingredient</t>
        </is>
      </c>
      <c r="AA673"/>
      <c r="AB673"/>
      <c r="AC673" t="inlineStr">
        <is>
          <t>&gt;</t>
        </is>
      </c>
      <c r="AD673" t="n">
        <v>0.0</v>
      </c>
      <c r="AE673" t="inlineStr">
        <is>
          <t>&lt;</t>
        </is>
      </c>
      <c r="AF673" t="n">
        <v>1500.0</v>
      </c>
      <c r="AG673" t="inlineStr">
        <is>
          <t>AI mg/L</t>
        </is>
      </c>
      <c r="AH673"/>
      <c r="AI673"/>
      <c r="AJ673"/>
      <c r="AK673"/>
      <c r="AL673"/>
      <c r="AM673"/>
      <c r="AN673"/>
      <c r="AO673"/>
      <c r="AP673"/>
      <c r="AQ673"/>
      <c r="AR673"/>
      <c r="AS673"/>
      <c r="AT673"/>
      <c r="AU673"/>
      <c r="AV673"/>
      <c r="AW673"/>
      <c r="AX673" t="inlineStr">
        <is>
          <t>Mortality</t>
        </is>
      </c>
      <c r="AY673" t="inlineStr">
        <is>
          <t>Mortality</t>
        </is>
      </c>
      <c r="AZ673" t="inlineStr">
        <is>
          <t>LC50</t>
        </is>
      </c>
      <c r="BA673"/>
      <c r="BB673"/>
      <c r="BC673" t="n">
        <v>2.0</v>
      </c>
      <c r="BD673"/>
      <c r="BE673"/>
      <c r="BF673"/>
      <c r="BG673"/>
      <c r="BH673" t="inlineStr">
        <is>
          <t>Day(s)</t>
        </is>
      </c>
      <c r="BI673"/>
      <c r="BJ673"/>
      <c r="BK673"/>
      <c r="BL673"/>
      <c r="BM673"/>
      <c r="BN673"/>
      <c r="BO673" t="inlineStr">
        <is>
          <t>--</t>
        </is>
      </c>
      <c r="BP673"/>
      <c r="BQ673"/>
      <c r="BR673"/>
      <c r="BS673"/>
      <c r="BT673"/>
      <c r="BU673"/>
      <c r="BV673"/>
      <c r="BW673"/>
      <c r="BX673"/>
      <c r="BY673"/>
      <c r="BZ673"/>
      <c r="CA673"/>
      <c r="CB673"/>
      <c r="CC673"/>
      <c r="CD673" t="inlineStr">
        <is>
          <t>Tarczynska,M., G. Nalecz-Jawecki, Z. Romanowska-Duda, J. Sawicki, K. Beattie, G. Codd, and M. Zalewski</t>
        </is>
      </c>
      <c r="CE673" t="n">
        <v>62459.0</v>
      </c>
      <c r="CF673" t="inlineStr">
        <is>
          <t>Tests for the Toxicity Assessment of Cyanobacterial Bloom Samples</t>
        </is>
      </c>
      <c r="CG673" t="inlineStr">
        <is>
          <t>Environ. Toxicol.16(5): 383-390</t>
        </is>
      </c>
      <c r="CH673" t="n">
        <v>2001.0</v>
      </c>
    </row>
    <row r="674">
      <c r="A674" t="n">
        <v>7.7238392E7</v>
      </c>
      <c r="B674" t="inlineStr">
        <is>
          <t>Microcystin</t>
        </is>
      </c>
      <c r="C674"/>
      <c r="D674" t="inlineStr">
        <is>
          <t>Measured</t>
        </is>
      </c>
      <c r="E674"/>
      <c r="F674"/>
      <c r="G674"/>
      <c r="H674"/>
      <c r="I674"/>
      <c r="J674"/>
      <c r="K674" t="inlineStr">
        <is>
          <t>Daphnia magna</t>
        </is>
      </c>
      <c r="L674" t="inlineStr">
        <is>
          <t>Water Flea</t>
        </is>
      </c>
      <c r="M674" t="inlineStr">
        <is>
          <t>Crustaceans; Standard Test Species</t>
        </is>
      </c>
      <c r="N674"/>
      <c r="O674"/>
      <c r="P674"/>
      <c r="Q674"/>
      <c r="R674"/>
      <c r="S674"/>
      <c r="T674"/>
      <c r="U674"/>
      <c r="V674" t="inlineStr">
        <is>
          <t>Static</t>
        </is>
      </c>
      <c r="W674" t="inlineStr">
        <is>
          <t>Fresh water</t>
        </is>
      </c>
      <c r="X674" t="inlineStr">
        <is>
          <t>Lab</t>
        </is>
      </c>
      <c r="Y674"/>
      <c r="Z674" t="inlineStr">
        <is>
          <t>Active ingredient</t>
        </is>
      </c>
      <c r="AA674"/>
      <c r="AB674"/>
      <c r="AC674" t="inlineStr">
        <is>
          <t>&gt;</t>
        </is>
      </c>
      <c r="AD674" t="n">
        <v>2000.0</v>
      </c>
      <c r="AE674" t="inlineStr">
        <is>
          <t>&lt;</t>
        </is>
      </c>
      <c r="AF674" t="n">
        <v>4000.0</v>
      </c>
      <c r="AG674" t="inlineStr">
        <is>
          <t>AI mg/L</t>
        </is>
      </c>
      <c r="AH674"/>
      <c r="AI674"/>
      <c r="AJ674"/>
      <c r="AK674"/>
      <c r="AL674"/>
      <c r="AM674"/>
      <c r="AN674"/>
      <c r="AO674"/>
      <c r="AP674"/>
      <c r="AQ674"/>
      <c r="AR674"/>
      <c r="AS674"/>
      <c r="AT674"/>
      <c r="AU674"/>
      <c r="AV674"/>
      <c r="AW674"/>
      <c r="AX674" t="inlineStr">
        <is>
          <t>Mortality</t>
        </is>
      </c>
      <c r="AY674" t="inlineStr">
        <is>
          <t>Mortality</t>
        </is>
      </c>
      <c r="AZ674" t="inlineStr">
        <is>
          <t>LC50</t>
        </is>
      </c>
      <c r="BA674"/>
      <c r="BB674"/>
      <c r="BC674" t="n">
        <v>1.0</v>
      </c>
      <c r="BD674"/>
      <c r="BE674"/>
      <c r="BF674"/>
      <c r="BG674"/>
      <c r="BH674" t="inlineStr">
        <is>
          <t>Day(s)</t>
        </is>
      </c>
      <c r="BI674"/>
      <c r="BJ674"/>
      <c r="BK674"/>
      <c r="BL674"/>
      <c r="BM674"/>
      <c r="BN674"/>
      <c r="BO674" t="inlineStr">
        <is>
          <t>--</t>
        </is>
      </c>
      <c r="BP674"/>
      <c r="BQ674"/>
      <c r="BR674"/>
      <c r="BS674"/>
      <c r="BT674"/>
      <c r="BU674"/>
      <c r="BV674"/>
      <c r="BW674"/>
      <c r="BX674"/>
      <c r="BY674"/>
      <c r="BZ674"/>
      <c r="CA674"/>
      <c r="CB674"/>
      <c r="CC674"/>
      <c r="CD674" t="inlineStr">
        <is>
          <t>Tarczynska,M., G. Nalecz-Jawecki, Z. Romanowska-Duda, J. Sawicki, K. Beattie, G. Codd, and M. Zalewski</t>
        </is>
      </c>
      <c r="CE674" t="n">
        <v>62459.0</v>
      </c>
      <c r="CF674" t="inlineStr">
        <is>
          <t>Tests for the Toxicity Assessment of Cyanobacterial Bloom Samples</t>
        </is>
      </c>
      <c r="CG674" t="inlineStr">
        <is>
          <t>Environ. Toxicol.16(5): 383-390</t>
        </is>
      </c>
      <c r="CH674" t="n">
        <v>2001.0</v>
      </c>
    </row>
    <row r="675">
      <c r="A675" t="n">
        <v>7.7238392E7</v>
      </c>
      <c r="B675" t="inlineStr">
        <is>
          <t>Microcystin</t>
        </is>
      </c>
      <c r="C675"/>
      <c r="D675" t="inlineStr">
        <is>
          <t>Measured</t>
        </is>
      </c>
      <c r="E675"/>
      <c r="F675"/>
      <c r="G675"/>
      <c r="H675"/>
      <c r="I675"/>
      <c r="J675"/>
      <c r="K675" t="inlineStr">
        <is>
          <t>Daphnia magna</t>
        </is>
      </c>
      <c r="L675" t="inlineStr">
        <is>
          <t>Water Flea</t>
        </is>
      </c>
      <c r="M675" t="inlineStr">
        <is>
          <t>Crustaceans; Standard Test Species</t>
        </is>
      </c>
      <c r="N675"/>
      <c r="O675"/>
      <c r="P675"/>
      <c r="Q675"/>
      <c r="R675"/>
      <c r="S675"/>
      <c r="T675"/>
      <c r="U675"/>
      <c r="V675" t="inlineStr">
        <is>
          <t>Static</t>
        </is>
      </c>
      <c r="W675" t="inlineStr">
        <is>
          <t>Fresh water</t>
        </is>
      </c>
      <c r="X675" t="inlineStr">
        <is>
          <t>Lab</t>
        </is>
      </c>
      <c r="Y675"/>
      <c r="Z675" t="inlineStr">
        <is>
          <t>Active ingredient</t>
        </is>
      </c>
      <c r="AA675"/>
      <c r="AB675"/>
      <c r="AC675" t="inlineStr">
        <is>
          <t>&gt;</t>
        </is>
      </c>
      <c r="AD675" t="n">
        <v>0.0</v>
      </c>
      <c r="AE675" t="inlineStr">
        <is>
          <t>&lt;</t>
        </is>
      </c>
      <c r="AF675" t="n">
        <v>1500.0</v>
      </c>
      <c r="AG675" t="inlineStr">
        <is>
          <t>AI mg/L</t>
        </is>
      </c>
      <c r="AH675"/>
      <c r="AI675"/>
      <c r="AJ675"/>
      <c r="AK675"/>
      <c r="AL675"/>
      <c r="AM675"/>
      <c r="AN675"/>
      <c r="AO675"/>
      <c r="AP675"/>
      <c r="AQ675"/>
      <c r="AR675"/>
      <c r="AS675"/>
      <c r="AT675"/>
      <c r="AU675"/>
      <c r="AV675"/>
      <c r="AW675"/>
      <c r="AX675" t="inlineStr">
        <is>
          <t>Mortality</t>
        </is>
      </c>
      <c r="AY675" t="inlineStr">
        <is>
          <t>Mortality</t>
        </is>
      </c>
      <c r="AZ675" t="inlineStr">
        <is>
          <t>LC50</t>
        </is>
      </c>
      <c r="BA675"/>
      <c r="BB675"/>
      <c r="BC675" t="n">
        <v>2.0</v>
      </c>
      <c r="BD675"/>
      <c r="BE675"/>
      <c r="BF675"/>
      <c r="BG675"/>
      <c r="BH675" t="inlineStr">
        <is>
          <t>Day(s)</t>
        </is>
      </c>
      <c r="BI675"/>
      <c r="BJ675"/>
      <c r="BK675"/>
      <c r="BL675"/>
      <c r="BM675"/>
      <c r="BN675"/>
      <c r="BO675" t="inlineStr">
        <is>
          <t>--</t>
        </is>
      </c>
      <c r="BP675"/>
      <c r="BQ675"/>
      <c r="BR675"/>
      <c r="BS675"/>
      <c r="BT675"/>
      <c r="BU675"/>
      <c r="BV675"/>
      <c r="BW675"/>
      <c r="BX675"/>
      <c r="BY675"/>
      <c r="BZ675"/>
      <c r="CA675"/>
      <c r="CB675"/>
      <c r="CC675"/>
      <c r="CD675" t="inlineStr">
        <is>
          <t>Tarczynska,M., G. Nalecz-Jawecki, Z. Romanowska-Duda, J. Sawicki, K. Beattie, G. Codd, and M. Zalewski</t>
        </is>
      </c>
      <c r="CE675" t="n">
        <v>62459.0</v>
      </c>
      <c r="CF675" t="inlineStr">
        <is>
          <t>Tests for the Toxicity Assessment of Cyanobacterial Bloom Samples</t>
        </is>
      </c>
      <c r="CG675" t="inlineStr">
        <is>
          <t>Environ. Toxicol.16(5): 383-390</t>
        </is>
      </c>
      <c r="CH675" t="n">
        <v>2001.0</v>
      </c>
    </row>
    <row r="676">
      <c r="A676" t="n">
        <v>7.7238392E7</v>
      </c>
      <c r="B676" t="inlineStr">
        <is>
          <t>Microcystin</t>
        </is>
      </c>
      <c r="C676"/>
      <c r="D676" t="inlineStr">
        <is>
          <t>Measured</t>
        </is>
      </c>
      <c r="E676"/>
      <c r="F676"/>
      <c r="G676"/>
      <c r="H676"/>
      <c r="I676"/>
      <c r="J676"/>
      <c r="K676" t="inlineStr">
        <is>
          <t>Daphnia magna</t>
        </is>
      </c>
      <c r="L676" t="inlineStr">
        <is>
          <t>Water Flea</t>
        </is>
      </c>
      <c r="M676" t="inlineStr">
        <is>
          <t>Crustaceans; Standard Test Species</t>
        </is>
      </c>
      <c r="N676"/>
      <c r="O676"/>
      <c r="P676"/>
      <c r="Q676"/>
      <c r="R676"/>
      <c r="S676"/>
      <c r="T676"/>
      <c r="U676"/>
      <c r="V676" t="inlineStr">
        <is>
          <t>Static</t>
        </is>
      </c>
      <c r="W676" t="inlineStr">
        <is>
          <t>Fresh water</t>
        </is>
      </c>
      <c r="X676" t="inlineStr">
        <is>
          <t>Lab</t>
        </is>
      </c>
      <c r="Y676"/>
      <c r="Z676" t="inlineStr">
        <is>
          <t>Active ingredient</t>
        </is>
      </c>
      <c r="AA676"/>
      <c r="AB676"/>
      <c r="AC676" t="inlineStr">
        <is>
          <t>&gt;</t>
        </is>
      </c>
      <c r="AD676" t="n">
        <v>0.0</v>
      </c>
      <c r="AE676" t="inlineStr">
        <is>
          <t>&lt;</t>
        </is>
      </c>
      <c r="AF676" t="n">
        <v>2000.0</v>
      </c>
      <c r="AG676" t="inlineStr">
        <is>
          <t>AI mg/L</t>
        </is>
      </c>
      <c r="AH676"/>
      <c r="AI676"/>
      <c r="AJ676"/>
      <c r="AK676"/>
      <c r="AL676"/>
      <c r="AM676"/>
      <c r="AN676"/>
      <c r="AO676"/>
      <c r="AP676"/>
      <c r="AQ676"/>
      <c r="AR676"/>
      <c r="AS676"/>
      <c r="AT676"/>
      <c r="AU676"/>
      <c r="AV676"/>
      <c r="AW676"/>
      <c r="AX676" t="inlineStr">
        <is>
          <t>Mortality</t>
        </is>
      </c>
      <c r="AY676" t="inlineStr">
        <is>
          <t>Mortality</t>
        </is>
      </c>
      <c r="AZ676" t="inlineStr">
        <is>
          <t>LC50</t>
        </is>
      </c>
      <c r="BA676"/>
      <c r="BB676"/>
      <c r="BC676" t="n">
        <v>1.0</v>
      </c>
      <c r="BD676"/>
      <c r="BE676"/>
      <c r="BF676"/>
      <c r="BG676"/>
      <c r="BH676" t="inlineStr">
        <is>
          <t>Day(s)</t>
        </is>
      </c>
      <c r="BI676"/>
      <c r="BJ676"/>
      <c r="BK676"/>
      <c r="BL676"/>
      <c r="BM676"/>
      <c r="BN676"/>
      <c r="BO676" t="inlineStr">
        <is>
          <t>--</t>
        </is>
      </c>
      <c r="BP676"/>
      <c r="BQ676"/>
      <c r="BR676"/>
      <c r="BS676"/>
      <c r="BT676"/>
      <c r="BU676"/>
      <c r="BV676"/>
      <c r="BW676"/>
      <c r="BX676"/>
      <c r="BY676"/>
      <c r="BZ676"/>
      <c r="CA676"/>
      <c r="CB676"/>
      <c r="CC676"/>
      <c r="CD676" t="inlineStr">
        <is>
          <t>Tarczynska,M., G. Nalecz-Jawecki, Z. Romanowska-Duda, J. Sawicki, K. Beattie, G. Codd, and M. Zalewski</t>
        </is>
      </c>
      <c r="CE676" t="n">
        <v>62459.0</v>
      </c>
      <c r="CF676" t="inlineStr">
        <is>
          <t>Tests for the Toxicity Assessment of Cyanobacterial Bloom Samples</t>
        </is>
      </c>
      <c r="CG676" t="inlineStr">
        <is>
          <t>Environ. Toxicol.16(5): 383-390</t>
        </is>
      </c>
      <c r="CH676" t="n">
        <v>2001.0</v>
      </c>
    </row>
    <row r="677">
      <c r="A677" t="n">
        <v>7.7238392E7</v>
      </c>
      <c r="B677" t="inlineStr">
        <is>
          <t>Microcystin</t>
        </is>
      </c>
      <c r="C677"/>
      <c r="D677" t="inlineStr">
        <is>
          <t>Measured</t>
        </is>
      </c>
      <c r="E677"/>
      <c r="F677"/>
      <c r="G677"/>
      <c r="H677"/>
      <c r="I677"/>
      <c r="J677"/>
      <c r="K677" t="inlineStr">
        <is>
          <t>Daphnia magna</t>
        </is>
      </c>
      <c r="L677" t="inlineStr">
        <is>
          <t>Water Flea</t>
        </is>
      </c>
      <c r="M677" t="inlineStr">
        <is>
          <t>Crustaceans; Standard Test Species</t>
        </is>
      </c>
      <c r="N677"/>
      <c r="O677"/>
      <c r="P677"/>
      <c r="Q677"/>
      <c r="R677"/>
      <c r="S677"/>
      <c r="T677"/>
      <c r="U677"/>
      <c r="V677" t="inlineStr">
        <is>
          <t>Static</t>
        </is>
      </c>
      <c r="W677" t="inlineStr">
        <is>
          <t>Fresh water</t>
        </is>
      </c>
      <c r="X677" t="inlineStr">
        <is>
          <t>Lab</t>
        </is>
      </c>
      <c r="Y677"/>
      <c r="Z677" t="inlineStr">
        <is>
          <t>Active ingredient</t>
        </is>
      </c>
      <c r="AA677"/>
      <c r="AB677"/>
      <c r="AC677" t="inlineStr">
        <is>
          <t>&gt;</t>
        </is>
      </c>
      <c r="AD677" t="n">
        <v>0.0</v>
      </c>
      <c r="AE677" t="inlineStr">
        <is>
          <t>&lt;</t>
        </is>
      </c>
      <c r="AF677" t="n">
        <v>2000.0</v>
      </c>
      <c r="AG677" t="inlineStr">
        <is>
          <t>AI mg/L</t>
        </is>
      </c>
      <c r="AH677"/>
      <c r="AI677"/>
      <c r="AJ677"/>
      <c r="AK677"/>
      <c r="AL677"/>
      <c r="AM677"/>
      <c r="AN677"/>
      <c r="AO677"/>
      <c r="AP677"/>
      <c r="AQ677"/>
      <c r="AR677"/>
      <c r="AS677"/>
      <c r="AT677"/>
      <c r="AU677"/>
      <c r="AV677"/>
      <c r="AW677"/>
      <c r="AX677" t="inlineStr">
        <is>
          <t>Mortality</t>
        </is>
      </c>
      <c r="AY677" t="inlineStr">
        <is>
          <t>Mortality</t>
        </is>
      </c>
      <c r="AZ677" t="inlineStr">
        <is>
          <t>LC50</t>
        </is>
      </c>
      <c r="BA677"/>
      <c r="BB677"/>
      <c r="BC677" t="n">
        <v>1.0</v>
      </c>
      <c r="BD677"/>
      <c r="BE677"/>
      <c r="BF677"/>
      <c r="BG677"/>
      <c r="BH677" t="inlineStr">
        <is>
          <t>Day(s)</t>
        </is>
      </c>
      <c r="BI677"/>
      <c r="BJ677"/>
      <c r="BK677"/>
      <c r="BL677"/>
      <c r="BM677"/>
      <c r="BN677"/>
      <c r="BO677" t="inlineStr">
        <is>
          <t>--</t>
        </is>
      </c>
      <c r="BP677"/>
      <c r="BQ677"/>
      <c r="BR677"/>
      <c r="BS677"/>
      <c r="BT677"/>
      <c r="BU677"/>
      <c r="BV677"/>
      <c r="BW677"/>
      <c r="BX677"/>
      <c r="BY677"/>
      <c r="BZ677"/>
      <c r="CA677"/>
      <c r="CB677"/>
      <c r="CC677"/>
      <c r="CD677" t="inlineStr">
        <is>
          <t>Tarczynska,M., G. Nalecz-Jawecki, Z. Romanowska-Duda, J. Sawicki, K. Beattie, G. Codd, and M. Zalewski</t>
        </is>
      </c>
      <c r="CE677" t="n">
        <v>62459.0</v>
      </c>
      <c r="CF677" t="inlineStr">
        <is>
          <t>Tests for the Toxicity Assessment of Cyanobacterial Bloom Samples</t>
        </is>
      </c>
      <c r="CG677" t="inlineStr">
        <is>
          <t>Environ. Toxicol.16(5): 383-390</t>
        </is>
      </c>
      <c r="CH677" t="n">
        <v>2001.0</v>
      </c>
    </row>
    <row r="678">
      <c r="A678" t="n">
        <v>7.7238392E7</v>
      </c>
      <c r="B678" t="inlineStr">
        <is>
          <t>Microcystin</t>
        </is>
      </c>
      <c r="C678"/>
      <c r="D678" t="inlineStr">
        <is>
          <t>Measured</t>
        </is>
      </c>
      <c r="E678"/>
      <c r="F678"/>
      <c r="G678"/>
      <c r="H678"/>
      <c r="I678"/>
      <c r="J678"/>
      <c r="K678" t="inlineStr">
        <is>
          <t>Daphnia magna</t>
        </is>
      </c>
      <c r="L678" t="inlineStr">
        <is>
          <t>Water Flea</t>
        </is>
      </c>
      <c r="M678" t="inlineStr">
        <is>
          <t>Crustaceans; Standard Test Species</t>
        </is>
      </c>
      <c r="N678"/>
      <c r="O678"/>
      <c r="P678"/>
      <c r="Q678"/>
      <c r="R678"/>
      <c r="S678"/>
      <c r="T678"/>
      <c r="U678"/>
      <c r="V678" t="inlineStr">
        <is>
          <t>Static</t>
        </is>
      </c>
      <c r="W678" t="inlineStr">
        <is>
          <t>Fresh water</t>
        </is>
      </c>
      <c r="X678" t="inlineStr">
        <is>
          <t>Lab</t>
        </is>
      </c>
      <c r="Y678"/>
      <c r="Z678" t="inlineStr">
        <is>
          <t>Active ingredient</t>
        </is>
      </c>
      <c r="AA678"/>
      <c r="AB678"/>
      <c r="AC678" t="inlineStr">
        <is>
          <t>&gt;</t>
        </is>
      </c>
      <c r="AD678" t="n">
        <v>0.0</v>
      </c>
      <c r="AE678" t="inlineStr">
        <is>
          <t>&lt;</t>
        </is>
      </c>
      <c r="AF678" t="n">
        <v>1500.0</v>
      </c>
      <c r="AG678" t="inlineStr">
        <is>
          <t>AI mg/L</t>
        </is>
      </c>
      <c r="AH678"/>
      <c r="AI678"/>
      <c r="AJ678"/>
      <c r="AK678"/>
      <c r="AL678"/>
      <c r="AM678"/>
      <c r="AN678"/>
      <c r="AO678"/>
      <c r="AP678"/>
      <c r="AQ678"/>
      <c r="AR678"/>
      <c r="AS678"/>
      <c r="AT678"/>
      <c r="AU678"/>
      <c r="AV678"/>
      <c r="AW678"/>
      <c r="AX678" t="inlineStr">
        <is>
          <t>Mortality</t>
        </is>
      </c>
      <c r="AY678" t="inlineStr">
        <is>
          <t>Mortality</t>
        </is>
      </c>
      <c r="AZ678" t="inlineStr">
        <is>
          <t>LC50</t>
        </is>
      </c>
      <c r="BA678"/>
      <c r="BB678"/>
      <c r="BC678" t="n">
        <v>2.0</v>
      </c>
      <c r="BD678"/>
      <c r="BE678"/>
      <c r="BF678"/>
      <c r="BG678"/>
      <c r="BH678" t="inlineStr">
        <is>
          <t>Day(s)</t>
        </is>
      </c>
      <c r="BI678"/>
      <c r="BJ678"/>
      <c r="BK678"/>
      <c r="BL678"/>
      <c r="BM678"/>
      <c r="BN678"/>
      <c r="BO678" t="inlineStr">
        <is>
          <t>--</t>
        </is>
      </c>
      <c r="BP678"/>
      <c r="BQ678"/>
      <c r="BR678"/>
      <c r="BS678"/>
      <c r="BT678"/>
      <c r="BU678"/>
      <c r="BV678"/>
      <c r="BW678"/>
      <c r="BX678"/>
      <c r="BY678"/>
      <c r="BZ678"/>
      <c r="CA678"/>
      <c r="CB678"/>
      <c r="CC678"/>
      <c r="CD678" t="inlineStr">
        <is>
          <t>Tarczynska,M., G. Nalecz-Jawecki, Z. Romanowska-Duda, J. Sawicki, K. Beattie, G. Codd, and M. Zalewski</t>
        </is>
      </c>
      <c r="CE678" t="n">
        <v>62459.0</v>
      </c>
      <c r="CF678" t="inlineStr">
        <is>
          <t>Tests for the Toxicity Assessment of Cyanobacterial Bloom Samples</t>
        </is>
      </c>
      <c r="CG678" t="inlineStr">
        <is>
          <t>Environ. Toxicol.16(5): 383-390</t>
        </is>
      </c>
      <c r="CH678" t="n">
        <v>2001.0</v>
      </c>
    </row>
    <row r="679">
      <c r="A679" t="n">
        <v>7.7238392E7</v>
      </c>
      <c r="B679" t="inlineStr">
        <is>
          <t>Microcystin</t>
        </is>
      </c>
      <c r="C679"/>
      <c r="D679" t="inlineStr">
        <is>
          <t>Measured</t>
        </is>
      </c>
      <c r="E679"/>
      <c r="F679"/>
      <c r="G679"/>
      <c r="H679"/>
      <c r="I679"/>
      <c r="J679"/>
      <c r="K679" t="inlineStr">
        <is>
          <t>Daphnia magna</t>
        </is>
      </c>
      <c r="L679" t="inlineStr">
        <is>
          <t>Water Flea</t>
        </is>
      </c>
      <c r="M679" t="inlineStr">
        <is>
          <t>Crustaceans; Standard Test Species</t>
        </is>
      </c>
      <c r="N679"/>
      <c r="O679"/>
      <c r="P679"/>
      <c r="Q679"/>
      <c r="R679"/>
      <c r="S679"/>
      <c r="T679"/>
      <c r="U679"/>
      <c r="V679" t="inlineStr">
        <is>
          <t>Static</t>
        </is>
      </c>
      <c r="W679" t="inlineStr">
        <is>
          <t>Fresh water</t>
        </is>
      </c>
      <c r="X679" t="inlineStr">
        <is>
          <t>Lab</t>
        </is>
      </c>
      <c r="Y679"/>
      <c r="Z679" t="inlineStr">
        <is>
          <t>Active ingredient</t>
        </is>
      </c>
      <c r="AA679"/>
      <c r="AB679"/>
      <c r="AC679" t="inlineStr">
        <is>
          <t>&gt;</t>
        </is>
      </c>
      <c r="AD679" t="n">
        <v>1500.0</v>
      </c>
      <c r="AE679" t="inlineStr">
        <is>
          <t>&lt;</t>
        </is>
      </c>
      <c r="AF679" t="n">
        <v>3000.0</v>
      </c>
      <c r="AG679" t="inlineStr">
        <is>
          <t>AI mg/L</t>
        </is>
      </c>
      <c r="AH679"/>
      <c r="AI679"/>
      <c r="AJ679"/>
      <c r="AK679"/>
      <c r="AL679"/>
      <c r="AM679"/>
      <c r="AN679"/>
      <c r="AO679"/>
      <c r="AP679"/>
      <c r="AQ679"/>
      <c r="AR679"/>
      <c r="AS679"/>
      <c r="AT679"/>
      <c r="AU679"/>
      <c r="AV679"/>
      <c r="AW679"/>
      <c r="AX679" t="inlineStr">
        <is>
          <t>Mortality</t>
        </is>
      </c>
      <c r="AY679" t="inlineStr">
        <is>
          <t>Mortality</t>
        </is>
      </c>
      <c r="AZ679" t="inlineStr">
        <is>
          <t>LC50</t>
        </is>
      </c>
      <c r="BA679"/>
      <c r="BB679"/>
      <c r="BC679" t="n">
        <v>2.0</v>
      </c>
      <c r="BD679"/>
      <c r="BE679"/>
      <c r="BF679"/>
      <c r="BG679"/>
      <c r="BH679" t="inlineStr">
        <is>
          <t>Day(s)</t>
        </is>
      </c>
      <c r="BI679"/>
      <c r="BJ679"/>
      <c r="BK679"/>
      <c r="BL679"/>
      <c r="BM679"/>
      <c r="BN679"/>
      <c r="BO679" t="inlineStr">
        <is>
          <t>--</t>
        </is>
      </c>
      <c r="BP679"/>
      <c r="BQ679"/>
      <c r="BR679"/>
      <c r="BS679"/>
      <c r="BT679"/>
      <c r="BU679"/>
      <c r="BV679"/>
      <c r="BW679"/>
      <c r="BX679"/>
      <c r="BY679"/>
      <c r="BZ679"/>
      <c r="CA679"/>
      <c r="CB679"/>
      <c r="CC679"/>
      <c r="CD679" t="inlineStr">
        <is>
          <t>Tarczynska,M., G. Nalecz-Jawecki, Z. Romanowska-Duda, J. Sawicki, K. Beattie, G. Codd, and M. Zalewski</t>
        </is>
      </c>
      <c r="CE679" t="n">
        <v>62459.0</v>
      </c>
      <c r="CF679" t="inlineStr">
        <is>
          <t>Tests for the Toxicity Assessment of Cyanobacterial Bloom Samples</t>
        </is>
      </c>
      <c r="CG679" t="inlineStr">
        <is>
          <t>Environ. Toxicol.16(5): 383-390</t>
        </is>
      </c>
      <c r="CH679" t="n">
        <v>2001.0</v>
      </c>
    </row>
    <row r="680">
      <c r="A680" t="n">
        <v>7.7238392E7</v>
      </c>
      <c r="B680" t="inlineStr">
        <is>
          <t>Microcystin</t>
        </is>
      </c>
      <c r="C680"/>
      <c r="D680" t="inlineStr">
        <is>
          <t>Measured</t>
        </is>
      </c>
      <c r="E680"/>
      <c r="F680"/>
      <c r="G680"/>
      <c r="H680"/>
      <c r="I680"/>
      <c r="J680"/>
      <c r="K680" t="inlineStr">
        <is>
          <t>Daphnia magna</t>
        </is>
      </c>
      <c r="L680" t="inlineStr">
        <is>
          <t>Water Flea</t>
        </is>
      </c>
      <c r="M680" t="inlineStr">
        <is>
          <t>Crustaceans; Standard Test Species</t>
        </is>
      </c>
      <c r="N680"/>
      <c r="O680"/>
      <c r="P680"/>
      <c r="Q680"/>
      <c r="R680"/>
      <c r="S680"/>
      <c r="T680"/>
      <c r="U680"/>
      <c r="V680" t="inlineStr">
        <is>
          <t>Static</t>
        </is>
      </c>
      <c r="W680" t="inlineStr">
        <is>
          <t>Fresh water</t>
        </is>
      </c>
      <c r="X680" t="inlineStr">
        <is>
          <t>Lab</t>
        </is>
      </c>
      <c r="Y680"/>
      <c r="Z680" t="inlineStr">
        <is>
          <t>Active ingredient</t>
        </is>
      </c>
      <c r="AA680"/>
      <c r="AB680"/>
      <c r="AC680" t="inlineStr">
        <is>
          <t>&gt;</t>
        </is>
      </c>
      <c r="AD680" t="n">
        <v>2000.0</v>
      </c>
      <c r="AE680" t="inlineStr">
        <is>
          <t>&lt;</t>
        </is>
      </c>
      <c r="AF680" t="n">
        <v>4000.0</v>
      </c>
      <c r="AG680" t="inlineStr">
        <is>
          <t>AI mg/L</t>
        </is>
      </c>
      <c r="AH680"/>
      <c r="AI680"/>
      <c r="AJ680"/>
      <c r="AK680"/>
      <c r="AL680"/>
      <c r="AM680"/>
      <c r="AN680"/>
      <c r="AO680"/>
      <c r="AP680"/>
      <c r="AQ680"/>
      <c r="AR680"/>
      <c r="AS680"/>
      <c r="AT680"/>
      <c r="AU680"/>
      <c r="AV680"/>
      <c r="AW680"/>
      <c r="AX680" t="inlineStr">
        <is>
          <t>Mortality</t>
        </is>
      </c>
      <c r="AY680" t="inlineStr">
        <is>
          <t>Mortality</t>
        </is>
      </c>
      <c r="AZ680" t="inlineStr">
        <is>
          <t>LC50</t>
        </is>
      </c>
      <c r="BA680"/>
      <c r="BB680"/>
      <c r="BC680" t="n">
        <v>1.0</v>
      </c>
      <c r="BD680"/>
      <c r="BE680"/>
      <c r="BF680"/>
      <c r="BG680"/>
      <c r="BH680" t="inlineStr">
        <is>
          <t>Day(s)</t>
        </is>
      </c>
      <c r="BI680"/>
      <c r="BJ680"/>
      <c r="BK680"/>
      <c r="BL680"/>
      <c r="BM680"/>
      <c r="BN680"/>
      <c r="BO680" t="inlineStr">
        <is>
          <t>--</t>
        </is>
      </c>
      <c r="BP680"/>
      <c r="BQ680"/>
      <c r="BR680"/>
      <c r="BS680"/>
      <c r="BT680"/>
      <c r="BU680"/>
      <c r="BV680"/>
      <c r="BW680"/>
      <c r="BX680"/>
      <c r="BY680"/>
      <c r="BZ680"/>
      <c r="CA680"/>
      <c r="CB680"/>
      <c r="CC680"/>
      <c r="CD680" t="inlineStr">
        <is>
          <t>Tarczynska,M., G. Nalecz-Jawecki, Z. Romanowska-Duda, J. Sawicki, K. Beattie, G. Codd, and M. Zalewski</t>
        </is>
      </c>
      <c r="CE680" t="n">
        <v>62459.0</v>
      </c>
      <c r="CF680" t="inlineStr">
        <is>
          <t>Tests for the Toxicity Assessment of Cyanobacterial Bloom Samples</t>
        </is>
      </c>
      <c r="CG680" t="inlineStr">
        <is>
          <t>Environ. Toxicol.16(5): 383-390</t>
        </is>
      </c>
      <c r="CH680" t="n">
        <v>2001.0</v>
      </c>
    </row>
    <row r="681">
      <c r="A681" t="n">
        <v>7.7238392E7</v>
      </c>
      <c r="B681" t="inlineStr">
        <is>
          <t>Microcystin</t>
        </is>
      </c>
      <c r="C681"/>
      <c r="D681" t="inlineStr">
        <is>
          <t>Measured</t>
        </is>
      </c>
      <c r="E681"/>
      <c r="F681"/>
      <c r="G681"/>
      <c r="H681"/>
      <c r="I681"/>
      <c r="J681"/>
      <c r="K681" t="inlineStr">
        <is>
          <t>Daphnia magna</t>
        </is>
      </c>
      <c r="L681" t="inlineStr">
        <is>
          <t>Water Flea</t>
        </is>
      </c>
      <c r="M681" t="inlineStr">
        <is>
          <t>Crustaceans; Standard Test Species</t>
        </is>
      </c>
      <c r="N681"/>
      <c r="O681"/>
      <c r="P681"/>
      <c r="Q681"/>
      <c r="R681"/>
      <c r="S681"/>
      <c r="T681"/>
      <c r="U681"/>
      <c r="V681" t="inlineStr">
        <is>
          <t>Static</t>
        </is>
      </c>
      <c r="W681" t="inlineStr">
        <is>
          <t>Fresh water</t>
        </is>
      </c>
      <c r="X681" t="inlineStr">
        <is>
          <t>Lab</t>
        </is>
      </c>
      <c r="Y681"/>
      <c r="Z681" t="inlineStr">
        <is>
          <t>Active ingredient</t>
        </is>
      </c>
      <c r="AA681"/>
      <c r="AB681"/>
      <c r="AC681" t="inlineStr">
        <is>
          <t>&gt;</t>
        </is>
      </c>
      <c r="AD681" t="n">
        <v>4000.0</v>
      </c>
      <c r="AE681" t="inlineStr">
        <is>
          <t>&lt;</t>
        </is>
      </c>
      <c r="AF681" t="n">
        <v>6000.0</v>
      </c>
      <c r="AG681" t="inlineStr">
        <is>
          <t>AI mg/L</t>
        </is>
      </c>
      <c r="AH681"/>
      <c r="AI681"/>
      <c r="AJ681"/>
      <c r="AK681"/>
      <c r="AL681"/>
      <c r="AM681"/>
      <c r="AN681"/>
      <c r="AO681"/>
      <c r="AP681"/>
      <c r="AQ681"/>
      <c r="AR681"/>
      <c r="AS681"/>
      <c r="AT681"/>
      <c r="AU681"/>
      <c r="AV681"/>
      <c r="AW681"/>
      <c r="AX681" t="inlineStr">
        <is>
          <t>Mortality</t>
        </is>
      </c>
      <c r="AY681" t="inlineStr">
        <is>
          <t>Mortality</t>
        </is>
      </c>
      <c r="AZ681" t="inlineStr">
        <is>
          <t>LC50</t>
        </is>
      </c>
      <c r="BA681"/>
      <c r="BB681"/>
      <c r="BC681" t="n">
        <v>1.0</v>
      </c>
      <c r="BD681"/>
      <c r="BE681"/>
      <c r="BF681"/>
      <c r="BG681"/>
      <c r="BH681" t="inlineStr">
        <is>
          <t>Day(s)</t>
        </is>
      </c>
      <c r="BI681"/>
      <c r="BJ681"/>
      <c r="BK681"/>
      <c r="BL681"/>
      <c r="BM681"/>
      <c r="BN681"/>
      <c r="BO681" t="inlineStr">
        <is>
          <t>--</t>
        </is>
      </c>
      <c r="BP681"/>
      <c r="BQ681"/>
      <c r="BR681"/>
      <c r="BS681"/>
      <c r="BT681"/>
      <c r="BU681"/>
      <c r="BV681"/>
      <c r="BW681"/>
      <c r="BX681"/>
      <c r="BY681"/>
      <c r="BZ681"/>
      <c r="CA681"/>
      <c r="CB681"/>
      <c r="CC681"/>
      <c r="CD681" t="inlineStr">
        <is>
          <t>Tarczynska,M., G. Nalecz-Jawecki, Z. Romanowska-Duda, J. Sawicki, K. Beattie, G. Codd, and M. Zalewski</t>
        </is>
      </c>
      <c r="CE681" t="n">
        <v>62459.0</v>
      </c>
      <c r="CF681" t="inlineStr">
        <is>
          <t>Tests for the Toxicity Assessment of Cyanobacterial Bloom Samples</t>
        </is>
      </c>
      <c r="CG681" t="inlineStr">
        <is>
          <t>Environ. Toxicol.16(5): 383-390</t>
        </is>
      </c>
      <c r="CH681" t="n">
        <v>2001.0</v>
      </c>
    </row>
    <row r="682">
      <c r="A682" t="n">
        <v>7.7238392E7</v>
      </c>
      <c r="B682" t="inlineStr">
        <is>
          <t>Microcystin</t>
        </is>
      </c>
      <c r="C682"/>
      <c r="D682" t="inlineStr">
        <is>
          <t>Measured</t>
        </is>
      </c>
      <c r="E682"/>
      <c r="F682"/>
      <c r="G682"/>
      <c r="H682"/>
      <c r="I682"/>
      <c r="J682"/>
      <c r="K682" t="inlineStr">
        <is>
          <t>Daphnia magna</t>
        </is>
      </c>
      <c r="L682" t="inlineStr">
        <is>
          <t>Water Flea</t>
        </is>
      </c>
      <c r="M682" t="inlineStr">
        <is>
          <t>Crustaceans; Standard Test Species</t>
        </is>
      </c>
      <c r="N682"/>
      <c r="O682"/>
      <c r="P682"/>
      <c r="Q682"/>
      <c r="R682"/>
      <c r="S682"/>
      <c r="T682"/>
      <c r="U682"/>
      <c r="V682" t="inlineStr">
        <is>
          <t>Static</t>
        </is>
      </c>
      <c r="W682" t="inlineStr">
        <is>
          <t>Fresh water</t>
        </is>
      </c>
      <c r="X682" t="inlineStr">
        <is>
          <t>Lab</t>
        </is>
      </c>
      <c r="Y682"/>
      <c r="Z682" t="inlineStr">
        <is>
          <t>Active ingredient</t>
        </is>
      </c>
      <c r="AA682" t="inlineStr">
        <is>
          <t>~</t>
        </is>
      </c>
      <c r="AB682" t="n">
        <v>4500.0</v>
      </c>
      <c r="AC682"/>
      <c r="AD682"/>
      <c r="AE682"/>
      <c r="AF682"/>
      <c r="AG682" t="inlineStr">
        <is>
          <t>AI mg/L</t>
        </is>
      </c>
      <c r="AH682"/>
      <c r="AI682"/>
      <c r="AJ682"/>
      <c r="AK682"/>
      <c r="AL682"/>
      <c r="AM682"/>
      <c r="AN682"/>
      <c r="AO682"/>
      <c r="AP682"/>
      <c r="AQ682"/>
      <c r="AR682"/>
      <c r="AS682"/>
      <c r="AT682"/>
      <c r="AU682"/>
      <c r="AV682"/>
      <c r="AW682"/>
      <c r="AX682" t="inlineStr">
        <is>
          <t>Mortality</t>
        </is>
      </c>
      <c r="AY682" t="inlineStr">
        <is>
          <t>Mortality</t>
        </is>
      </c>
      <c r="AZ682" t="inlineStr">
        <is>
          <t>LC50</t>
        </is>
      </c>
      <c r="BA682"/>
      <c r="BB682"/>
      <c r="BC682" t="n">
        <v>2.0</v>
      </c>
      <c r="BD682"/>
      <c r="BE682"/>
      <c r="BF682"/>
      <c r="BG682"/>
      <c r="BH682" t="inlineStr">
        <is>
          <t>Day(s)</t>
        </is>
      </c>
      <c r="BI682"/>
      <c r="BJ682"/>
      <c r="BK682"/>
      <c r="BL682"/>
      <c r="BM682"/>
      <c r="BN682"/>
      <c r="BO682" t="inlineStr">
        <is>
          <t>--</t>
        </is>
      </c>
      <c r="BP682"/>
      <c r="BQ682"/>
      <c r="BR682"/>
      <c r="BS682"/>
      <c r="BT682"/>
      <c r="BU682"/>
      <c r="BV682"/>
      <c r="BW682"/>
      <c r="BX682"/>
      <c r="BY682"/>
      <c r="BZ682"/>
      <c r="CA682"/>
      <c r="CB682"/>
      <c r="CC682"/>
      <c r="CD682" t="inlineStr">
        <is>
          <t>Tarczynska,M., G. Nalecz-Jawecki, Z. Romanowska-Duda, J. Sawicki, K. Beattie, G. Codd, and M. Zalewski</t>
        </is>
      </c>
      <c r="CE682" t="n">
        <v>62459.0</v>
      </c>
      <c r="CF682" t="inlineStr">
        <is>
          <t>Tests for the Toxicity Assessment of Cyanobacterial Bloom Samples</t>
        </is>
      </c>
      <c r="CG682" t="inlineStr">
        <is>
          <t>Environ. Toxicol.16(5): 383-390</t>
        </is>
      </c>
      <c r="CH682" t="n">
        <v>2001.0</v>
      </c>
    </row>
    <row r="683">
      <c r="A683" t="n">
        <v>7.7238392E7</v>
      </c>
      <c r="B683" t="inlineStr">
        <is>
          <t>Microcystin</t>
        </is>
      </c>
      <c r="C683"/>
      <c r="D683" t="inlineStr">
        <is>
          <t>Measured</t>
        </is>
      </c>
      <c r="E683"/>
      <c r="F683"/>
      <c r="G683"/>
      <c r="H683"/>
      <c r="I683"/>
      <c r="J683"/>
      <c r="K683" t="inlineStr">
        <is>
          <t>Daphnia magna</t>
        </is>
      </c>
      <c r="L683" t="inlineStr">
        <is>
          <t>Water Flea</t>
        </is>
      </c>
      <c r="M683" t="inlineStr">
        <is>
          <t>Crustaceans; Standard Test Species</t>
        </is>
      </c>
      <c r="N683"/>
      <c r="O683"/>
      <c r="P683"/>
      <c r="Q683"/>
      <c r="R683"/>
      <c r="S683"/>
      <c r="T683"/>
      <c r="U683"/>
      <c r="V683" t="inlineStr">
        <is>
          <t>Static</t>
        </is>
      </c>
      <c r="W683" t="inlineStr">
        <is>
          <t>Fresh water</t>
        </is>
      </c>
      <c r="X683" t="inlineStr">
        <is>
          <t>Lab</t>
        </is>
      </c>
      <c r="Y683"/>
      <c r="Z683" t="inlineStr">
        <is>
          <t>Active ingredient</t>
        </is>
      </c>
      <c r="AA683"/>
      <c r="AB683"/>
      <c r="AC683" t="inlineStr">
        <is>
          <t>&gt;</t>
        </is>
      </c>
      <c r="AD683" t="n">
        <v>3000.0</v>
      </c>
      <c r="AE683" t="inlineStr">
        <is>
          <t>&lt;</t>
        </is>
      </c>
      <c r="AF683" t="n">
        <v>4500.0</v>
      </c>
      <c r="AG683" t="inlineStr">
        <is>
          <t>AI mg/L</t>
        </is>
      </c>
      <c r="AH683"/>
      <c r="AI683"/>
      <c r="AJ683"/>
      <c r="AK683"/>
      <c r="AL683"/>
      <c r="AM683"/>
      <c r="AN683"/>
      <c r="AO683"/>
      <c r="AP683"/>
      <c r="AQ683"/>
      <c r="AR683"/>
      <c r="AS683"/>
      <c r="AT683"/>
      <c r="AU683"/>
      <c r="AV683"/>
      <c r="AW683"/>
      <c r="AX683" t="inlineStr">
        <is>
          <t>Mortality</t>
        </is>
      </c>
      <c r="AY683" t="inlineStr">
        <is>
          <t>Mortality</t>
        </is>
      </c>
      <c r="AZ683" t="inlineStr">
        <is>
          <t>LC50</t>
        </is>
      </c>
      <c r="BA683"/>
      <c r="BB683"/>
      <c r="BC683" t="n">
        <v>2.0</v>
      </c>
      <c r="BD683"/>
      <c r="BE683"/>
      <c r="BF683"/>
      <c r="BG683"/>
      <c r="BH683" t="inlineStr">
        <is>
          <t>Day(s)</t>
        </is>
      </c>
      <c r="BI683"/>
      <c r="BJ683"/>
      <c r="BK683"/>
      <c r="BL683"/>
      <c r="BM683"/>
      <c r="BN683"/>
      <c r="BO683" t="inlineStr">
        <is>
          <t>--</t>
        </is>
      </c>
      <c r="BP683"/>
      <c r="BQ683"/>
      <c r="BR683"/>
      <c r="BS683"/>
      <c r="BT683"/>
      <c r="BU683"/>
      <c r="BV683"/>
      <c r="BW683"/>
      <c r="BX683"/>
      <c r="BY683"/>
      <c r="BZ683"/>
      <c r="CA683"/>
      <c r="CB683"/>
      <c r="CC683"/>
      <c r="CD683" t="inlineStr">
        <is>
          <t>Tarczynska,M., G. Nalecz-Jawecki, Z. Romanowska-Duda, J. Sawicki, K. Beattie, G. Codd, and M. Zalewski</t>
        </is>
      </c>
      <c r="CE683" t="n">
        <v>62459.0</v>
      </c>
      <c r="CF683" t="inlineStr">
        <is>
          <t>Tests for the Toxicity Assessment of Cyanobacterial Bloom Samples</t>
        </is>
      </c>
      <c r="CG683" t="inlineStr">
        <is>
          <t>Environ. Toxicol.16(5): 383-390</t>
        </is>
      </c>
      <c r="CH683" t="n">
        <v>2001.0</v>
      </c>
    </row>
    <row r="684">
      <c r="A684" t="n">
        <v>7.7238392E7</v>
      </c>
      <c r="B684" t="inlineStr">
        <is>
          <t>Microcystin</t>
        </is>
      </c>
      <c r="C684"/>
      <c r="D684" t="inlineStr">
        <is>
          <t>Measured</t>
        </is>
      </c>
      <c r="E684"/>
      <c r="F684"/>
      <c r="G684"/>
      <c r="H684"/>
      <c r="I684"/>
      <c r="J684"/>
      <c r="K684" t="inlineStr">
        <is>
          <t>Daphnia magna</t>
        </is>
      </c>
      <c r="L684" t="inlineStr">
        <is>
          <t>Water Flea</t>
        </is>
      </c>
      <c r="M684" t="inlineStr">
        <is>
          <t>Crustaceans; Standard Test Species</t>
        </is>
      </c>
      <c r="N684"/>
      <c r="O684"/>
      <c r="P684"/>
      <c r="Q684"/>
      <c r="R684"/>
      <c r="S684"/>
      <c r="T684"/>
      <c r="U684"/>
      <c r="V684" t="inlineStr">
        <is>
          <t>Static</t>
        </is>
      </c>
      <c r="W684" t="inlineStr">
        <is>
          <t>Fresh water</t>
        </is>
      </c>
      <c r="X684" t="inlineStr">
        <is>
          <t>Lab</t>
        </is>
      </c>
      <c r="Y684"/>
      <c r="Z684" t="inlineStr">
        <is>
          <t>Active ingredient</t>
        </is>
      </c>
      <c r="AA684"/>
      <c r="AB684"/>
      <c r="AC684" t="inlineStr">
        <is>
          <t>&gt;</t>
        </is>
      </c>
      <c r="AD684" t="n">
        <v>4000.0</v>
      </c>
      <c r="AE684" t="inlineStr">
        <is>
          <t>&lt;</t>
        </is>
      </c>
      <c r="AF684" t="n">
        <v>6000.0</v>
      </c>
      <c r="AG684" t="inlineStr">
        <is>
          <t>AI mg/L</t>
        </is>
      </c>
      <c r="AH684"/>
      <c r="AI684"/>
      <c r="AJ684"/>
      <c r="AK684"/>
      <c r="AL684"/>
      <c r="AM684"/>
      <c r="AN684"/>
      <c r="AO684"/>
      <c r="AP684"/>
      <c r="AQ684"/>
      <c r="AR684"/>
      <c r="AS684"/>
      <c r="AT684"/>
      <c r="AU684"/>
      <c r="AV684"/>
      <c r="AW684"/>
      <c r="AX684" t="inlineStr">
        <is>
          <t>Mortality</t>
        </is>
      </c>
      <c r="AY684" t="inlineStr">
        <is>
          <t>Mortality</t>
        </is>
      </c>
      <c r="AZ684" t="inlineStr">
        <is>
          <t>LC50</t>
        </is>
      </c>
      <c r="BA684"/>
      <c r="BB684"/>
      <c r="BC684" t="n">
        <v>1.0</v>
      </c>
      <c r="BD684"/>
      <c r="BE684"/>
      <c r="BF684"/>
      <c r="BG684"/>
      <c r="BH684" t="inlineStr">
        <is>
          <t>Day(s)</t>
        </is>
      </c>
      <c r="BI684"/>
      <c r="BJ684"/>
      <c r="BK684"/>
      <c r="BL684"/>
      <c r="BM684"/>
      <c r="BN684"/>
      <c r="BO684" t="inlineStr">
        <is>
          <t>--</t>
        </is>
      </c>
      <c r="BP684"/>
      <c r="BQ684"/>
      <c r="BR684"/>
      <c r="BS684"/>
      <c r="BT684"/>
      <c r="BU684"/>
      <c r="BV684"/>
      <c r="BW684"/>
      <c r="BX684"/>
      <c r="BY684"/>
      <c r="BZ684"/>
      <c r="CA684"/>
      <c r="CB684"/>
      <c r="CC684"/>
      <c r="CD684" t="inlineStr">
        <is>
          <t>Tarczynska,M., G. Nalecz-Jawecki, Z. Romanowska-Duda, J. Sawicki, K. Beattie, G. Codd, and M. Zalewski</t>
        </is>
      </c>
      <c r="CE684" t="n">
        <v>62459.0</v>
      </c>
      <c r="CF684" t="inlineStr">
        <is>
          <t>Tests for the Toxicity Assessment of Cyanobacterial Bloom Samples</t>
        </is>
      </c>
      <c r="CG684" t="inlineStr">
        <is>
          <t>Environ. Toxicol.16(5): 383-390</t>
        </is>
      </c>
      <c r="CH684" t="n">
        <v>2001.0</v>
      </c>
    </row>
    <row r="685">
      <c r="A685" t="n">
        <v>7.7238392E7</v>
      </c>
      <c r="B685" t="inlineStr">
        <is>
          <t>Microcystin</t>
        </is>
      </c>
      <c r="C685"/>
      <c r="D685" t="inlineStr">
        <is>
          <t>Measured</t>
        </is>
      </c>
      <c r="E685"/>
      <c r="F685"/>
      <c r="G685"/>
      <c r="H685"/>
      <c r="I685"/>
      <c r="J685"/>
      <c r="K685" t="inlineStr">
        <is>
          <t>Daphnia magna</t>
        </is>
      </c>
      <c r="L685" t="inlineStr">
        <is>
          <t>Water Flea</t>
        </is>
      </c>
      <c r="M685" t="inlineStr">
        <is>
          <t>Crustaceans; Standard Test Species</t>
        </is>
      </c>
      <c r="N685"/>
      <c r="O685"/>
      <c r="P685"/>
      <c r="Q685"/>
      <c r="R685"/>
      <c r="S685"/>
      <c r="T685"/>
      <c r="U685"/>
      <c r="V685" t="inlineStr">
        <is>
          <t>Static</t>
        </is>
      </c>
      <c r="W685" t="inlineStr">
        <is>
          <t>Fresh water</t>
        </is>
      </c>
      <c r="X685" t="inlineStr">
        <is>
          <t>Lab</t>
        </is>
      </c>
      <c r="Y685"/>
      <c r="Z685" t="inlineStr">
        <is>
          <t>Active ingredient</t>
        </is>
      </c>
      <c r="AA685"/>
      <c r="AB685"/>
      <c r="AC685" t="inlineStr">
        <is>
          <t>&gt;</t>
        </is>
      </c>
      <c r="AD685" t="n">
        <v>2000.0</v>
      </c>
      <c r="AE685" t="inlineStr">
        <is>
          <t>&lt;</t>
        </is>
      </c>
      <c r="AF685" t="n">
        <v>4000.0</v>
      </c>
      <c r="AG685" t="inlineStr">
        <is>
          <t>AI mg/L</t>
        </is>
      </c>
      <c r="AH685"/>
      <c r="AI685"/>
      <c r="AJ685"/>
      <c r="AK685"/>
      <c r="AL685"/>
      <c r="AM685"/>
      <c r="AN685"/>
      <c r="AO685"/>
      <c r="AP685"/>
      <c r="AQ685"/>
      <c r="AR685"/>
      <c r="AS685"/>
      <c r="AT685"/>
      <c r="AU685"/>
      <c r="AV685"/>
      <c r="AW685"/>
      <c r="AX685" t="inlineStr">
        <is>
          <t>Mortality</t>
        </is>
      </c>
      <c r="AY685" t="inlineStr">
        <is>
          <t>Mortality</t>
        </is>
      </c>
      <c r="AZ685" t="inlineStr">
        <is>
          <t>LC50</t>
        </is>
      </c>
      <c r="BA685"/>
      <c r="BB685"/>
      <c r="BC685" t="n">
        <v>1.0</v>
      </c>
      <c r="BD685"/>
      <c r="BE685"/>
      <c r="BF685"/>
      <c r="BG685"/>
      <c r="BH685" t="inlineStr">
        <is>
          <t>Day(s)</t>
        </is>
      </c>
      <c r="BI685"/>
      <c r="BJ685"/>
      <c r="BK685"/>
      <c r="BL685"/>
      <c r="BM685"/>
      <c r="BN685"/>
      <c r="BO685" t="inlineStr">
        <is>
          <t>--</t>
        </is>
      </c>
      <c r="BP685"/>
      <c r="BQ685"/>
      <c r="BR685"/>
      <c r="BS685"/>
      <c r="BT685"/>
      <c r="BU685"/>
      <c r="BV685"/>
      <c r="BW685"/>
      <c r="BX685"/>
      <c r="BY685"/>
      <c r="BZ685"/>
      <c r="CA685"/>
      <c r="CB685"/>
      <c r="CC685"/>
      <c r="CD685" t="inlineStr">
        <is>
          <t>Tarczynska,M., G. Nalecz-Jawecki, Z. Romanowska-Duda, J. Sawicki, K. Beattie, G. Codd, and M. Zalewski</t>
        </is>
      </c>
      <c r="CE685" t="n">
        <v>62459.0</v>
      </c>
      <c r="CF685" t="inlineStr">
        <is>
          <t>Tests for the Toxicity Assessment of Cyanobacterial Bloom Samples</t>
        </is>
      </c>
      <c r="CG685" t="inlineStr">
        <is>
          <t>Environ. Toxicol.16(5): 383-390</t>
        </is>
      </c>
      <c r="CH685" t="n">
        <v>2001.0</v>
      </c>
    </row>
    <row r="686">
      <c r="A686" t="n">
        <v>7.7238392E7</v>
      </c>
      <c r="B686" t="inlineStr">
        <is>
          <t>Microcystin</t>
        </is>
      </c>
      <c r="C686"/>
      <c r="D686" t="inlineStr">
        <is>
          <t>Measured</t>
        </is>
      </c>
      <c r="E686"/>
      <c r="F686"/>
      <c r="G686"/>
      <c r="H686"/>
      <c r="I686"/>
      <c r="J686"/>
      <c r="K686" t="inlineStr">
        <is>
          <t>Daphnia magna</t>
        </is>
      </c>
      <c r="L686" t="inlineStr">
        <is>
          <t>Water Flea</t>
        </is>
      </c>
      <c r="M686" t="inlineStr">
        <is>
          <t>Crustaceans; Standard Test Species</t>
        </is>
      </c>
      <c r="N686"/>
      <c r="O686"/>
      <c r="P686"/>
      <c r="Q686"/>
      <c r="R686"/>
      <c r="S686"/>
      <c r="T686"/>
      <c r="U686"/>
      <c r="V686" t="inlineStr">
        <is>
          <t>Static</t>
        </is>
      </c>
      <c r="W686" t="inlineStr">
        <is>
          <t>Fresh water</t>
        </is>
      </c>
      <c r="X686" t="inlineStr">
        <is>
          <t>Lab</t>
        </is>
      </c>
      <c r="Y686"/>
      <c r="Z686" t="inlineStr">
        <is>
          <t>Active ingredient</t>
        </is>
      </c>
      <c r="AA686"/>
      <c r="AB686"/>
      <c r="AC686" t="inlineStr">
        <is>
          <t>&gt;</t>
        </is>
      </c>
      <c r="AD686" t="n">
        <v>1500.0</v>
      </c>
      <c r="AE686" t="inlineStr">
        <is>
          <t>&lt;</t>
        </is>
      </c>
      <c r="AF686" t="n">
        <v>3000.0</v>
      </c>
      <c r="AG686" t="inlineStr">
        <is>
          <t>AI mg/L</t>
        </is>
      </c>
      <c r="AH686"/>
      <c r="AI686"/>
      <c r="AJ686"/>
      <c r="AK686"/>
      <c r="AL686"/>
      <c r="AM686"/>
      <c r="AN686"/>
      <c r="AO686"/>
      <c r="AP686"/>
      <c r="AQ686"/>
      <c r="AR686"/>
      <c r="AS686"/>
      <c r="AT686"/>
      <c r="AU686"/>
      <c r="AV686"/>
      <c r="AW686"/>
      <c r="AX686" t="inlineStr">
        <is>
          <t>Mortality</t>
        </is>
      </c>
      <c r="AY686" t="inlineStr">
        <is>
          <t>Mortality</t>
        </is>
      </c>
      <c r="AZ686" t="inlineStr">
        <is>
          <t>LC50</t>
        </is>
      </c>
      <c r="BA686"/>
      <c r="BB686"/>
      <c r="BC686" t="n">
        <v>2.0</v>
      </c>
      <c r="BD686"/>
      <c r="BE686"/>
      <c r="BF686"/>
      <c r="BG686"/>
      <c r="BH686" t="inlineStr">
        <is>
          <t>Day(s)</t>
        </is>
      </c>
      <c r="BI686"/>
      <c r="BJ686"/>
      <c r="BK686"/>
      <c r="BL686"/>
      <c r="BM686"/>
      <c r="BN686"/>
      <c r="BO686" t="inlineStr">
        <is>
          <t>--</t>
        </is>
      </c>
      <c r="BP686"/>
      <c r="BQ686"/>
      <c r="BR686"/>
      <c r="BS686"/>
      <c r="BT686"/>
      <c r="BU686"/>
      <c r="BV686"/>
      <c r="BW686"/>
      <c r="BX686"/>
      <c r="BY686"/>
      <c r="BZ686"/>
      <c r="CA686"/>
      <c r="CB686"/>
      <c r="CC686"/>
      <c r="CD686" t="inlineStr">
        <is>
          <t>Tarczynska,M., G. Nalecz-Jawecki, Z. Romanowska-Duda, J. Sawicki, K. Beattie, G. Codd, and M. Zalewski</t>
        </is>
      </c>
      <c r="CE686" t="n">
        <v>62459.0</v>
      </c>
      <c r="CF686" t="inlineStr">
        <is>
          <t>Tests for the Toxicity Assessment of Cyanobacterial Bloom Samples</t>
        </is>
      </c>
      <c r="CG686" t="inlineStr">
        <is>
          <t>Environ. Toxicol.16(5): 383-390</t>
        </is>
      </c>
      <c r="CH686" t="n">
        <v>2001.0</v>
      </c>
    </row>
    <row r="687">
      <c r="A687" t="n">
        <v>7.7238392E7</v>
      </c>
      <c r="B687" t="inlineStr">
        <is>
          <t>Microcystin</t>
        </is>
      </c>
      <c r="C687"/>
      <c r="D687" t="inlineStr">
        <is>
          <t>Measured</t>
        </is>
      </c>
      <c r="E687"/>
      <c r="F687"/>
      <c r="G687"/>
      <c r="H687"/>
      <c r="I687"/>
      <c r="J687"/>
      <c r="K687" t="inlineStr">
        <is>
          <t>Daphnia magna</t>
        </is>
      </c>
      <c r="L687" t="inlineStr">
        <is>
          <t>Water Flea</t>
        </is>
      </c>
      <c r="M687" t="inlineStr">
        <is>
          <t>Crustaceans; Standard Test Species</t>
        </is>
      </c>
      <c r="N687"/>
      <c r="O687"/>
      <c r="P687"/>
      <c r="Q687"/>
      <c r="R687"/>
      <c r="S687"/>
      <c r="T687"/>
      <c r="U687"/>
      <c r="V687" t="inlineStr">
        <is>
          <t>Static</t>
        </is>
      </c>
      <c r="W687" t="inlineStr">
        <is>
          <t>Fresh water</t>
        </is>
      </c>
      <c r="X687" t="inlineStr">
        <is>
          <t>Lab</t>
        </is>
      </c>
      <c r="Y687"/>
      <c r="Z687" t="inlineStr">
        <is>
          <t>Active ingredient</t>
        </is>
      </c>
      <c r="AA687"/>
      <c r="AB687"/>
      <c r="AC687" t="inlineStr">
        <is>
          <t>&gt;</t>
        </is>
      </c>
      <c r="AD687" t="n">
        <v>1500.0</v>
      </c>
      <c r="AE687" t="inlineStr">
        <is>
          <t>&lt;</t>
        </is>
      </c>
      <c r="AF687" t="n">
        <v>3000.0</v>
      </c>
      <c r="AG687" t="inlineStr">
        <is>
          <t>AI mg/L</t>
        </is>
      </c>
      <c r="AH687"/>
      <c r="AI687"/>
      <c r="AJ687"/>
      <c r="AK687"/>
      <c r="AL687"/>
      <c r="AM687"/>
      <c r="AN687"/>
      <c r="AO687"/>
      <c r="AP687"/>
      <c r="AQ687"/>
      <c r="AR687"/>
      <c r="AS687"/>
      <c r="AT687"/>
      <c r="AU687"/>
      <c r="AV687"/>
      <c r="AW687"/>
      <c r="AX687" t="inlineStr">
        <is>
          <t>Mortality</t>
        </is>
      </c>
      <c r="AY687" t="inlineStr">
        <is>
          <t>Mortality</t>
        </is>
      </c>
      <c r="AZ687" t="inlineStr">
        <is>
          <t>LC50</t>
        </is>
      </c>
      <c r="BA687"/>
      <c r="BB687"/>
      <c r="BC687" t="n">
        <v>2.0</v>
      </c>
      <c r="BD687"/>
      <c r="BE687"/>
      <c r="BF687"/>
      <c r="BG687"/>
      <c r="BH687" t="inlineStr">
        <is>
          <t>Day(s)</t>
        </is>
      </c>
      <c r="BI687"/>
      <c r="BJ687"/>
      <c r="BK687"/>
      <c r="BL687"/>
      <c r="BM687"/>
      <c r="BN687"/>
      <c r="BO687" t="inlineStr">
        <is>
          <t>--</t>
        </is>
      </c>
      <c r="BP687"/>
      <c r="BQ687"/>
      <c r="BR687"/>
      <c r="BS687"/>
      <c r="BT687"/>
      <c r="BU687"/>
      <c r="BV687"/>
      <c r="BW687"/>
      <c r="BX687"/>
      <c r="BY687"/>
      <c r="BZ687"/>
      <c r="CA687"/>
      <c r="CB687"/>
      <c r="CC687"/>
      <c r="CD687" t="inlineStr">
        <is>
          <t>Tarczynska,M., G. Nalecz-Jawecki, Z. Romanowska-Duda, J. Sawicki, K. Beattie, G. Codd, and M. Zalewski</t>
        </is>
      </c>
      <c r="CE687" t="n">
        <v>62459.0</v>
      </c>
      <c r="CF687" t="inlineStr">
        <is>
          <t>Tests for the Toxicity Assessment of Cyanobacterial Bloom Samples</t>
        </is>
      </c>
      <c r="CG687" t="inlineStr">
        <is>
          <t>Environ. Toxicol.16(5): 383-390</t>
        </is>
      </c>
      <c r="CH687" t="n">
        <v>2001.0</v>
      </c>
    </row>
    <row r="688">
      <c r="A688" t="n">
        <v>7.7238392E7</v>
      </c>
      <c r="B688" t="inlineStr">
        <is>
          <t>Microcystin</t>
        </is>
      </c>
      <c r="C688"/>
      <c r="D688" t="inlineStr">
        <is>
          <t>Measured</t>
        </is>
      </c>
      <c r="E688"/>
      <c r="F688"/>
      <c r="G688"/>
      <c r="H688"/>
      <c r="I688"/>
      <c r="J688"/>
      <c r="K688" t="inlineStr">
        <is>
          <t>Daphnia magna</t>
        </is>
      </c>
      <c r="L688" t="inlineStr">
        <is>
          <t>Water Flea</t>
        </is>
      </c>
      <c r="M688" t="inlineStr">
        <is>
          <t>Crustaceans; Standard Test Species</t>
        </is>
      </c>
      <c r="N688"/>
      <c r="O688"/>
      <c r="P688"/>
      <c r="Q688"/>
      <c r="R688"/>
      <c r="S688"/>
      <c r="T688"/>
      <c r="U688"/>
      <c r="V688" t="inlineStr">
        <is>
          <t>Static</t>
        </is>
      </c>
      <c r="W688" t="inlineStr">
        <is>
          <t>Fresh water</t>
        </is>
      </c>
      <c r="X688" t="inlineStr">
        <is>
          <t>Lab</t>
        </is>
      </c>
      <c r="Y688"/>
      <c r="Z688" t="inlineStr">
        <is>
          <t>Active ingredient</t>
        </is>
      </c>
      <c r="AA688"/>
      <c r="AB688"/>
      <c r="AC688" t="inlineStr">
        <is>
          <t>&gt;</t>
        </is>
      </c>
      <c r="AD688" t="n">
        <v>2000.0</v>
      </c>
      <c r="AE688" t="inlineStr">
        <is>
          <t>&lt;</t>
        </is>
      </c>
      <c r="AF688" t="n">
        <v>4000.0</v>
      </c>
      <c r="AG688" t="inlineStr">
        <is>
          <t>AI mg/L</t>
        </is>
      </c>
      <c r="AH688"/>
      <c r="AI688"/>
      <c r="AJ688"/>
      <c r="AK688"/>
      <c r="AL688"/>
      <c r="AM688"/>
      <c r="AN688"/>
      <c r="AO688"/>
      <c r="AP688"/>
      <c r="AQ688"/>
      <c r="AR688"/>
      <c r="AS688"/>
      <c r="AT688"/>
      <c r="AU688"/>
      <c r="AV688"/>
      <c r="AW688"/>
      <c r="AX688" t="inlineStr">
        <is>
          <t>Mortality</t>
        </is>
      </c>
      <c r="AY688" t="inlineStr">
        <is>
          <t>Mortality</t>
        </is>
      </c>
      <c r="AZ688" t="inlineStr">
        <is>
          <t>LC50</t>
        </is>
      </c>
      <c r="BA688"/>
      <c r="BB688"/>
      <c r="BC688" t="n">
        <v>1.0</v>
      </c>
      <c r="BD688"/>
      <c r="BE688"/>
      <c r="BF688"/>
      <c r="BG688"/>
      <c r="BH688" t="inlineStr">
        <is>
          <t>Day(s)</t>
        </is>
      </c>
      <c r="BI688"/>
      <c r="BJ688"/>
      <c r="BK688"/>
      <c r="BL688"/>
      <c r="BM688"/>
      <c r="BN688"/>
      <c r="BO688" t="inlineStr">
        <is>
          <t>--</t>
        </is>
      </c>
      <c r="BP688"/>
      <c r="BQ688"/>
      <c r="BR688"/>
      <c r="BS688"/>
      <c r="BT688"/>
      <c r="BU688"/>
      <c r="BV688"/>
      <c r="BW688"/>
      <c r="BX688"/>
      <c r="BY688"/>
      <c r="BZ688"/>
      <c r="CA688"/>
      <c r="CB688"/>
      <c r="CC688"/>
      <c r="CD688" t="inlineStr">
        <is>
          <t>Tarczynska,M., G. Nalecz-Jawecki, Z. Romanowska-Duda, J. Sawicki, K. Beattie, G. Codd, and M. Zalewski</t>
        </is>
      </c>
      <c r="CE688" t="n">
        <v>62459.0</v>
      </c>
      <c r="CF688" t="inlineStr">
        <is>
          <t>Tests for the Toxicity Assessment of Cyanobacterial Bloom Samples</t>
        </is>
      </c>
      <c r="CG688" t="inlineStr">
        <is>
          <t>Environ. Toxicol.16(5): 383-390</t>
        </is>
      </c>
      <c r="CH688" t="n">
        <v>2001.0</v>
      </c>
    </row>
    <row r="689">
      <c r="A689" t="n">
        <v>7.7238392E7</v>
      </c>
      <c r="B689" t="inlineStr">
        <is>
          <t>Microcystin</t>
        </is>
      </c>
      <c r="C689"/>
      <c r="D689" t="inlineStr">
        <is>
          <t>Measured</t>
        </is>
      </c>
      <c r="E689"/>
      <c r="F689"/>
      <c r="G689"/>
      <c r="H689"/>
      <c r="I689"/>
      <c r="J689"/>
      <c r="K689" t="inlineStr">
        <is>
          <t>Daphnia magna</t>
        </is>
      </c>
      <c r="L689" t="inlineStr">
        <is>
          <t>Water Flea</t>
        </is>
      </c>
      <c r="M689" t="inlineStr">
        <is>
          <t>Crustaceans; Standard Test Species</t>
        </is>
      </c>
      <c r="N689"/>
      <c r="O689"/>
      <c r="P689"/>
      <c r="Q689"/>
      <c r="R689"/>
      <c r="S689"/>
      <c r="T689"/>
      <c r="U689"/>
      <c r="V689" t="inlineStr">
        <is>
          <t>Static</t>
        </is>
      </c>
      <c r="W689" t="inlineStr">
        <is>
          <t>Fresh water</t>
        </is>
      </c>
      <c r="X689" t="inlineStr">
        <is>
          <t>Lab</t>
        </is>
      </c>
      <c r="Y689"/>
      <c r="Z689" t="inlineStr">
        <is>
          <t>Active ingredient</t>
        </is>
      </c>
      <c r="AA689"/>
      <c r="AB689"/>
      <c r="AC689" t="inlineStr">
        <is>
          <t>&gt;</t>
        </is>
      </c>
      <c r="AD689" t="n">
        <v>3000.0</v>
      </c>
      <c r="AE689" t="inlineStr">
        <is>
          <t>&lt;</t>
        </is>
      </c>
      <c r="AF689" t="n">
        <v>4500.0</v>
      </c>
      <c r="AG689" t="inlineStr">
        <is>
          <t>AI mg/L</t>
        </is>
      </c>
      <c r="AH689"/>
      <c r="AI689"/>
      <c r="AJ689"/>
      <c r="AK689"/>
      <c r="AL689"/>
      <c r="AM689"/>
      <c r="AN689"/>
      <c r="AO689"/>
      <c r="AP689"/>
      <c r="AQ689"/>
      <c r="AR689"/>
      <c r="AS689"/>
      <c r="AT689"/>
      <c r="AU689"/>
      <c r="AV689"/>
      <c r="AW689"/>
      <c r="AX689" t="inlineStr">
        <is>
          <t>Mortality</t>
        </is>
      </c>
      <c r="AY689" t="inlineStr">
        <is>
          <t>Mortality</t>
        </is>
      </c>
      <c r="AZ689" t="inlineStr">
        <is>
          <t>LC50</t>
        </is>
      </c>
      <c r="BA689"/>
      <c r="BB689"/>
      <c r="BC689" t="n">
        <v>2.0</v>
      </c>
      <c r="BD689"/>
      <c r="BE689"/>
      <c r="BF689"/>
      <c r="BG689"/>
      <c r="BH689" t="inlineStr">
        <is>
          <t>Day(s)</t>
        </is>
      </c>
      <c r="BI689"/>
      <c r="BJ689"/>
      <c r="BK689"/>
      <c r="BL689"/>
      <c r="BM689"/>
      <c r="BN689"/>
      <c r="BO689" t="inlineStr">
        <is>
          <t>--</t>
        </is>
      </c>
      <c r="BP689"/>
      <c r="BQ689"/>
      <c r="BR689"/>
      <c r="BS689"/>
      <c r="BT689"/>
      <c r="BU689"/>
      <c r="BV689"/>
      <c r="BW689"/>
      <c r="BX689"/>
      <c r="BY689"/>
      <c r="BZ689"/>
      <c r="CA689"/>
      <c r="CB689"/>
      <c r="CC689"/>
      <c r="CD689" t="inlineStr">
        <is>
          <t>Tarczynska,M., G. Nalecz-Jawecki, Z. Romanowska-Duda, J. Sawicki, K. Beattie, G. Codd, and M. Zalewski</t>
        </is>
      </c>
      <c r="CE689" t="n">
        <v>62459.0</v>
      </c>
      <c r="CF689" t="inlineStr">
        <is>
          <t>Tests for the Toxicity Assessment of Cyanobacterial Bloom Samples</t>
        </is>
      </c>
      <c r="CG689" t="inlineStr">
        <is>
          <t>Environ. Toxicol.16(5): 383-390</t>
        </is>
      </c>
      <c r="CH689" t="n">
        <v>2001.0</v>
      </c>
    </row>
    <row r="690">
      <c r="A690" t="n">
        <v>7.7238392E7</v>
      </c>
      <c r="B690" t="inlineStr">
        <is>
          <t>Microcystin</t>
        </is>
      </c>
      <c r="C690"/>
      <c r="D690" t="inlineStr">
        <is>
          <t>Measured</t>
        </is>
      </c>
      <c r="E690"/>
      <c r="F690"/>
      <c r="G690"/>
      <c r="H690"/>
      <c r="I690"/>
      <c r="J690"/>
      <c r="K690" t="inlineStr">
        <is>
          <t>Daphnia magna</t>
        </is>
      </c>
      <c r="L690" t="inlineStr">
        <is>
          <t>Water Flea</t>
        </is>
      </c>
      <c r="M690" t="inlineStr">
        <is>
          <t>Crustaceans; Standard Test Species</t>
        </is>
      </c>
      <c r="N690"/>
      <c r="O690"/>
      <c r="P690"/>
      <c r="Q690"/>
      <c r="R690"/>
      <c r="S690"/>
      <c r="T690"/>
      <c r="U690"/>
      <c r="V690" t="inlineStr">
        <is>
          <t>Static</t>
        </is>
      </c>
      <c r="W690" t="inlineStr">
        <is>
          <t>Fresh water</t>
        </is>
      </c>
      <c r="X690" t="inlineStr">
        <is>
          <t>Lab</t>
        </is>
      </c>
      <c r="Y690"/>
      <c r="Z690" t="inlineStr">
        <is>
          <t>Active ingredient</t>
        </is>
      </c>
      <c r="AA690" t="inlineStr">
        <is>
          <t>~</t>
        </is>
      </c>
      <c r="AB690" t="n">
        <v>4000.0</v>
      </c>
      <c r="AC690"/>
      <c r="AD690"/>
      <c r="AE690"/>
      <c r="AF690"/>
      <c r="AG690" t="inlineStr">
        <is>
          <t>AI mg/L</t>
        </is>
      </c>
      <c r="AH690"/>
      <c r="AI690"/>
      <c r="AJ690"/>
      <c r="AK690"/>
      <c r="AL690"/>
      <c r="AM690"/>
      <c r="AN690"/>
      <c r="AO690"/>
      <c r="AP690"/>
      <c r="AQ690"/>
      <c r="AR690"/>
      <c r="AS690"/>
      <c r="AT690"/>
      <c r="AU690"/>
      <c r="AV690"/>
      <c r="AW690"/>
      <c r="AX690" t="inlineStr">
        <is>
          <t>Mortality</t>
        </is>
      </c>
      <c r="AY690" t="inlineStr">
        <is>
          <t>Mortality</t>
        </is>
      </c>
      <c r="AZ690" t="inlineStr">
        <is>
          <t>LC50</t>
        </is>
      </c>
      <c r="BA690"/>
      <c r="BB690"/>
      <c r="BC690" t="n">
        <v>1.0</v>
      </c>
      <c r="BD690"/>
      <c r="BE690"/>
      <c r="BF690"/>
      <c r="BG690"/>
      <c r="BH690" t="inlineStr">
        <is>
          <t>Day(s)</t>
        </is>
      </c>
      <c r="BI690"/>
      <c r="BJ690"/>
      <c r="BK690"/>
      <c r="BL690"/>
      <c r="BM690"/>
      <c r="BN690"/>
      <c r="BO690" t="inlineStr">
        <is>
          <t>--</t>
        </is>
      </c>
      <c r="BP690"/>
      <c r="BQ690"/>
      <c r="BR690"/>
      <c r="BS690"/>
      <c r="BT690"/>
      <c r="BU690"/>
      <c r="BV690"/>
      <c r="BW690"/>
      <c r="BX690"/>
      <c r="BY690"/>
      <c r="BZ690"/>
      <c r="CA690"/>
      <c r="CB690"/>
      <c r="CC690"/>
      <c r="CD690" t="inlineStr">
        <is>
          <t>Tarczynska,M., G. Nalecz-Jawecki, Z. Romanowska-Duda, J. Sawicki, K. Beattie, G. Codd, and M. Zalewski</t>
        </is>
      </c>
      <c r="CE690" t="n">
        <v>62459.0</v>
      </c>
      <c r="CF690" t="inlineStr">
        <is>
          <t>Tests for the Toxicity Assessment of Cyanobacterial Bloom Samples</t>
        </is>
      </c>
      <c r="CG690" t="inlineStr">
        <is>
          <t>Environ. Toxicol.16(5): 383-390</t>
        </is>
      </c>
      <c r="CH690" t="n">
        <v>2001.0</v>
      </c>
    </row>
    <row r="691">
      <c r="A691" t="n">
        <v>7.7238392E7</v>
      </c>
      <c r="B691" t="inlineStr">
        <is>
          <t>Microcystin</t>
        </is>
      </c>
      <c r="C691"/>
      <c r="D691" t="inlineStr">
        <is>
          <t>Measured</t>
        </is>
      </c>
      <c r="E691"/>
      <c r="F691"/>
      <c r="G691"/>
      <c r="H691"/>
      <c r="I691"/>
      <c r="J691"/>
      <c r="K691" t="inlineStr">
        <is>
          <t>Daphnia magna</t>
        </is>
      </c>
      <c r="L691" t="inlineStr">
        <is>
          <t>Water Flea</t>
        </is>
      </c>
      <c r="M691" t="inlineStr">
        <is>
          <t>Crustaceans; Standard Test Species</t>
        </is>
      </c>
      <c r="N691"/>
      <c r="O691"/>
      <c r="P691"/>
      <c r="Q691"/>
      <c r="R691"/>
      <c r="S691"/>
      <c r="T691"/>
      <c r="U691"/>
      <c r="V691" t="inlineStr">
        <is>
          <t>Static</t>
        </is>
      </c>
      <c r="W691" t="inlineStr">
        <is>
          <t>Fresh water</t>
        </is>
      </c>
      <c r="X691" t="inlineStr">
        <is>
          <t>Lab</t>
        </is>
      </c>
      <c r="Y691"/>
      <c r="Z691" t="inlineStr">
        <is>
          <t>Active ingredient</t>
        </is>
      </c>
      <c r="AA691"/>
      <c r="AB691"/>
      <c r="AC691" t="inlineStr">
        <is>
          <t>&gt;</t>
        </is>
      </c>
      <c r="AD691" t="n">
        <v>1500.0</v>
      </c>
      <c r="AE691" t="inlineStr">
        <is>
          <t>&lt;</t>
        </is>
      </c>
      <c r="AF691" t="n">
        <v>3000.0</v>
      </c>
      <c r="AG691" t="inlineStr">
        <is>
          <t>AI mg/L</t>
        </is>
      </c>
      <c r="AH691"/>
      <c r="AI691"/>
      <c r="AJ691"/>
      <c r="AK691"/>
      <c r="AL691"/>
      <c r="AM691"/>
      <c r="AN691"/>
      <c r="AO691"/>
      <c r="AP691"/>
      <c r="AQ691"/>
      <c r="AR691"/>
      <c r="AS691"/>
      <c r="AT691"/>
      <c r="AU691"/>
      <c r="AV691"/>
      <c r="AW691"/>
      <c r="AX691" t="inlineStr">
        <is>
          <t>Mortality</t>
        </is>
      </c>
      <c r="AY691" t="inlineStr">
        <is>
          <t>Mortality</t>
        </is>
      </c>
      <c r="AZ691" t="inlineStr">
        <is>
          <t>LC50</t>
        </is>
      </c>
      <c r="BA691"/>
      <c r="BB691"/>
      <c r="BC691" t="n">
        <v>2.0</v>
      </c>
      <c r="BD691"/>
      <c r="BE691"/>
      <c r="BF691"/>
      <c r="BG691"/>
      <c r="BH691" t="inlineStr">
        <is>
          <t>Day(s)</t>
        </is>
      </c>
      <c r="BI691"/>
      <c r="BJ691"/>
      <c r="BK691"/>
      <c r="BL691"/>
      <c r="BM691"/>
      <c r="BN691"/>
      <c r="BO691" t="inlineStr">
        <is>
          <t>--</t>
        </is>
      </c>
      <c r="BP691"/>
      <c r="BQ691"/>
      <c r="BR691"/>
      <c r="BS691"/>
      <c r="BT691"/>
      <c r="BU691"/>
      <c r="BV691"/>
      <c r="BW691"/>
      <c r="BX691"/>
      <c r="BY691"/>
      <c r="BZ691"/>
      <c r="CA691"/>
      <c r="CB691"/>
      <c r="CC691"/>
      <c r="CD691" t="inlineStr">
        <is>
          <t>Tarczynska,M., G. Nalecz-Jawecki, Z. Romanowska-Duda, J. Sawicki, K. Beattie, G. Codd, and M. Zalewski</t>
        </is>
      </c>
      <c r="CE691" t="n">
        <v>62459.0</v>
      </c>
      <c r="CF691" t="inlineStr">
        <is>
          <t>Tests for the Toxicity Assessment of Cyanobacterial Bloom Samples</t>
        </is>
      </c>
      <c r="CG691" t="inlineStr">
        <is>
          <t>Environ. Toxicol.16(5): 383-390</t>
        </is>
      </c>
      <c r="CH691" t="n">
        <v>2001.0</v>
      </c>
    </row>
    <row r="692">
      <c r="A692" t="n">
        <v>7.7238392E7</v>
      </c>
      <c r="B692" t="inlineStr">
        <is>
          <t>Microcystin</t>
        </is>
      </c>
      <c r="C692"/>
      <c r="D692" t="inlineStr">
        <is>
          <t>Measured</t>
        </is>
      </c>
      <c r="E692"/>
      <c r="F692"/>
      <c r="G692"/>
      <c r="H692"/>
      <c r="I692"/>
      <c r="J692"/>
      <c r="K692" t="inlineStr">
        <is>
          <t>Daphnia magna</t>
        </is>
      </c>
      <c r="L692" t="inlineStr">
        <is>
          <t>Water Flea</t>
        </is>
      </c>
      <c r="M692" t="inlineStr">
        <is>
          <t>Crustaceans; Standard Test Species</t>
        </is>
      </c>
      <c r="N692"/>
      <c r="O692"/>
      <c r="P692"/>
      <c r="Q692"/>
      <c r="R692"/>
      <c r="S692"/>
      <c r="T692"/>
      <c r="U692"/>
      <c r="V692" t="inlineStr">
        <is>
          <t>Static</t>
        </is>
      </c>
      <c r="W692" t="inlineStr">
        <is>
          <t>Fresh water</t>
        </is>
      </c>
      <c r="X692" t="inlineStr">
        <is>
          <t>Lab</t>
        </is>
      </c>
      <c r="Y692"/>
      <c r="Z692" t="inlineStr">
        <is>
          <t>Active ingredient</t>
        </is>
      </c>
      <c r="AA692"/>
      <c r="AB692"/>
      <c r="AC692" t="inlineStr">
        <is>
          <t>&gt;</t>
        </is>
      </c>
      <c r="AD692" t="n">
        <v>4000.0</v>
      </c>
      <c r="AE692" t="inlineStr">
        <is>
          <t>&lt;</t>
        </is>
      </c>
      <c r="AF692" t="n">
        <v>6000.0</v>
      </c>
      <c r="AG692" t="inlineStr">
        <is>
          <t>AI mg/L</t>
        </is>
      </c>
      <c r="AH692"/>
      <c r="AI692"/>
      <c r="AJ692"/>
      <c r="AK692"/>
      <c r="AL692"/>
      <c r="AM692"/>
      <c r="AN692"/>
      <c r="AO692"/>
      <c r="AP692"/>
      <c r="AQ692"/>
      <c r="AR692"/>
      <c r="AS692"/>
      <c r="AT692"/>
      <c r="AU692"/>
      <c r="AV692"/>
      <c r="AW692"/>
      <c r="AX692" t="inlineStr">
        <is>
          <t>Mortality</t>
        </is>
      </c>
      <c r="AY692" t="inlineStr">
        <is>
          <t>Mortality</t>
        </is>
      </c>
      <c r="AZ692" t="inlineStr">
        <is>
          <t>LC50</t>
        </is>
      </c>
      <c r="BA692"/>
      <c r="BB692"/>
      <c r="BC692" t="n">
        <v>1.0</v>
      </c>
      <c r="BD692"/>
      <c r="BE692"/>
      <c r="BF692"/>
      <c r="BG692"/>
      <c r="BH692" t="inlineStr">
        <is>
          <t>Day(s)</t>
        </is>
      </c>
      <c r="BI692"/>
      <c r="BJ692"/>
      <c r="BK692"/>
      <c r="BL692"/>
      <c r="BM692"/>
      <c r="BN692"/>
      <c r="BO692" t="inlineStr">
        <is>
          <t>--</t>
        </is>
      </c>
      <c r="BP692"/>
      <c r="BQ692"/>
      <c r="BR692"/>
      <c r="BS692"/>
      <c r="BT692"/>
      <c r="BU692"/>
      <c r="BV692"/>
      <c r="BW692"/>
      <c r="BX692"/>
      <c r="BY692"/>
      <c r="BZ692"/>
      <c r="CA692"/>
      <c r="CB692"/>
      <c r="CC692"/>
      <c r="CD692" t="inlineStr">
        <is>
          <t>Tarczynska,M., G. Nalecz-Jawecki, Z. Romanowska-Duda, J. Sawicki, K. Beattie, G. Codd, and M. Zalewski</t>
        </is>
      </c>
      <c r="CE692" t="n">
        <v>62459.0</v>
      </c>
      <c r="CF692" t="inlineStr">
        <is>
          <t>Tests for the Toxicity Assessment of Cyanobacterial Bloom Samples</t>
        </is>
      </c>
      <c r="CG692" t="inlineStr">
        <is>
          <t>Environ. Toxicol.16(5): 383-390</t>
        </is>
      </c>
      <c r="CH692" t="n">
        <v>2001.0</v>
      </c>
    </row>
    <row r="693">
      <c r="A693" t="n">
        <v>7.7238392E7</v>
      </c>
      <c r="B693" t="inlineStr">
        <is>
          <t>Microcystin</t>
        </is>
      </c>
      <c r="C693"/>
      <c r="D693" t="inlineStr">
        <is>
          <t>Measured</t>
        </is>
      </c>
      <c r="E693"/>
      <c r="F693"/>
      <c r="G693"/>
      <c r="H693"/>
      <c r="I693"/>
      <c r="J693"/>
      <c r="K693" t="inlineStr">
        <is>
          <t>Daphnia magna</t>
        </is>
      </c>
      <c r="L693" t="inlineStr">
        <is>
          <t>Water Flea</t>
        </is>
      </c>
      <c r="M693" t="inlineStr">
        <is>
          <t>Crustaceans; Standard Test Species</t>
        </is>
      </c>
      <c r="N693"/>
      <c r="O693"/>
      <c r="P693"/>
      <c r="Q693"/>
      <c r="R693"/>
      <c r="S693"/>
      <c r="T693"/>
      <c r="U693"/>
      <c r="V693" t="inlineStr">
        <is>
          <t>Static</t>
        </is>
      </c>
      <c r="W693" t="inlineStr">
        <is>
          <t>Fresh water</t>
        </is>
      </c>
      <c r="X693" t="inlineStr">
        <is>
          <t>Lab</t>
        </is>
      </c>
      <c r="Y693"/>
      <c r="Z693" t="inlineStr">
        <is>
          <t>Active ingredient</t>
        </is>
      </c>
      <c r="AA693"/>
      <c r="AB693"/>
      <c r="AC693" t="inlineStr">
        <is>
          <t>&gt;</t>
        </is>
      </c>
      <c r="AD693" t="n">
        <v>0.0</v>
      </c>
      <c r="AE693" t="inlineStr">
        <is>
          <t>&lt;</t>
        </is>
      </c>
      <c r="AF693" t="n">
        <v>1500.0</v>
      </c>
      <c r="AG693" t="inlineStr">
        <is>
          <t>AI mg/L</t>
        </is>
      </c>
      <c r="AH693"/>
      <c r="AI693"/>
      <c r="AJ693"/>
      <c r="AK693"/>
      <c r="AL693"/>
      <c r="AM693"/>
      <c r="AN693"/>
      <c r="AO693"/>
      <c r="AP693"/>
      <c r="AQ693"/>
      <c r="AR693"/>
      <c r="AS693"/>
      <c r="AT693"/>
      <c r="AU693"/>
      <c r="AV693"/>
      <c r="AW693"/>
      <c r="AX693" t="inlineStr">
        <is>
          <t>Mortality</t>
        </is>
      </c>
      <c r="AY693" t="inlineStr">
        <is>
          <t>Mortality</t>
        </is>
      </c>
      <c r="AZ693" t="inlineStr">
        <is>
          <t>LC50</t>
        </is>
      </c>
      <c r="BA693"/>
      <c r="BB693"/>
      <c r="BC693" t="n">
        <v>2.0</v>
      </c>
      <c r="BD693"/>
      <c r="BE693"/>
      <c r="BF693"/>
      <c r="BG693"/>
      <c r="BH693" t="inlineStr">
        <is>
          <t>Day(s)</t>
        </is>
      </c>
      <c r="BI693"/>
      <c r="BJ693"/>
      <c r="BK693"/>
      <c r="BL693"/>
      <c r="BM693"/>
      <c r="BN693"/>
      <c r="BO693" t="inlineStr">
        <is>
          <t>--</t>
        </is>
      </c>
      <c r="BP693"/>
      <c r="BQ693"/>
      <c r="BR693"/>
      <c r="BS693"/>
      <c r="BT693"/>
      <c r="BU693"/>
      <c r="BV693"/>
      <c r="BW693"/>
      <c r="BX693"/>
      <c r="BY693"/>
      <c r="BZ693"/>
      <c r="CA693"/>
      <c r="CB693"/>
      <c r="CC693"/>
      <c r="CD693" t="inlineStr">
        <is>
          <t>Tarczynska,M., G. Nalecz-Jawecki, Z. Romanowska-Duda, J. Sawicki, K. Beattie, G. Codd, and M. Zalewski</t>
        </is>
      </c>
      <c r="CE693" t="n">
        <v>62459.0</v>
      </c>
      <c r="CF693" t="inlineStr">
        <is>
          <t>Tests for the Toxicity Assessment of Cyanobacterial Bloom Samples</t>
        </is>
      </c>
      <c r="CG693" t="inlineStr">
        <is>
          <t>Environ. Toxicol.16(5): 383-390</t>
        </is>
      </c>
      <c r="CH693" t="n">
        <v>2001.0</v>
      </c>
    </row>
    <row r="694">
      <c r="A694" t="n">
        <v>7.7238392E7</v>
      </c>
      <c r="B694" t="inlineStr">
        <is>
          <t>Microcystin</t>
        </is>
      </c>
      <c r="C694"/>
      <c r="D694" t="inlineStr">
        <is>
          <t>Measured</t>
        </is>
      </c>
      <c r="E694"/>
      <c r="F694"/>
      <c r="G694"/>
      <c r="H694"/>
      <c r="I694"/>
      <c r="J694"/>
      <c r="K694" t="inlineStr">
        <is>
          <t>Daphnia magna</t>
        </is>
      </c>
      <c r="L694" t="inlineStr">
        <is>
          <t>Water Flea</t>
        </is>
      </c>
      <c r="M694" t="inlineStr">
        <is>
          <t>Crustaceans; Standard Test Species</t>
        </is>
      </c>
      <c r="N694"/>
      <c r="O694"/>
      <c r="P694"/>
      <c r="Q694"/>
      <c r="R694"/>
      <c r="S694"/>
      <c r="T694"/>
      <c r="U694"/>
      <c r="V694" t="inlineStr">
        <is>
          <t>Static</t>
        </is>
      </c>
      <c r="W694" t="inlineStr">
        <is>
          <t>Fresh water</t>
        </is>
      </c>
      <c r="X694" t="inlineStr">
        <is>
          <t>Lab</t>
        </is>
      </c>
      <c r="Y694"/>
      <c r="Z694" t="inlineStr">
        <is>
          <t>Active ingredient</t>
        </is>
      </c>
      <c r="AA694"/>
      <c r="AB694"/>
      <c r="AC694" t="inlineStr">
        <is>
          <t>&gt;</t>
        </is>
      </c>
      <c r="AD694" t="n">
        <v>0.0</v>
      </c>
      <c r="AE694" t="inlineStr">
        <is>
          <t>&lt;</t>
        </is>
      </c>
      <c r="AF694" t="n">
        <v>2000.0</v>
      </c>
      <c r="AG694" t="inlineStr">
        <is>
          <t>AI mg/L</t>
        </is>
      </c>
      <c r="AH694"/>
      <c r="AI694"/>
      <c r="AJ694"/>
      <c r="AK694"/>
      <c r="AL694"/>
      <c r="AM694"/>
      <c r="AN694"/>
      <c r="AO694"/>
      <c r="AP694"/>
      <c r="AQ694"/>
      <c r="AR694"/>
      <c r="AS694"/>
      <c r="AT694"/>
      <c r="AU694"/>
      <c r="AV694"/>
      <c r="AW694"/>
      <c r="AX694" t="inlineStr">
        <is>
          <t>Mortality</t>
        </is>
      </c>
      <c r="AY694" t="inlineStr">
        <is>
          <t>Mortality</t>
        </is>
      </c>
      <c r="AZ694" t="inlineStr">
        <is>
          <t>LC50</t>
        </is>
      </c>
      <c r="BA694"/>
      <c r="BB694"/>
      <c r="BC694" t="n">
        <v>1.0</v>
      </c>
      <c r="BD694"/>
      <c r="BE694"/>
      <c r="BF694"/>
      <c r="BG694"/>
      <c r="BH694" t="inlineStr">
        <is>
          <t>Day(s)</t>
        </is>
      </c>
      <c r="BI694"/>
      <c r="BJ694"/>
      <c r="BK694"/>
      <c r="BL694"/>
      <c r="BM694"/>
      <c r="BN694"/>
      <c r="BO694" t="inlineStr">
        <is>
          <t>--</t>
        </is>
      </c>
      <c r="BP694"/>
      <c r="BQ694"/>
      <c r="BR694"/>
      <c r="BS694"/>
      <c r="BT694"/>
      <c r="BU694"/>
      <c r="BV694"/>
      <c r="BW694"/>
      <c r="BX694"/>
      <c r="BY694"/>
      <c r="BZ694"/>
      <c r="CA694"/>
      <c r="CB694"/>
      <c r="CC694"/>
      <c r="CD694" t="inlineStr">
        <is>
          <t>Tarczynska,M., G. Nalecz-Jawecki, Z. Romanowska-Duda, J. Sawicki, K. Beattie, G. Codd, and M. Zalewski</t>
        </is>
      </c>
      <c r="CE694" t="n">
        <v>62459.0</v>
      </c>
      <c r="CF694" t="inlineStr">
        <is>
          <t>Tests for the Toxicity Assessment of Cyanobacterial Bloom Samples</t>
        </is>
      </c>
      <c r="CG694" t="inlineStr">
        <is>
          <t>Environ. Toxicol.16(5): 383-390</t>
        </is>
      </c>
      <c r="CH694" t="n">
        <v>2001.0</v>
      </c>
    </row>
    <row r="695">
      <c r="A695" t="n">
        <v>7.7238392E7</v>
      </c>
      <c r="B695" t="inlineStr">
        <is>
          <t>Microcystin</t>
        </is>
      </c>
      <c r="C695"/>
      <c r="D695" t="inlineStr">
        <is>
          <t>Measured</t>
        </is>
      </c>
      <c r="E695"/>
      <c r="F695"/>
      <c r="G695"/>
      <c r="H695"/>
      <c r="I695"/>
      <c r="J695"/>
      <c r="K695" t="inlineStr">
        <is>
          <t>Daphnia magna</t>
        </is>
      </c>
      <c r="L695" t="inlineStr">
        <is>
          <t>Water Flea</t>
        </is>
      </c>
      <c r="M695" t="inlineStr">
        <is>
          <t>Crustaceans; Standard Test Species</t>
        </is>
      </c>
      <c r="N695"/>
      <c r="O695"/>
      <c r="P695"/>
      <c r="Q695"/>
      <c r="R695"/>
      <c r="S695"/>
      <c r="T695"/>
      <c r="U695"/>
      <c r="V695" t="inlineStr">
        <is>
          <t>Static</t>
        </is>
      </c>
      <c r="W695" t="inlineStr">
        <is>
          <t>Fresh water</t>
        </is>
      </c>
      <c r="X695" t="inlineStr">
        <is>
          <t>Lab</t>
        </is>
      </c>
      <c r="Y695"/>
      <c r="Z695" t="inlineStr">
        <is>
          <t>Active ingredient</t>
        </is>
      </c>
      <c r="AA695" t="inlineStr">
        <is>
          <t>~</t>
        </is>
      </c>
      <c r="AB695" t="n">
        <v>4000.0</v>
      </c>
      <c r="AC695"/>
      <c r="AD695"/>
      <c r="AE695"/>
      <c r="AF695"/>
      <c r="AG695" t="inlineStr">
        <is>
          <t>AI mg/L</t>
        </is>
      </c>
      <c r="AH695"/>
      <c r="AI695"/>
      <c r="AJ695"/>
      <c r="AK695"/>
      <c r="AL695"/>
      <c r="AM695"/>
      <c r="AN695"/>
      <c r="AO695"/>
      <c r="AP695"/>
      <c r="AQ695"/>
      <c r="AR695"/>
      <c r="AS695"/>
      <c r="AT695"/>
      <c r="AU695"/>
      <c r="AV695"/>
      <c r="AW695"/>
      <c r="AX695" t="inlineStr">
        <is>
          <t>Mortality</t>
        </is>
      </c>
      <c r="AY695" t="inlineStr">
        <is>
          <t>Mortality</t>
        </is>
      </c>
      <c r="AZ695" t="inlineStr">
        <is>
          <t>LC50</t>
        </is>
      </c>
      <c r="BA695"/>
      <c r="BB695"/>
      <c r="BC695" t="n">
        <v>1.0</v>
      </c>
      <c r="BD695"/>
      <c r="BE695"/>
      <c r="BF695"/>
      <c r="BG695"/>
      <c r="BH695" t="inlineStr">
        <is>
          <t>Day(s)</t>
        </is>
      </c>
      <c r="BI695"/>
      <c r="BJ695"/>
      <c r="BK695"/>
      <c r="BL695"/>
      <c r="BM695"/>
      <c r="BN695"/>
      <c r="BO695" t="inlineStr">
        <is>
          <t>--</t>
        </is>
      </c>
      <c r="BP695"/>
      <c r="BQ695"/>
      <c r="BR695"/>
      <c r="BS695"/>
      <c r="BT695"/>
      <c r="BU695"/>
      <c r="BV695"/>
      <c r="BW695"/>
      <c r="BX695"/>
      <c r="BY695"/>
      <c r="BZ695"/>
      <c r="CA695"/>
      <c r="CB695"/>
      <c r="CC695"/>
      <c r="CD695" t="inlineStr">
        <is>
          <t>Tarczynska,M., G. Nalecz-Jawecki, Z. Romanowska-Duda, J. Sawicki, K. Beattie, G. Codd, and M. Zalewski</t>
        </is>
      </c>
      <c r="CE695" t="n">
        <v>62459.0</v>
      </c>
      <c r="CF695" t="inlineStr">
        <is>
          <t>Tests for the Toxicity Assessment of Cyanobacterial Bloom Samples</t>
        </is>
      </c>
      <c r="CG695" t="inlineStr">
        <is>
          <t>Environ. Toxicol.16(5): 383-390</t>
        </is>
      </c>
      <c r="CH695" t="n">
        <v>2001.0</v>
      </c>
    </row>
    <row r="696">
      <c r="A696" t="n">
        <v>7.7238392E7</v>
      </c>
      <c r="B696" t="inlineStr">
        <is>
          <t>Microcystin</t>
        </is>
      </c>
      <c r="C696"/>
      <c r="D696" t="inlineStr">
        <is>
          <t>Measured</t>
        </is>
      </c>
      <c r="E696"/>
      <c r="F696"/>
      <c r="G696"/>
      <c r="H696"/>
      <c r="I696"/>
      <c r="J696"/>
      <c r="K696" t="inlineStr">
        <is>
          <t>Daphnia magna</t>
        </is>
      </c>
      <c r="L696" t="inlineStr">
        <is>
          <t>Water Flea</t>
        </is>
      </c>
      <c r="M696" t="inlineStr">
        <is>
          <t>Crustaceans; Standard Test Species</t>
        </is>
      </c>
      <c r="N696"/>
      <c r="O696"/>
      <c r="P696"/>
      <c r="Q696"/>
      <c r="R696"/>
      <c r="S696"/>
      <c r="T696"/>
      <c r="U696"/>
      <c r="V696" t="inlineStr">
        <is>
          <t>Static</t>
        </is>
      </c>
      <c r="W696" t="inlineStr">
        <is>
          <t>Fresh water</t>
        </is>
      </c>
      <c r="X696" t="inlineStr">
        <is>
          <t>Lab</t>
        </is>
      </c>
      <c r="Y696"/>
      <c r="Z696" t="inlineStr">
        <is>
          <t>Active ingredient</t>
        </is>
      </c>
      <c r="AA696"/>
      <c r="AB696"/>
      <c r="AC696" t="inlineStr">
        <is>
          <t>&gt;</t>
        </is>
      </c>
      <c r="AD696" t="n">
        <v>0.0</v>
      </c>
      <c r="AE696" t="inlineStr">
        <is>
          <t>&lt;</t>
        </is>
      </c>
      <c r="AF696" t="n">
        <v>1500.0</v>
      </c>
      <c r="AG696" t="inlineStr">
        <is>
          <t>AI mg/L</t>
        </is>
      </c>
      <c r="AH696"/>
      <c r="AI696"/>
      <c r="AJ696"/>
      <c r="AK696"/>
      <c r="AL696"/>
      <c r="AM696"/>
      <c r="AN696"/>
      <c r="AO696"/>
      <c r="AP696"/>
      <c r="AQ696"/>
      <c r="AR696"/>
      <c r="AS696"/>
      <c r="AT696"/>
      <c r="AU696"/>
      <c r="AV696"/>
      <c r="AW696"/>
      <c r="AX696" t="inlineStr">
        <is>
          <t>Mortality</t>
        </is>
      </c>
      <c r="AY696" t="inlineStr">
        <is>
          <t>Mortality</t>
        </is>
      </c>
      <c r="AZ696" t="inlineStr">
        <is>
          <t>LC50</t>
        </is>
      </c>
      <c r="BA696"/>
      <c r="BB696"/>
      <c r="BC696" t="n">
        <v>2.0</v>
      </c>
      <c r="BD696"/>
      <c r="BE696"/>
      <c r="BF696"/>
      <c r="BG696"/>
      <c r="BH696" t="inlineStr">
        <is>
          <t>Day(s)</t>
        </is>
      </c>
      <c r="BI696"/>
      <c r="BJ696"/>
      <c r="BK696"/>
      <c r="BL696"/>
      <c r="BM696"/>
      <c r="BN696"/>
      <c r="BO696" t="inlineStr">
        <is>
          <t>--</t>
        </is>
      </c>
      <c r="BP696"/>
      <c r="BQ696"/>
      <c r="BR696"/>
      <c r="BS696"/>
      <c r="BT696"/>
      <c r="BU696"/>
      <c r="BV696"/>
      <c r="BW696"/>
      <c r="BX696"/>
      <c r="BY696"/>
      <c r="BZ696"/>
      <c r="CA696"/>
      <c r="CB696"/>
      <c r="CC696"/>
      <c r="CD696" t="inlineStr">
        <is>
          <t>Tarczynska,M., G. Nalecz-Jawecki, Z. Romanowska-Duda, J. Sawicki, K. Beattie, G. Codd, and M. Zalewski</t>
        </is>
      </c>
      <c r="CE696" t="n">
        <v>62459.0</v>
      </c>
      <c r="CF696" t="inlineStr">
        <is>
          <t>Tests for the Toxicity Assessment of Cyanobacterial Bloom Samples</t>
        </is>
      </c>
      <c r="CG696" t="inlineStr">
        <is>
          <t>Environ. Toxicol.16(5): 383-390</t>
        </is>
      </c>
      <c r="CH696" t="n">
        <v>2001.0</v>
      </c>
    </row>
    <row r="697">
      <c r="A697" t="n">
        <v>7.7238392E7</v>
      </c>
      <c r="B697" t="inlineStr">
        <is>
          <t>Microcystin</t>
        </is>
      </c>
      <c r="C697"/>
      <c r="D697" t="inlineStr">
        <is>
          <t>Measured</t>
        </is>
      </c>
      <c r="E697"/>
      <c r="F697"/>
      <c r="G697"/>
      <c r="H697"/>
      <c r="I697"/>
      <c r="J697"/>
      <c r="K697" t="inlineStr">
        <is>
          <t>Daphnia magna</t>
        </is>
      </c>
      <c r="L697" t="inlineStr">
        <is>
          <t>Water Flea</t>
        </is>
      </c>
      <c r="M697" t="inlineStr">
        <is>
          <t>Crustaceans; Standard Test Species</t>
        </is>
      </c>
      <c r="N697"/>
      <c r="O697"/>
      <c r="P697"/>
      <c r="Q697"/>
      <c r="R697"/>
      <c r="S697"/>
      <c r="T697"/>
      <c r="U697"/>
      <c r="V697" t="inlineStr">
        <is>
          <t>Static</t>
        </is>
      </c>
      <c r="W697" t="inlineStr">
        <is>
          <t>Fresh water</t>
        </is>
      </c>
      <c r="X697" t="inlineStr">
        <is>
          <t>Lab</t>
        </is>
      </c>
      <c r="Y697"/>
      <c r="Z697" t="inlineStr">
        <is>
          <t>Active ingredient</t>
        </is>
      </c>
      <c r="AA697"/>
      <c r="AB697" t="n">
        <v>4000.0</v>
      </c>
      <c r="AC697"/>
      <c r="AD697"/>
      <c r="AE697"/>
      <c r="AF697"/>
      <c r="AG697" t="inlineStr">
        <is>
          <t>AI mg/L</t>
        </is>
      </c>
      <c r="AH697"/>
      <c r="AI697"/>
      <c r="AJ697"/>
      <c r="AK697"/>
      <c r="AL697"/>
      <c r="AM697"/>
      <c r="AN697"/>
      <c r="AO697"/>
      <c r="AP697"/>
      <c r="AQ697"/>
      <c r="AR697"/>
      <c r="AS697"/>
      <c r="AT697"/>
      <c r="AU697"/>
      <c r="AV697"/>
      <c r="AW697"/>
      <c r="AX697" t="inlineStr">
        <is>
          <t>Mortality</t>
        </is>
      </c>
      <c r="AY697" t="inlineStr">
        <is>
          <t>Mortality</t>
        </is>
      </c>
      <c r="AZ697" t="inlineStr">
        <is>
          <t>LC50</t>
        </is>
      </c>
      <c r="BA697"/>
      <c r="BB697"/>
      <c r="BC697" t="n">
        <v>1.0</v>
      </c>
      <c r="BD697"/>
      <c r="BE697"/>
      <c r="BF697"/>
      <c r="BG697"/>
      <c r="BH697" t="inlineStr">
        <is>
          <t>Day(s)</t>
        </is>
      </c>
      <c r="BI697"/>
      <c r="BJ697"/>
      <c r="BK697"/>
      <c r="BL697"/>
      <c r="BM697"/>
      <c r="BN697"/>
      <c r="BO697" t="inlineStr">
        <is>
          <t>--</t>
        </is>
      </c>
      <c r="BP697"/>
      <c r="BQ697"/>
      <c r="BR697"/>
      <c r="BS697"/>
      <c r="BT697"/>
      <c r="BU697"/>
      <c r="BV697"/>
      <c r="BW697"/>
      <c r="BX697"/>
      <c r="BY697"/>
      <c r="BZ697"/>
      <c r="CA697"/>
      <c r="CB697"/>
      <c r="CC697"/>
      <c r="CD697" t="inlineStr">
        <is>
          <t>Tarczynska,M., G. Nalecz-Jawecki, Z. Romanowska-Duda, J. Sawicki, K. Beattie, G. Codd, and M. Zalewski</t>
        </is>
      </c>
      <c r="CE697" t="n">
        <v>62459.0</v>
      </c>
      <c r="CF697" t="inlineStr">
        <is>
          <t>Tests for the Toxicity Assessment of Cyanobacterial Bloom Samples</t>
        </is>
      </c>
      <c r="CG697" t="inlineStr">
        <is>
          <t>Environ. Toxicol.16(5): 383-390</t>
        </is>
      </c>
      <c r="CH697" t="n">
        <v>2001.0</v>
      </c>
    </row>
    <row r="698">
      <c r="A698" t="n">
        <v>7.7238392E7</v>
      </c>
      <c r="B698" t="inlineStr">
        <is>
          <t>Microcystin</t>
        </is>
      </c>
      <c r="C698"/>
      <c r="D698" t="inlineStr">
        <is>
          <t>Measured</t>
        </is>
      </c>
      <c r="E698"/>
      <c r="F698"/>
      <c r="G698"/>
      <c r="H698"/>
      <c r="I698"/>
      <c r="J698"/>
      <c r="K698" t="inlineStr">
        <is>
          <t>Daphnia magna</t>
        </is>
      </c>
      <c r="L698" t="inlineStr">
        <is>
          <t>Water Flea</t>
        </is>
      </c>
      <c r="M698" t="inlineStr">
        <is>
          <t>Crustaceans; Standard Test Species</t>
        </is>
      </c>
      <c r="N698"/>
      <c r="O698"/>
      <c r="P698"/>
      <c r="Q698"/>
      <c r="R698"/>
      <c r="S698"/>
      <c r="T698"/>
      <c r="U698"/>
      <c r="V698" t="inlineStr">
        <is>
          <t>Static</t>
        </is>
      </c>
      <c r="W698" t="inlineStr">
        <is>
          <t>Fresh water</t>
        </is>
      </c>
      <c r="X698" t="inlineStr">
        <is>
          <t>Lab</t>
        </is>
      </c>
      <c r="Y698"/>
      <c r="Z698" t="inlineStr">
        <is>
          <t>Active ingredient</t>
        </is>
      </c>
      <c r="AA698"/>
      <c r="AB698" t="n">
        <v>2121.0</v>
      </c>
      <c r="AC698"/>
      <c r="AD698"/>
      <c r="AE698"/>
      <c r="AF698"/>
      <c r="AG698" t="inlineStr">
        <is>
          <t>AI mg/L</t>
        </is>
      </c>
      <c r="AH698"/>
      <c r="AI698"/>
      <c r="AJ698"/>
      <c r="AK698"/>
      <c r="AL698"/>
      <c r="AM698"/>
      <c r="AN698"/>
      <c r="AO698"/>
      <c r="AP698"/>
      <c r="AQ698"/>
      <c r="AR698"/>
      <c r="AS698"/>
      <c r="AT698"/>
      <c r="AU698"/>
      <c r="AV698"/>
      <c r="AW698"/>
      <c r="AX698" t="inlineStr">
        <is>
          <t>Mortality</t>
        </is>
      </c>
      <c r="AY698" t="inlineStr">
        <is>
          <t>Mortality</t>
        </is>
      </c>
      <c r="AZ698" t="inlineStr">
        <is>
          <t>LC50</t>
        </is>
      </c>
      <c r="BA698"/>
      <c r="BB698"/>
      <c r="BC698" t="n">
        <v>2.0</v>
      </c>
      <c r="BD698"/>
      <c r="BE698"/>
      <c r="BF698"/>
      <c r="BG698"/>
      <c r="BH698" t="inlineStr">
        <is>
          <t>Day(s)</t>
        </is>
      </c>
      <c r="BI698"/>
      <c r="BJ698"/>
      <c r="BK698"/>
      <c r="BL698"/>
      <c r="BM698"/>
      <c r="BN698"/>
      <c r="BO698" t="inlineStr">
        <is>
          <t>--</t>
        </is>
      </c>
      <c r="BP698"/>
      <c r="BQ698"/>
      <c r="BR698"/>
      <c r="BS698"/>
      <c r="BT698"/>
      <c r="BU698"/>
      <c r="BV698"/>
      <c r="BW698"/>
      <c r="BX698"/>
      <c r="BY698"/>
      <c r="BZ698"/>
      <c r="CA698"/>
      <c r="CB698"/>
      <c r="CC698"/>
      <c r="CD698" t="inlineStr">
        <is>
          <t>Tarczynska,M., G. Nalecz-Jawecki, Z. Romanowska-Duda, J. Sawicki, K. Beattie, G. Codd, and M. Zalewski</t>
        </is>
      </c>
      <c r="CE698" t="n">
        <v>62459.0</v>
      </c>
      <c r="CF698" t="inlineStr">
        <is>
          <t>Tests for the Toxicity Assessment of Cyanobacterial Bloom Samples</t>
        </is>
      </c>
      <c r="CG698" t="inlineStr">
        <is>
          <t>Environ. Toxicol.16(5): 383-390</t>
        </is>
      </c>
      <c r="CH698" t="n">
        <v>2001.0</v>
      </c>
    </row>
    <row r="699">
      <c r="A699" t="n">
        <v>7.7238392E7</v>
      </c>
      <c r="B699" t="inlineStr">
        <is>
          <t>Microcystin</t>
        </is>
      </c>
      <c r="C699"/>
      <c r="D699" t="inlineStr">
        <is>
          <t>Measured</t>
        </is>
      </c>
      <c r="E699"/>
      <c r="F699"/>
      <c r="G699"/>
      <c r="H699"/>
      <c r="I699"/>
      <c r="J699"/>
      <c r="K699" t="inlineStr">
        <is>
          <t>Daphnia magna</t>
        </is>
      </c>
      <c r="L699" t="inlineStr">
        <is>
          <t>Water Flea</t>
        </is>
      </c>
      <c r="M699" t="inlineStr">
        <is>
          <t>Crustaceans; Standard Test Species</t>
        </is>
      </c>
      <c r="N699"/>
      <c r="O699"/>
      <c r="P699"/>
      <c r="Q699"/>
      <c r="R699"/>
      <c r="S699"/>
      <c r="T699"/>
      <c r="U699"/>
      <c r="V699" t="inlineStr">
        <is>
          <t>Static</t>
        </is>
      </c>
      <c r="W699" t="inlineStr">
        <is>
          <t>Fresh water</t>
        </is>
      </c>
      <c r="X699" t="inlineStr">
        <is>
          <t>Lab</t>
        </is>
      </c>
      <c r="Y699"/>
      <c r="Z699" t="inlineStr">
        <is>
          <t>Active ingredient</t>
        </is>
      </c>
      <c r="AA699"/>
      <c r="AB699"/>
      <c r="AC699" t="inlineStr">
        <is>
          <t>&gt;</t>
        </is>
      </c>
      <c r="AD699" t="n">
        <v>6000.0</v>
      </c>
      <c r="AE699" t="inlineStr">
        <is>
          <t>&lt;</t>
        </is>
      </c>
      <c r="AF699" t="n">
        <v>8000.0</v>
      </c>
      <c r="AG699" t="inlineStr">
        <is>
          <t>AI mg/L</t>
        </is>
      </c>
      <c r="AH699"/>
      <c r="AI699"/>
      <c r="AJ699"/>
      <c r="AK699"/>
      <c r="AL699"/>
      <c r="AM699"/>
      <c r="AN699"/>
      <c r="AO699"/>
      <c r="AP699"/>
      <c r="AQ699"/>
      <c r="AR699"/>
      <c r="AS699"/>
      <c r="AT699"/>
      <c r="AU699"/>
      <c r="AV699"/>
      <c r="AW699"/>
      <c r="AX699" t="inlineStr">
        <is>
          <t>Mortality</t>
        </is>
      </c>
      <c r="AY699" t="inlineStr">
        <is>
          <t>Mortality</t>
        </is>
      </c>
      <c r="AZ699" t="inlineStr">
        <is>
          <t>LC50</t>
        </is>
      </c>
      <c r="BA699"/>
      <c r="BB699"/>
      <c r="BC699" t="n">
        <v>1.0</v>
      </c>
      <c r="BD699"/>
      <c r="BE699"/>
      <c r="BF699"/>
      <c r="BG699"/>
      <c r="BH699" t="inlineStr">
        <is>
          <t>Day(s)</t>
        </is>
      </c>
      <c r="BI699"/>
      <c r="BJ699"/>
      <c r="BK699"/>
      <c r="BL699"/>
      <c r="BM699"/>
      <c r="BN699"/>
      <c r="BO699" t="inlineStr">
        <is>
          <t>--</t>
        </is>
      </c>
      <c r="BP699"/>
      <c r="BQ699"/>
      <c r="BR699"/>
      <c r="BS699"/>
      <c r="BT699"/>
      <c r="BU699"/>
      <c r="BV699"/>
      <c r="BW699"/>
      <c r="BX699"/>
      <c r="BY699"/>
      <c r="BZ699"/>
      <c r="CA699"/>
      <c r="CB699"/>
      <c r="CC699"/>
      <c r="CD699" t="inlineStr">
        <is>
          <t>Tarczynska,M., G. Nalecz-Jawecki, Z. Romanowska-Duda, J. Sawicki, K. Beattie, G. Codd, and M. Zalewski</t>
        </is>
      </c>
      <c r="CE699" t="n">
        <v>62459.0</v>
      </c>
      <c r="CF699" t="inlineStr">
        <is>
          <t>Tests for the Toxicity Assessment of Cyanobacterial Bloom Samples</t>
        </is>
      </c>
      <c r="CG699" t="inlineStr">
        <is>
          <t>Environ. Toxicol.16(5): 383-390</t>
        </is>
      </c>
      <c r="CH699" t="n">
        <v>2001.0</v>
      </c>
    </row>
    <row r="700">
      <c r="A700" t="n">
        <v>7.7238392E7</v>
      </c>
      <c r="B700" t="inlineStr">
        <is>
          <t>Microcystin</t>
        </is>
      </c>
      <c r="C700"/>
      <c r="D700" t="inlineStr">
        <is>
          <t>Measured</t>
        </is>
      </c>
      <c r="E700"/>
      <c r="F700"/>
      <c r="G700"/>
      <c r="H700"/>
      <c r="I700"/>
      <c r="J700"/>
      <c r="K700" t="inlineStr">
        <is>
          <t>Daphnia magna</t>
        </is>
      </c>
      <c r="L700" t="inlineStr">
        <is>
          <t>Water Flea</t>
        </is>
      </c>
      <c r="M700" t="inlineStr">
        <is>
          <t>Crustaceans; Standard Test Species</t>
        </is>
      </c>
      <c r="N700"/>
      <c r="O700"/>
      <c r="P700"/>
      <c r="Q700"/>
      <c r="R700"/>
      <c r="S700"/>
      <c r="T700"/>
      <c r="U700"/>
      <c r="V700" t="inlineStr">
        <is>
          <t>Static</t>
        </is>
      </c>
      <c r="W700" t="inlineStr">
        <is>
          <t>Fresh water</t>
        </is>
      </c>
      <c r="X700" t="inlineStr">
        <is>
          <t>Lab</t>
        </is>
      </c>
      <c r="Y700"/>
      <c r="Z700" t="inlineStr">
        <is>
          <t>Active ingredient</t>
        </is>
      </c>
      <c r="AA700"/>
      <c r="AB700"/>
      <c r="AC700" t="inlineStr">
        <is>
          <t>&gt;</t>
        </is>
      </c>
      <c r="AD700" t="n">
        <v>4500.0</v>
      </c>
      <c r="AE700" t="inlineStr">
        <is>
          <t>&lt;</t>
        </is>
      </c>
      <c r="AF700" t="n">
        <v>6000.0</v>
      </c>
      <c r="AG700" t="inlineStr">
        <is>
          <t>AI mg/L</t>
        </is>
      </c>
      <c r="AH700"/>
      <c r="AI700"/>
      <c r="AJ700"/>
      <c r="AK700"/>
      <c r="AL700"/>
      <c r="AM700"/>
      <c r="AN700"/>
      <c r="AO700"/>
      <c r="AP700"/>
      <c r="AQ700"/>
      <c r="AR700"/>
      <c r="AS700"/>
      <c r="AT700"/>
      <c r="AU700"/>
      <c r="AV700"/>
      <c r="AW700"/>
      <c r="AX700" t="inlineStr">
        <is>
          <t>Mortality</t>
        </is>
      </c>
      <c r="AY700" t="inlineStr">
        <is>
          <t>Mortality</t>
        </is>
      </c>
      <c r="AZ700" t="inlineStr">
        <is>
          <t>LC50</t>
        </is>
      </c>
      <c r="BA700"/>
      <c r="BB700"/>
      <c r="BC700" t="n">
        <v>2.0</v>
      </c>
      <c r="BD700"/>
      <c r="BE700"/>
      <c r="BF700"/>
      <c r="BG700"/>
      <c r="BH700" t="inlineStr">
        <is>
          <t>Day(s)</t>
        </is>
      </c>
      <c r="BI700"/>
      <c r="BJ700"/>
      <c r="BK700"/>
      <c r="BL700"/>
      <c r="BM700"/>
      <c r="BN700"/>
      <c r="BO700" t="inlineStr">
        <is>
          <t>--</t>
        </is>
      </c>
      <c r="BP700"/>
      <c r="BQ700"/>
      <c r="BR700"/>
      <c r="BS700"/>
      <c r="BT700"/>
      <c r="BU700"/>
      <c r="BV700"/>
      <c r="BW700"/>
      <c r="BX700"/>
      <c r="BY700"/>
      <c r="BZ700"/>
      <c r="CA700"/>
      <c r="CB700"/>
      <c r="CC700"/>
      <c r="CD700" t="inlineStr">
        <is>
          <t>Tarczynska,M., G. Nalecz-Jawecki, Z. Romanowska-Duda, J. Sawicki, K. Beattie, G. Codd, and M. Zalewski</t>
        </is>
      </c>
      <c r="CE700" t="n">
        <v>62459.0</v>
      </c>
      <c r="CF700" t="inlineStr">
        <is>
          <t>Tests for the Toxicity Assessment of Cyanobacterial Bloom Samples</t>
        </is>
      </c>
      <c r="CG700" t="inlineStr">
        <is>
          <t>Environ. Toxicol.16(5): 383-390</t>
        </is>
      </c>
      <c r="CH700" t="n">
        <v>2001.0</v>
      </c>
    </row>
    <row r="701">
      <c r="A701" t="n">
        <v>7.7238392E7</v>
      </c>
      <c r="B701" t="inlineStr">
        <is>
          <t>Microcystin</t>
        </is>
      </c>
      <c r="C701"/>
      <c r="D701" t="inlineStr">
        <is>
          <t>Measured</t>
        </is>
      </c>
      <c r="E701"/>
      <c r="F701"/>
      <c r="G701"/>
      <c r="H701"/>
      <c r="I701"/>
      <c r="J701"/>
      <c r="K701" t="inlineStr">
        <is>
          <t>Daphnia magna</t>
        </is>
      </c>
      <c r="L701" t="inlineStr">
        <is>
          <t>Water Flea</t>
        </is>
      </c>
      <c r="M701" t="inlineStr">
        <is>
          <t>Crustaceans; Standard Test Species</t>
        </is>
      </c>
      <c r="N701"/>
      <c r="O701"/>
      <c r="P701"/>
      <c r="Q701"/>
      <c r="R701"/>
      <c r="S701"/>
      <c r="T701"/>
      <c r="U701"/>
      <c r="V701" t="inlineStr">
        <is>
          <t>Static</t>
        </is>
      </c>
      <c r="W701" t="inlineStr">
        <is>
          <t>Fresh water</t>
        </is>
      </c>
      <c r="X701" t="inlineStr">
        <is>
          <t>Lab</t>
        </is>
      </c>
      <c r="Y701"/>
      <c r="Z701" t="inlineStr">
        <is>
          <t>Active ingredient</t>
        </is>
      </c>
      <c r="AA701"/>
      <c r="AB701"/>
      <c r="AC701" t="inlineStr">
        <is>
          <t>&gt;</t>
        </is>
      </c>
      <c r="AD701" t="n">
        <v>1500.0</v>
      </c>
      <c r="AE701" t="inlineStr">
        <is>
          <t>&lt;</t>
        </is>
      </c>
      <c r="AF701" t="n">
        <v>3000.0</v>
      </c>
      <c r="AG701" t="inlineStr">
        <is>
          <t>AI mg/L</t>
        </is>
      </c>
      <c r="AH701"/>
      <c r="AI701"/>
      <c r="AJ701"/>
      <c r="AK701"/>
      <c r="AL701"/>
      <c r="AM701"/>
      <c r="AN701"/>
      <c r="AO701"/>
      <c r="AP701"/>
      <c r="AQ701"/>
      <c r="AR701"/>
      <c r="AS701"/>
      <c r="AT701"/>
      <c r="AU701"/>
      <c r="AV701"/>
      <c r="AW701"/>
      <c r="AX701" t="inlineStr">
        <is>
          <t>Mortality</t>
        </is>
      </c>
      <c r="AY701" t="inlineStr">
        <is>
          <t>Mortality</t>
        </is>
      </c>
      <c r="AZ701" t="inlineStr">
        <is>
          <t>LC50</t>
        </is>
      </c>
      <c r="BA701"/>
      <c r="BB701"/>
      <c r="BC701" t="n">
        <v>2.0</v>
      </c>
      <c r="BD701"/>
      <c r="BE701"/>
      <c r="BF701"/>
      <c r="BG701"/>
      <c r="BH701" t="inlineStr">
        <is>
          <t>Day(s)</t>
        </is>
      </c>
      <c r="BI701"/>
      <c r="BJ701"/>
      <c r="BK701"/>
      <c r="BL701"/>
      <c r="BM701"/>
      <c r="BN701"/>
      <c r="BO701" t="inlineStr">
        <is>
          <t>--</t>
        </is>
      </c>
      <c r="BP701"/>
      <c r="BQ701"/>
      <c r="BR701"/>
      <c r="BS701"/>
      <c r="BT701"/>
      <c r="BU701"/>
      <c r="BV701"/>
      <c r="BW701"/>
      <c r="BX701"/>
      <c r="BY701"/>
      <c r="BZ701"/>
      <c r="CA701"/>
      <c r="CB701"/>
      <c r="CC701"/>
      <c r="CD701" t="inlineStr">
        <is>
          <t>Tarczynska,M., G. Nalecz-Jawecki, Z. Romanowska-Duda, J. Sawicki, K. Beattie, G. Codd, and M. Zalewski</t>
        </is>
      </c>
      <c r="CE701" t="n">
        <v>62459.0</v>
      </c>
      <c r="CF701" t="inlineStr">
        <is>
          <t>Tests for the Toxicity Assessment of Cyanobacterial Bloom Samples</t>
        </is>
      </c>
      <c r="CG701" t="inlineStr">
        <is>
          <t>Environ. Toxicol.16(5): 383-390</t>
        </is>
      </c>
      <c r="CH701" t="n">
        <v>2001.0</v>
      </c>
    </row>
    <row r="702">
      <c r="A702" t="n">
        <v>7.7238392E7</v>
      </c>
      <c r="B702" t="inlineStr">
        <is>
          <t>Microcystin</t>
        </is>
      </c>
      <c r="C702"/>
      <c r="D702" t="inlineStr">
        <is>
          <t>Measured</t>
        </is>
      </c>
      <c r="E702"/>
      <c r="F702"/>
      <c r="G702"/>
      <c r="H702"/>
      <c r="I702"/>
      <c r="J702"/>
      <c r="K702" t="inlineStr">
        <is>
          <t>Daphnia magna</t>
        </is>
      </c>
      <c r="L702" t="inlineStr">
        <is>
          <t>Water Flea</t>
        </is>
      </c>
      <c r="M702" t="inlineStr">
        <is>
          <t>Crustaceans; Standard Test Species</t>
        </is>
      </c>
      <c r="N702"/>
      <c r="O702"/>
      <c r="P702"/>
      <c r="Q702"/>
      <c r="R702"/>
      <c r="S702"/>
      <c r="T702"/>
      <c r="U702"/>
      <c r="V702" t="inlineStr">
        <is>
          <t>Static</t>
        </is>
      </c>
      <c r="W702" t="inlineStr">
        <is>
          <t>Fresh water</t>
        </is>
      </c>
      <c r="X702" t="inlineStr">
        <is>
          <t>Lab</t>
        </is>
      </c>
      <c r="Y702"/>
      <c r="Z702" t="inlineStr">
        <is>
          <t>Active ingredient</t>
        </is>
      </c>
      <c r="AA702"/>
      <c r="AB702"/>
      <c r="AC702" t="inlineStr">
        <is>
          <t>&gt;</t>
        </is>
      </c>
      <c r="AD702" t="n">
        <v>2000.0</v>
      </c>
      <c r="AE702" t="inlineStr">
        <is>
          <t>&lt;</t>
        </is>
      </c>
      <c r="AF702" t="n">
        <v>4000.0</v>
      </c>
      <c r="AG702" t="inlineStr">
        <is>
          <t>AI mg/L</t>
        </is>
      </c>
      <c r="AH702"/>
      <c r="AI702"/>
      <c r="AJ702"/>
      <c r="AK702"/>
      <c r="AL702"/>
      <c r="AM702"/>
      <c r="AN702"/>
      <c r="AO702"/>
      <c r="AP702"/>
      <c r="AQ702"/>
      <c r="AR702"/>
      <c r="AS702"/>
      <c r="AT702"/>
      <c r="AU702"/>
      <c r="AV702"/>
      <c r="AW702"/>
      <c r="AX702" t="inlineStr">
        <is>
          <t>Mortality</t>
        </is>
      </c>
      <c r="AY702" t="inlineStr">
        <is>
          <t>Mortality</t>
        </is>
      </c>
      <c r="AZ702" t="inlineStr">
        <is>
          <t>LC50</t>
        </is>
      </c>
      <c r="BA702"/>
      <c r="BB702"/>
      <c r="BC702" t="n">
        <v>1.0</v>
      </c>
      <c r="BD702"/>
      <c r="BE702"/>
      <c r="BF702"/>
      <c r="BG702"/>
      <c r="BH702" t="inlineStr">
        <is>
          <t>Day(s)</t>
        </is>
      </c>
      <c r="BI702"/>
      <c r="BJ702"/>
      <c r="BK702"/>
      <c r="BL702"/>
      <c r="BM702"/>
      <c r="BN702"/>
      <c r="BO702" t="inlineStr">
        <is>
          <t>--</t>
        </is>
      </c>
      <c r="BP702"/>
      <c r="BQ702"/>
      <c r="BR702"/>
      <c r="BS702"/>
      <c r="BT702"/>
      <c r="BU702"/>
      <c r="BV702"/>
      <c r="BW702"/>
      <c r="BX702"/>
      <c r="BY702"/>
      <c r="BZ702"/>
      <c r="CA702"/>
      <c r="CB702"/>
      <c r="CC702"/>
      <c r="CD702" t="inlineStr">
        <is>
          <t>Tarczynska,M., G. Nalecz-Jawecki, Z. Romanowska-Duda, J. Sawicki, K. Beattie, G. Codd, and M. Zalewski</t>
        </is>
      </c>
      <c r="CE702" t="n">
        <v>62459.0</v>
      </c>
      <c r="CF702" t="inlineStr">
        <is>
          <t>Tests for the Toxicity Assessment of Cyanobacterial Bloom Samples</t>
        </is>
      </c>
      <c r="CG702" t="inlineStr">
        <is>
          <t>Environ. Toxicol.16(5): 383-390</t>
        </is>
      </c>
      <c r="CH702" t="n">
        <v>2001.0</v>
      </c>
    </row>
    <row r="703">
      <c r="A703" t="n">
        <v>7.7238392E7</v>
      </c>
      <c r="B703" t="inlineStr">
        <is>
          <t>Microcystin</t>
        </is>
      </c>
      <c r="C703"/>
      <c r="D703" t="inlineStr">
        <is>
          <t>Measured</t>
        </is>
      </c>
      <c r="E703"/>
      <c r="F703"/>
      <c r="G703"/>
      <c r="H703"/>
      <c r="I703"/>
      <c r="J703"/>
      <c r="K703" t="inlineStr">
        <is>
          <t>Daphnia magna</t>
        </is>
      </c>
      <c r="L703" t="inlineStr">
        <is>
          <t>Water Flea</t>
        </is>
      </c>
      <c r="M703" t="inlineStr">
        <is>
          <t>Crustaceans; Standard Test Species</t>
        </is>
      </c>
      <c r="N703"/>
      <c r="O703"/>
      <c r="P703"/>
      <c r="Q703"/>
      <c r="R703"/>
      <c r="S703"/>
      <c r="T703"/>
      <c r="U703"/>
      <c r="V703" t="inlineStr">
        <is>
          <t>Static</t>
        </is>
      </c>
      <c r="W703" t="inlineStr">
        <is>
          <t>Fresh water</t>
        </is>
      </c>
      <c r="X703" t="inlineStr">
        <is>
          <t>Lab</t>
        </is>
      </c>
      <c r="Y703"/>
      <c r="Z703" t="inlineStr">
        <is>
          <t>Active ingredient</t>
        </is>
      </c>
      <c r="AA703"/>
      <c r="AB703"/>
      <c r="AC703" t="inlineStr">
        <is>
          <t>&gt;</t>
        </is>
      </c>
      <c r="AD703" t="n">
        <v>0.0</v>
      </c>
      <c r="AE703" t="inlineStr">
        <is>
          <t>&lt;</t>
        </is>
      </c>
      <c r="AF703" t="n">
        <v>1500.0</v>
      </c>
      <c r="AG703" t="inlineStr">
        <is>
          <t>AI mg/L</t>
        </is>
      </c>
      <c r="AH703"/>
      <c r="AI703"/>
      <c r="AJ703"/>
      <c r="AK703"/>
      <c r="AL703"/>
      <c r="AM703"/>
      <c r="AN703"/>
      <c r="AO703"/>
      <c r="AP703"/>
      <c r="AQ703"/>
      <c r="AR703"/>
      <c r="AS703"/>
      <c r="AT703"/>
      <c r="AU703"/>
      <c r="AV703"/>
      <c r="AW703"/>
      <c r="AX703" t="inlineStr">
        <is>
          <t>Mortality</t>
        </is>
      </c>
      <c r="AY703" t="inlineStr">
        <is>
          <t>Mortality</t>
        </is>
      </c>
      <c r="AZ703" t="inlineStr">
        <is>
          <t>LC50</t>
        </is>
      </c>
      <c r="BA703"/>
      <c r="BB703"/>
      <c r="BC703" t="n">
        <v>2.0</v>
      </c>
      <c r="BD703"/>
      <c r="BE703"/>
      <c r="BF703"/>
      <c r="BG703"/>
      <c r="BH703" t="inlineStr">
        <is>
          <t>Day(s)</t>
        </is>
      </c>
      <c r="BI703"/>
      <c r="BJ703"/>
      <c r="BK703"/>
      <c r="BL703"/>
      <c r="BM703"/>
      <c r="BN703"/>
      <c r="BO703" t="inlineStr">
        <is>
          <t>--</t>
        </is>
      </c>
      <c r="BP703"/>
      <c r="BQ703"/>
      <c r="BR703"/>
      <c r="BS703"/>
      <c r="BT703"/>
      <c r="BU703"/>
      <c r="BV703"/>
      <c r="BW703"/>
      <c r="BX703"/>
      <c r="BY703"/>
      <c r="BZ703"/>
      <c r="CA703"/>
      <c r="CB703"/>
      <c r="CC703"/>
      <c r="CD703" t="inlineStr">
        <is>
          <t>Tarczynska,M., G. Nalecz-Jawecki, Z. Romanowska-Duda, J. Sawicki, K. Beattie, G. Codd, and M. Zalewski</t>
        </is>
      </c>
      <c r="CE703" t="n">
        <v>62459.0</v>
      </c>
      <c r="CF703" t="inlineStr">
        <is>
          <t>Tests for the Toxicity Assessment of Cyanobacterial Bloom Samples</t>
        </is>
      </c>
      <c r="CG703" t="inlineStr">
        <is>
          <t>Environ. Toxicol.16(5): 383-390</t>
        </is>
      </c>
      <c r="CH703" t="n">
        <v>2001.0</v>
      </c>
    </row>
    <row r="704">
      <c r="A704" t="n">
        <v>7.7238392E7</v>
      </c>
      <c r="B704" t="inlineStr">
        <is>
          <t>Microcystin</t>
        </is>
      </c>
      <c r="C704"/>
      <c r="D704" t="inlineStr">
        <is>
          <t>Measured</t>
        </is>
      </c>
      <c r="E704"/>
      <c r="F704"/>
      <c r="G704"/>
      <c r="H704"/>
      <c r="I704"/>
      <c r="J704"/>
      <c r="K704" t="inlineStr">
        <is>
          <t>Daphnia magna</t>
        </is>
      </c>
      <c r="L704" t="inlineStr">
        <is>
          <t>Water Flea</t>
        </is>
      </c>
      <c r="M704" t="inlineStr">
        <is>
          <t>Crustaceans; Standard Test Species</t>
        </is>
      </c>
      <c r="N704"/>
      <c r="O704"/>
      <c r="P704"/>
      <c r="Q704"/>
      <c r="R704"/>
      <c r="S704"/>
      <c r="T704"/>
      <c r="U704"/>
      <c r="V704" t="inlineStr">
        <is>
          <t>Static</t>
        </is>
      </c>
      <c r="W704" t="inlineStr">
        <is>
          <t>Fresh water</t>
        </is>
      </c>
      <c r="X704" t="inlineStr">
        <is>
          <t>Lab</t>
        </is>
      </c>
      <c r="Y704"/>
      <c r="Z704" t="inlineStr">
        <is>
          <t>Active ingredient</t>
        </is>
      </c>
      <c r="AA704"/>
      <c r="AB704"/>
      <c r="AC704" t="inlineStr">
        <is>
          <t>&gt;</t>
        </is>
      </c>
      <c r="AD704" t="n">
        <v>0.0</v>
      </c>
      <c r="AE704" t="inlineStr">
        <is>
          <t>&lt;</t>
        </is>
      </c>
      <c r="AF704" t="n">
        <v>2000.0</v>
      </c>
      <c r="AG704" t="inlineStr">
        <is>
          <t>AI mg/L</t>
        </is>
      </c>
      <c r="AH704"/>
      <c r="AI704"/>
      <c r="AJ704"/>
      <c r="AK704"/>
      <c r="AL704"/>
      <c r="AM704"/>
      <c r="AN704"/>
      <c r="AO704"/>
      <c r="AP704"/>
      <c r="AQ704"/>
      <c r="AR704"/>
      <c r="AS704"/>
      <c r="AT704"/>
      <c r="AU704"/>
      <c r="AV704"/>
      <c r="AW704"/>
      <c r="AX704" t="inlineStr">
        <is>
          <t>Mortality</t>
        </is>
      </c>
      <c r="AY704" t="inlineStr">
        <is>
          <t>Mortality</t>
        </is>
      </c>
      <c r="AZ704" t="inlineStr">
        <is>
          <t>LC50</t>
        </is>
      </c>
      <c r="BA704"/>
      <c r="BB704"/>
      <c r="BC704" t="n">
        <v>1.0</v>
      </c>
      <c r="BD704"/>
      <c r="BE704"/>
      <c r="BF704"/>
      <c r="BG704"/>
      <c r="BH704" t="inlineStr">
        <is>
          <t>Day(s)</t>
        </is>
      </c>
      <c r="BI704"/>
      <c r="BJ704"/>
      <c r="BK704"/>
      <c r="BL704"/>
      <c r="BM704"/>
      <c r="BN704"/>
      <c r="BO704" t="inlineStr">
        <is>
          <t>--</t>
        </is>
      </c>
      <c r="BP704"/>
      <c r="BQ704"/>
      <c r="BR704"/>
      <c r="BS704"/>
      <c r="BT704"/>
      <c r="BU704"/>
      <c r="BV704"/>
      <c r="BW704"/>
      <c r="BX704"/>
      <c r="BY704"/>
      <c r="BZ704"/>
      <c r="CA704"/>
      <c r="CB704"/>
      <c r="CC704"/>
      <c r="CD704" t="inlineStr">
        <is>
          <t>Tarczynska,M., G. Nalecz-Jawecki, Z. Romanowska-Duda, J. Sawicki, K. Beattie, G. Codd, and M. Zalewski</t>
        </is>
      </c>
      <c r="CE704" t="n">
        <v>62459.0</v>
      </c>
      <c r="CF704" t="inlineStr">
        <is>
          <t>Tests for the Toxicity Assessment of Cyanobacterial Bloom Samples</t>
        </is>
      </c>
      <c r="CG704" t="inlineStr">
        <is>
          <t>Environ. Toxicol.16(5): 383-390</t>
        </is>
      </c>
      <c r="CH704" t="n">
        <v>2001.0</v>
      </c>
    </row>
    <row r="705">
      <c r="A705" t="n">
        <v>7.7238392E7</v>
      </c>
      <c r="B705" t="inlineStr">
        <is>
          <t>Microcystin</t>
        </is>
      </c>
      <c r="C705"/>
      <c r="D705" t="inlineStr">
        <is>
          <t>Measured</t>
        </is>
      </c>
      <c r="E705"/>
      <c r="F705"/>
      <c r="G705"/>
      <c r="H705"/>
      <c r="I705"/>
      <c r="J705"/>
      <c r="K705" t="inlineStr">
        <is>
          <t>Daphnia magna</t>
        </is>
      </c>
      <c r="L705" t="inlineStr">
        <is>
          <t>Water Flea</t>
        </is>
      </c>
      <c r="M705" t="inlineStr">
        <is>
          <t>Crustaceans; Standard Test Species</t>
        </is>
      </c>
      <c r="N705"/>
      <c r="O705"/>
      <c r="P705"/>
      <c r="Q705"/>
      <c r="R705"/>
      <c r="S705"/>
      <c r="T705"/>
      <c r="U705"/>
      <c r="V705" t="inlineStr">
        <is>
          <t>Static</t>
        </is>
      </c>
      <c r="W705" t="inlineStr">
        <is>
          <t>Fresh water</t>
        </is>
      </c>
      <c r="X705" t="inlineStr">
        <is>
          <t>Lab</t>
        </is>
      </c>
      <c r="Y705"/>
      <c r="Z705" t="inlineStr">
        <is>
          <t>Active ingredient</t>
        </is>
      </c>
      <c r="AA705"/>
      <c r="AB705"/>
      <c r="AC705" t="inlineStr">
        <is>
          <t>&gt;</t>
        </is>
      </c>
      <c r="AD705" t="n">
        <v>0.0</v>
      </c>
      <c r="AE705" t="inlineStr">
        <is>
          <t>&lt;</t>
        </is>
      </c>
      <c r="AF705" t="n">
        <v>1500.0</v>
      </c>
      <c r="AG705" t="inlineStr">
        <is>
          <t>AI mg/L</t>
        </is>
      </c>
      <c r="AH705"/>
      <c r="AI705"/>
      <c r="AJ705"/>
      <c r="AK705"/>
      <c r="AL705"/>
      <c r="AM705"/>
      <c r="AN705"/>
      <c r="AO705"/>
      <c r="AP705"/>
      <c r="AQ705"/>
      <c r="AR705"/>
      <c r="AS705"/>
      <c r="AT705"/>
      <c r="AU705"/>
      <c r="AV705"/>
      <c r="AW705"/>
      <c r="AX705" t="inlineStr">
        <is>
          <t>Mortality</t>
        </is>
      </c>
      <c r="AY705" t="inlineStr">
        <is>
          <t>Mortality</t>
        </is>
      </c>
      <c r="AZ705" t="inlineStr">
        <is>
          <t>LC50</t>
        </is>
      </c>
      <c r="BA705"/>
      <c r="BB705"/>
      <c r="BC705" t="n">
        <v>2.0</v>
      </c>
      <c r="BD705"/>
      <c r="BE705"/>
      <c r="BF705"/>
      <c r="BG705"/>
      <c r="BH705" t="inlineStr">
        <is>
          <t>Day(s)</t>
        </is>
      </c>
      <c r="BI705"/>
      <c r="BJ705"/>
      <c r="BK705"/>
      <c r="BL705"/>
      <c r="BM705"/>
      <c r="BN705"/>
      <c r="BO705" t="inlineStr">
        <is>
          <t>--</t>
        </is>
      </c>
      <c r="BP705"/>
      <c r="BQ705"/>
      <c r="BR705"/>
      <c r="BS705"/>
      <c r="BT705"/>
      <c r="BU705"/>
      <c r="BV705"/>
      <c r="BW705"/>
      <c r="BX705"/>
      <c r="BY705"/>
      <c r="BZ705"/>
      <c r="CA705"/>
      <c r="CB705"/>
      <c r="CC705"/>
      <c r="CD705" t="inlineStr">
        <is>
          <t>Tarczynska,M., G. Nalecz-Jawecki, Z. Romanowska-Duda, J. Sawicki, K. Beattie, G. Codd, and M. Zalewski</t>
        </is>
      </c>
      <c r="CE705" t="n">
        <v>62459.0</v>
      </c>
      <c r="CF705" t="inlineStr">
        <is>
          <t>Tests for the Toxicity Assessment of Cyanobacterial Bloom Samples</t>
        </is>
      </c>
      <c r="CG705" t="inlineStr">
        <is>
          <t>Environ. Toxicol.16(5): 383-390</t>
        </is>
      </c>
      <c r="CH705" t="n">
        <v>2001.0</v>
      </c>
    </row>
    <row r="706">
      <c r="A706" t="n">
        <v>7.7238392E7</v>
      </c>
      <c r="B706" t="inlineStr">
        <is>
          <t>Microcystin</t>
        </is>
      </c>
      <c r="C706"/>
      <c r="D706" t="inlineStr">
        <is>
          <t>Measured</t>
        </is>
      </c>
      <c r="E706"/>
      <c r="F706"/>
      <c r="G706"/>
      <c r="H706"/>
      <c r="I706"/>
      <c r="J706"/>
      <c r="K706" t="inlineStr">
        <is>
          <t>Daphnia magna</t>
        </is>
      </c>
      <c r="L706" t="inlineStr">
        <is>
          <t>Water Flea</t>
        </is>
      </c>
      <c r="M706" t="inlineStr">
        <is>
          <t>Crustaceans; Standard Test Species</t>
        </is>
      </c>
      <c r="N706"/>
      <c r="O706"/>
      <c r="P706"/>
      <c r="Q706"/>
      <c r="R706"/>
      <c r="S706"/>
      <c r="T706"/>
      <c r="U706"/>
      <c r="V706" t="inlineStr">
        <is>
          <t>Static</t>
        </is>
      </c>
      <c r="W706" t="inlineStr">
        <is>
          <t>Fresh water</t>
        </is>
      </c>
      <c r="X706" t="inlineStr">
        <is>
          <t>Lab</t>
        </is>
      </c>
      <c r="Y706"/>
      <c r="Z706" t="inlineStr">
        <is>
          <t>Active ingredient</t>
        </is>
      </c>
      <c r="AA706"/>
      <c r="AB706"/>
      <c r="AC706" t="inlineStr">
        <is>
          <t>&gt;</t>
        </is>
      </c>
      <c r="AD706" t="n">
        <v>0.0</v>
      </c>
      <c r="AE706" t="inlineStr">
        <is>
          <t>&lt;</t>
        </is>
      </c>
      <c r="AF706" t="n">
        <v>2000.0</v>
      </c>
      <c r="AG706" t="inlineStr">
        <is>
          <t>AI mg/L</t>
        </is>
      </c>
      <c r="AH706"/>
      <c r="AI706"/>
      <c r="AJ706"/>
      <c r="AK706"/>
      <c r="AL706"/>
      <c r="AM706"/>
      <c r="AN706"/>
      <c r="AO706"/>
      <c r="AP706"/>
      <c r="AQ706"/>
      <c r="AR706"/>
      <c r="AS706"/>
      <c r="AT706"/>
      <c r="AU706"/>
      <c r="AV706"/>
      <c r="AW706"/>
      <c r="AX706" t="inlineStr">
        <is>
          <t>Mortality</t>
        </is>
      </c>
      <c r="AY706" t="inlineStr">
        <is>
          <t>Mortality</t>
        </is>
      </c>
      <c r="AZ706" t="inlineStr">
        <is>
          <t>LC50</t>
        </is>
      </c>
      <c r="BA706"/>
      <c r="BB706"/>
      <c r="BC706" t="n">
        <v>1.0</v>
      </c>
      <c r="BD706"/>
      <c r="BE706"/>
      <c r="BF706"/>
      <c r="BG706"/>
      <c r="BH706" t="inlineStr">
        <is>
          <t>Day(s)</t>
        </is>
      </c>
      <c r="BI706"/>
      <c r="BJ706"/>
      <c r="BK706"/>
      <c r="BL706"/>
      <c r="BM706"/>
      <c r="BN706"/>
      <c r="BO706" t="inlineStr">
        <is>
          <t>--</t>
        </is>
      </c>
      <c r="BP706"/>
      <c r="BQ706"/>
      <c r="BR706"/>
      <c r="BS706"/>
      <c r="BT706"/>
      <c r="BU706"/>
      <c r="BV706"/>
      <c r="BW706"/>
      <c r="BX706"/>
      <c r="BY706"/>
      <c r="BZ706"/>
      <c r="CA706"/>
      <c r="CB706"/>
      <c r="CC706"/>
      <c r="CD706" t="inlineStr">
        <is>
          <t>Tarczynska,M., G. Nalecz-Jawecki, Z. Romanowska-Duda, J. Sawicki, K. Beattie, G. Codd, and M. Zalewski</t>
        </is>
      </c>
      <c r="CE706" t="n">
        <v>62459.0</v>
      </c>
      <c r="CF706" t="inlineStr">
        <is>
          <t>Tests for the Toxicity Assessment of Cyanobacterial Bloom Samples</t>
        </is>
      </c>
      <c r="CG706" t="inlineStr">
        <is>
          <t>Environ. Toxicol.16(5): 383-390</t>
        </is>
      </c>
      <c r="CH706" t="n">
        <v>2001.0</v>
      </c>
    </row>
    <row r="707">
      <c r="A707" t="n">
        <v>7.7238392E7</v>
      </c>
      <c r="B707" t="inlineStr">
        <is>
          <t>Microcystin</t>
        </is>
      </c>
      <c r="C707"/>
      <c r="D707" t="inlineStr">
        <is>
          <t>Measured</t>
        </is>
      </c>
      <c r="E707"/>
      <c r="F707"/>
      <c r="G707"/>
      <c r="H707"/>
      <c r="I707"/>
      <c r="J707"/>
      <c r="K707" t="inlineStr">
        <is>
          <t>Daphnia magna</t>
        </is>
      </c>
      <c r="L707" t="inlineStr">
        <is>
          <t>Water Flea</t>
        </is>
      </c>
      <c r="M707" t="inlineStr">
        <is>
          <t>Crustaceans; Standard Test Species</t>
        </is>
      </c>
      <c r="N707"/>
      <c r="O707"/>
      <c r="P707"/>
      <c r="Q707"/>
      <c r="R707"/>
      <c r="S707"/>
      <c r="T707"/>
      <c r="U707"/>
      <c r="V707" t="inlineStr">
        <is>
          <t>Static</t>
        </is>
      </c>
      <c r="W707" t="inlineStr">
        <is>
          <t>Fresh water</t>
        </is>
      </c>
      <c r="X707" t="inlineStr">
        <is>
          <t>Lab</t>
        </is>
      </c>
      <c r="Y707"/>
      <c r="Z707" t="inlineStr">
        <is>
          <t>Active ingredient</t>
        </is>
      </c>
      <c r="AA707"/>
      <c r="AB707"/>
      <c r="AC707" t="inlineStr">
        <is>
          <t>&gt;</t>
        </is>
      </c>
      <c r="AD707" t="n">
        <v>0.0</v>
      </c>
      <c r="AE707" t="inlineStr">
        <is>
          <t>&lt;</t>
        </is>
      </c>
      <c r="AF707" t="n">
        <v>2000.0</v>
      </c>
      <c r="AG707" t="inlineStr">
        <is>
          <t>AI mg/L</t>
        </is>
      </c>
      <c r="AH707"/>
      <c r="AI707"/>
      <c r="AJ707"/>
      <c r="AK707"/>
      <c r="AL707"/>
      <c r="AM707"/>
      <c r="AN707"/>
      <c r="AO707"/>
      <c r="AP707"/>
      <c r="AQ707"/>
      <c r="AR707"/>
      <c r="AS707"/>
      <c r="AT707"/>
      <c r="AU707"/>
      <c r="AV707"/>
      <c r="AW707"/>
      <c r="AX707" t="inlineStr">
        <is>
          <t>Mortality</t>
        </is>
      </c>
      <c r="AY707" t="inlineStr">
        <is>
          <t>Mortality</t>
        </is>
      </c>
      <c r="AZ707" t="inlineStr">
        <is>
          <t>LC50</t>
        </is>
      </c>
      <c r="BA707"/>
      <c r="BB707"/>
      <c r="BC707" t="n">
        <v>1.0</v>
      </c>
      <c r="BD707"/>
      <c r="BE707"/>
      <c r="BF707"/>
      <c r="BG707"/>
      <c r="BH707" t="inlineStr">
        <is>
          <t>Day(s)</t>
        </is>
      </c>
      <c r="BI707"/>
      <c r="BJ707"/>
      <c r="BK707"/>
      <c r="BL707"/>
      <c r="BM707"/>
      <c r="BN707"/>
      <c r="BO707" t="inlineStr">
        <is>
          <t>--</t>
        </is>
      </c>
      <c r="BP707"/>
      <c r="BQ707"/>
      <c r="BR707"/>
      <c r="BS707"/>
      <c r="BT707"/>
      <c r="BU707"/>
      <c r="BV707"/>
      <c r="BW707"/>
      <c r="BX707"/>
      <c r="BY707"/>
      <c r="BZ707"/>
      <c r="CA707"/>
      <c r="CB707"/>
      <c r="CC707"/>
      <c r="CD707" t="inlineStr">
        <is>
          <t>Tarczynska,M., G. Nalecz-Jawecki, Z. Romanowska-Duda, J. Sawicki, K. Beattie, G. Codd, and M. Zalewski</t>
        </is>
      </c>
      <c r="CE707" t="n">
        <v>62459.0</v>
      </c>
      <c r="CF707" t="inlineStr">
        <is>
          <t>Tests for the Toxicity Assessment of Cyanobacterial Bloom Samples</t>
        </is>
      </c>
      <c r="CG707" t="inlineStr">
        <is>
          <t>Environ. Toxicol.16(5): 383-390</t>
        </is>
      </c>
      <c r="CH707" t="n">
        <v>2001.0</v>
      </c>
    </row>
    <row r="708">
      <c r="A708" t="n">
        <v>7.7238392E7</v>
      </c>
      <c r="B708" t="inlineStr">
        <is>
          <t>Microcystin</t>
        </is>
      </c>
      <c r="C708"/>
      <c r="D708" t="inlineStr">
        <is>
          <t>Measured</t>
        </is>
      </c>
      <c r="E708"/>
      <c r="F708"/>
      <c r="G708"/>
      <c r="H708"/>
      <c r="I708"/>
      <c r="J708"/>
      <c r="K708" t="inlineStr">
        <is>
          <t>Daphnia magna</t>
        </is>
      </c>
      <c r="L708" t="inlineStr">
        <is>
          <t>Water Flea</t>
        </is>
      </c>
      <c r="M708" t="inlineStr">
        <is>
          <t>Crustaceans; Standard Test Species</t>
        </is>
      </c>
      <c r="N708"/>
      <c r="O708"/>
      <c r="P708"/>
      <c r="Q708"/>
      <c r="R708"/>
      <c r="S708"/>
      <c r="T708"/>
      <c r="U708"/>
      <c r="V708" t="inlineStr">
        <is>
          <t>Static</t>
        </is>
      </c>
      <c r="W708" t="inlineStr">
        <is>
          <t>Fresh water</t>
        </is>
      </c>
      <c r="X708" t="inlineStr">
        <is>
          <t>Lab</t>
        </is>
      </c>
      <c r="Y708"/>
      <c r="Z708" t="inlineStr">
        <is>
          <t>Active ingredient</t>
        </is>
      </c>
      <c r="AA708"/>
      <c r="AB708"/>
      <c r="AC708" t="inlineStr">
        <is>
          <t>&gt;</t>
        </is>
      </c>
      <c r="AD708" t="n">
        <v>0.0</v>
      </c>
      <c r="AE708" t="inlineStr">
        <is>
          <t>&lt;</t>
        </is>
      </c>
      <c r="AF708" t="n">
        <v>1500.0</v>
      </c>
      <c r="AG708" t="inlineStr">
        <is>
          <t>AI mg/L</t>
        </is>
      </c>
      <c r="AH708"/>
      <c r="AI708"/>
      <c r="AJ708"/>
      <c r="AK708"/>
      <c r="AL708"/>
      <c r="AM708"/>
      <c r="AN708"/>
      <c r="AO708"/>
      <c r="AP708"/>
      <c r="AQ708"/>
      <c r="AR708"/>
      <c r="AS708"/>
      <c r="AT708"/>
      <c r="AU708"/>
      <c r="AV708"/>
      <c r="AW708"/>
      <c r="AX708" t="inlineStr">
        <is>
          <t>Mortality</t>
        </is>
      </c>
      <c r="AY708" t="inlineStr">
        <is>
          <t>Mortality</t>
        </is>
      </c>
      <c r="AZ708" t="inlineStr">
        <is>
          <t>LC50</t>
        </is>
      </c>
      <c r="BA708"/>
      <c r="BB708"/>
      <c r="BC708" t="n">
        <v>2.0</v>
      </c>
      <c r="BD708"/>
      <c r="BE708"/>
      <c r="BF708"/>
      <c r="BG708"/>
      <c r="BH708" t="inlineStr">
        <is>
          <t>Day(s)</t>
        </is>
      </c>
      <c r="BI708"/>
      <c r="BJ708"/>
      <c r="BK708"/>
      <c r="BL708"/>
      <c r="BM708"/>
      <c r="BN708"/>
      <c r="BO708" t="inlineStr">
        <is>
          <t>--</t>
        </is>
      </c>
      <c r="BP708"/>
      <c r="BQ708"/>
      <c r="BR708"/>
      <c r="BS708"/>
      <c r="BT708"/>
      <c r="BU708"/>
      <c r="BV708"/>
      <c r="BW708"/>
      <c r="BX708"/>
      <c r="BY708"/>
      <c r="BZ708"/>
      <c r="CA708"/>
      <c r="CB708"/>
      <c r="CC708"/>
      <c r="CD708" t="inlineStr">
        <is>
          <t>Tarczynska,M., G. Nalecz-Jawecki, Z. Romanowska-Duda, J. Sawicki, K. Beattie, G. Codd, and M. Zalewski</t>
        </is>
      </c>
      <c r="CE708" t="n">
        <v>62459.0</v>
      </c>
      <c r="CF708" t="inlineStr">
        <is>
          <t>Tests for the Toxicity Assessment of Cyanobacterial Bloom Samples</t>
        </is>
      </c>
      <c r="CG708" t="inlineStr">
        <is>
          <t>Environ. Toxicol.16(5): 383-390</t>
        </is>
      </c>
      <c r="CH708" t="n">
        <v>2001.0</v>
      </c>
    </row>
    <row r="709">
      <c r="A709" t="n">
        <v>7.7238392E7</v>
      </c>
      <c r="B709" t="inlineStr">
        <is>
          <t>Microcystin</t>
        </is>
      </c>
      <c r="C709"/>
      <c r="D709" t="inlineStr">
        <is>
          <t>Measured</t>
        </is>
      </c>
      <c r="E709"/>
      <c r="F709"/>
      <c r="G709"/>
      <c r="H709"/>
      <c r="I709"/>
      <c r="J709"/>
      <c r="K709" t="inlineStr">
        <is>
          <t>Daphnia magna</t>
        </is>
      </c>
      <c r="L709" t="inlineStr">
        <is>
          <t>Water Flea</t>
        </is>
      </c>
      <c r="M709" t="inlineStr">
        <is>
          <t>Crustaceans; Standard Test Species</t>
        </is>
      </c>
      <c r="N709"/>
      <c r="O709"/>
      <c r="P709"/>
      <c r="Q709"/>
      <c r="R709"/>
      <c r="S709"/>
      <c r="T709"/>
      <c r="U709"/>
      <c r="V709" t="inlineStr">
        <is>
          <t>Static</t>
        </is>
      </c>
      <c r="W709" t="inlineStr">
        <is>
          <t>Fresh water</t>
        </is>
      </c>
      <c r="X709" t="inlineStr">
        <is>
          <t>Lab</t>
        </is>
      </c>
      <c r="Y709"/>
      <c r="Z709" t="inlineStr">
        <is>
          <t>Active ingredient</t>
        </is>
      </c>
      <c r="AA709"/>
      <c r="AB709"/>
      <c r="AC709" t="inlineStr">
        <is>
          <t>&gt;</t>
        </is>
      </c>
      <c r="AD709" t="n">
        <v>1500.0</v>
      </c>
      <c r="AE709" t="inlineStr">
        <is>
          <t>&lt;</t>
        </is>
      </c>
      <c r="AF709" t="n">
        <v>3000.0</v>
      </c>
      <c r="AG709" t="inlineStr">
        <is>
          <t>AI mg/L</t>
        </is>
      </c>
      <c r="AH709"/>
      <c r="AI709"/>
      <c r="AJ709"/>
      <c r="AK709"/>
      <c r="AL709"/>
      <c r="AM709"/>
      <c r="AN709"/>
      <c r="AO709"/>
      <c r="AP709"/>
      <c r="AQ709"/>
      <c r="AR709"/>
      <c r="AS709"/>
      <c r="AT709"/>
      <c r="AU709"/>
      <c r="AV709"/>
      <c r="AW709"/>
      <c r="AX709" t="inlineStr">
        <is>
          <t>Mortality</t>
        </is>
      </c>
      <c r="AY709" t="inlineStr">
        <is>
          <t>Mortality</t>
        </is>
      </c>
      <c r="AZ709" t="inlineStr">
        <is>
          <t>LC50</t>
        </is>
      </c>
      <c r="BA709"/>
      <c r="BB709"/>
      <c r="BC709" t="n">
        <v>2.0</v>
      </c>
      <c r="BD709"/>
      <c r="BE709"/>
      <c r="BF709"/>
      <c r="BG709"/>
      <c r="BH709" t="inlineStr">
        <is>
          <t>Day(s)</t>
        </is>
      </c>
      <c r="BI709"/>
      <c r="BJ709"/>
      <c r="BK709"/>
      <c r="BL709"/>
      <c r="BM709"/>
      <c r="BN709"/>
      <c r="BO709" t="inlineStr">
        <is>
          <t>--</t>
        </is>
      </c>
      <c r="BP709"/>
      <c r="BQ709"/>
      <c r="BR709"/>
      <c r="BS709"/>
      <c r="BT709"/>
      <c r="BU709"/>
      <c r="BV709"/>
      <c r="BW709"/>
      <c r="BX709"/>
      <c r="BY709"/>
      <c r="BZ709"/>
      <c r="CA709"/>
      <c r="CB709"/>
      <c r="CC709"/>
      <c r="CD709" t="inlineStr">
        <is>
          <t>Tarczynska,M., G. Nalecz-Jawecki, Z. Romanowska-Duda, J. Sawicki, K. Beattie, G. Codd, and M. Zalewski</t>
        </is>
      </c>
      <c r="CE709" t="n">
        <v>62459.0</v>
      </c>
      <c r="CF709" t="inlineStr">
        <is>
          <t>Tests for the Toxicity Assessment of Cyanobacterial Bloom Samples</t>
        </is>
      </c>
      <c r="CG709" t="inlineStr">
        <is>
          <t>Environ. Toxicol.16(5): 383-390</t>
        </is>
      </c>
      <c r="CH709" t="n">
        <v>2001.0</v>
      </c>
    </row>
    <row r="710">
      <c r="A710" t="n">
        <v>7.7238392E7</v>
      </c>
      <c r="B710" t="inlineStr">
        <is>
          <t>Microcystin</t>
        </is>
      </c>
      <c r="C710"/>
      <c r="D710" t="inlineStr">
        <is>
          <t>Measured</t>
        </is>
      </c>
      <c r="E710"/>
      <c r="F710"/>
      <c r="G710"/>
      <c r="H710"/>
      <c r="I710"/>
      <c r="J710"/>
      <c r="K710" t="inlineStr">
        <is>
          <t>Daphnia magna</t>
        </is>
      </c>
      <c r="L710" t="inlineStr">
        <is>
          <t>Water Flea</t>
        </is>
      </c>
      <c r="M710" t="inlineStr">
        <is>
          <t>Crustaceans; Standard Test Species</t>
        </is>
      </c>
      <c r="N710"/>
      <c r="O710"/>
      <c r="P710"/>
      <c r="Q710"/>
      <c r="R710"/>
      <c r="S710"/>
      <c r="T710"/>
      <c r="U710"/>
      <c r="V710" t="inlineStr">
        <is>
          <t>Static</t>
        </is>
      </c>
      <c r="W710" t="inlineStr">
        <is>
          <t>Fresh water</t>
        </is>
      </c>
      <c r="X710" t="inlineStr">
        <is>
          <t>Lab</t>
        </is>
      </c>
      <c r="Y710"/>
      <c r="Z710" t="inlineStr">
        <is>
          <t>Active ingredient</t>
        </is>
      </c>
      <c r="AA710"/>
      <c r="AB710"/>
      <c r="AC710" t="inlineStr">
        <is>
          <t>&gt;</t>
        </is>
      </c>
      <c r="AD710" t="n">
        <v>2000.0</v>
      </c>
      <c r="AE710" t="inlineStr">
        <is>
          <t>&lt;</t>
        </is>
      </c>
      <c r="AF710" t="n">
        <v>4000.0</v>
      </c>
      <c r="AG710" t="inlineStr">
        <is>
          <t>AI mg/L</t>
        </is>
      </c>
      <c r="AH710"/>
      <c r="AI710"/>
      <c r="AJ710"/>
      <c r="AK710"/>
      <c r="AL710"/>
      <c r="AM710"/>
      <c r="AN710"/>
      <c r="AO710"/>
      <c r="AP710"/>
      <c r="AQ710"/>
      <c r="AR710"/>
      <c r="AS710"/>
      <c r="AT710"/>
      <c r="AU710"/>
      <c r="AV710"/>
      <c r="AW710"/>
      <c r="AX710" t="inlineStr">
        <is>
          <t>Mortality</t>
        </is>
      </c>
      <c r="AY710" t="inlineStr">
        <is>
          <t>Mortality</t>
        </is>
      </c>
      <c r="AZ710" t="inlineStr">
        <is>
          <t>LC50</t>
        </is>
      </c>
      <c r="BA710"/>
      <c r="BB710"/>
      <c r="BC710" t="n">
        <v>1.0</v>
      </c>
      <c r="BD710"/>
      <c r="BE710"/>
      <c r="BF710"/>
      <c r="BG710"/>
      <c r="BH710" t="inlineStr">
        <is>
          <t>Day(s)</t>
        </is>
      </c>
      <c r="BI710"/>
      <c r="BJ710"/>
      <c r="BK710"/>
      <c r="BL710"/>
      <c r="BM710"/>
      <c r="BN710"/>
      <c r="BO710" t="inlineStr">
        <is>
          <t>--</t>
        </is>
      </c>
      <c r="BP710"/>
      <c r="BQ710"/>
      <c r="BR710"/>
      <c r="BS710"/>
      <c r="BT710"/>
      <c r="BU710"/>
      <c r="BV710"/>
      <c r="BW710"/>
      <c r="BX710"/>
      <c r="BY710"/>
      <c r="BZ710"/>
      <c r="CA710"/>
      <c r="CB710"/>
      <c r="CC710"/>
      <c r="CD710" t="inlineStr">
        <is>
          <t>Tarczynska,M., G. Nalecz-Jawecki, Z. Romanowska-Duda, J. Sawicki, K. Beattie, G. Codd, and M. Zalewski</t>
        </is>
      </c>
      <c r="CE710" t="n">
        <v>62459.0</v>
      </c>
      <c r="CF710" t="inlineStr">
        <is>
          <t>Tests for the Toxicity Assessment of Cyanobacterial Bloom Samples</t>
        </is>
      </c>
      <c r="CG710" t="inlineStr">
        <is>
          <t>Environ. Toxicol.16(5): 383-390</t>
        </is>
      </c>
      <c r="CH710" t="n">
        <v>2001.0</v>
      </c>
    </row>
    <row r="711">
      <c r="A711" t="n">
        <v>7.7238392E7</v>
      </c>
      <c r="B711" t="inlineStr">
        <is>
          <t>Microcystin</t>
        </is>
      </c>
      <c r="C711"/>
      <c r="D711" t="inlineStr">
        <is>
          <t>Measured</t>
        </is>
      </c>
      <c r="E711"/>
      <c r="F711"/>
      <c r="G711"/>
      <c r="H711"/>
      <c r="I711"/>
      <c r="J711"/>
      <c r="K711" t="inlineStr">
        <is>
          <t>Daphnia magna</t>
        </is>
      </c>
      <c r="L711" t="inlineStr">
        <is>
          <t>Water Flea</t>
        </is>
      </c>
      <c r="M711" t="inlineStr">
        <is>
          <t>Crustaceans; Standard Test Species</t>
        </is>
      </c>
      <c r="N711"/>
      <c r="O711"/>
      <c r="P711"/>
      <c r="Q711"/>
      <c r="R711"/>
      <c r="S711"/>
      <c r="T711"/>
      <c r="U711"/>
      <c r="V711" t="inlineStr">
        <is>
          <t>Static</t>
        </is>
      </c>
      <c r="W711" t="inlineStr">
        <is>
          <t>Fresh water</t>
        </is>
      </c>
      <c r="X711" t="inlineStr">
        <is>
          <t>Lab</t>
        </is>
      </c>
      <c r="Y711"/>
      <c r="Z711" t="inlineStr">
        <is>
          <t>Active ingredient</t>
        </is>
      </c>
      <c r="AA711"/>
      <c r="AB711"/>
      <c r="AC711" t="inlineStr">
        <is>
          <t>&gt;</t>
        </is>
      </c>
      <c r="AD711" t="n">
        <v>0.0</v>
      </c>
      <c r="AE711" t="inlineStr">
        <is>
          <t>&lt;</t>
        </is>
      </c>
      <c r="AF711" t="n">
        <v>1500.0</v>
      </c>
      <c r="AG711" t="inlineStr">
        <is>
          <t>AI mg/L</t>
        </is>
      </c>
      <c r="AH711"/>
      <c r="AI711"/>
      <c r="AJ711"/>
      <c r="AK711"/>
      <c r="AL711"/>
      <c r="AM711"/>
      <c r="AN711"/>
      <c r="AO711"/>
      <c r="AP711"/>
      <c r="AQ711"/>
      <c r="AR711"/>
      <c r="AS711"/>
      <c r="AT711"/>
      <c r="AU711"/>
      <c r="AV711"/>
      <c r="AW711"/>
      <c r="AX711" t="inlineStr">
        <is>
          <t>Mortality</t>
        </is>
      </c>
      <c r="AY711" t="inlineStr">
        <is>
          <t>Mortality</t>
        </is>
      </c>
      <c r="AZ711" t="inlineStr">
        <is>
          <t>LC50</t>
        </is>
      </c>
      <c r="BA711"/>
      <c r="BB711"/>
      <c r="BC711" t="n">
        <v>2.0</v>
      </c>
      <c r="BD711"/>
      <c r="BE711"/>
      <c r="BF711"/>
      <c r="BG711"/>
      <c r="BH711" t="inlineStr">
        <is>
          <t>Day(s)</t>
        </is>
      </c>
      <c r="BI711"/>
      <c r="BJ711"/>
      <c r="BK711"/>
      <c r="BL711"/>
      <c r="BM711"/>
      <c r="BN711"/>
      <c r="BO711" t="inlineStr">
        <is>
          <t>--</t>
        </is>
      </c>
      <c r="BP711"/>
      <c r="BQ711"/>
      <c r="BR711"/>
      <c r="BS711"/>
      <c r="BT711"/>
      <c r="BU711"/>
      <c r="BV711"/>
      <c r="BW711"/>
      <c r="BX711"/>
      <c r="BY711"/>
      <c r="BZ711"/>
      <c r="CA711"/>
      <c r="CB711"/>
      <c r="CC711"/>
      <c r="CD711" t="inlineStr">
        <is>
          <t>Tarczynska,M., G. Nalecz-Jawecki, Z. Romanowska-Duda, J. Sawicki, K. Beattie, G. Codd, and M. Zalewski</t>
        </is>
      </c>
      <c r="CE711" t="n">
        <v>62459.0</v>
      </c>
      <c r="CF711" t="inlineStr">
        <is>
          <t>Tests for the Toxicity Assessment of Cyanobacterial Bloom Samples</t>
        </is>
      </c>
      <c r="CG711" t="inlineStr">
        <is>
          <t>Environ. Toxicol.16(5): 383-390</t>
        </is>
      </c>
      <c r="CH711" t="n">
        <v>2001.0</v>
      </c>
    </row>
    <row r="712">
      <c r="A712" t="n">
        <v>7.7238392E7</v>
      </c>
      <c r="B712" t="inlineStr">
        <is>
          <t>Microcystin</t>
        </is>
      </c>
      <c r="C712"/>
      <c r="D712" t="inlineStr">
        <is>
          <t>Measured</t>
        </is>
      </c>
      <c r="E712"/>
      <c r="F712"/>
      <c r="G712"/>
      <c r="H712"/>
      <c r="I712"/>
      <c r="J712"/>
      <c r="K712" t="inlineStr">
        <is>
          <t>Daphnia magna</t>
        </is>
      </c>
      <c r="L712" t="inlineStr">
        <is>
          <t>Water Flea</t>
        </is>
      </c>
      <c r="M712" t="inlineStr">
        <is>
          <t>Crustaceans; Standard Test Species</t>
        </is>
      </c>
      <c r="N712"/>
      <c r="O712"/>
      <c r="P712"/>
      <c r="Q712"/>
      <c r="R712"/>
      <c r="S712"/>
      <c r="T712"/>
      <c r="U712"/>
      <c r="V712" t="inlineStr">
        <is>
          <t>Static</t>
        </is>
      </c>
      <c r="W712" t="inlineStr">
        <is>
          <t>Fresh water</t>
        </is>
      </c>
      <c r="X712" t="inlineStr">
        <is>
          <t>Lab</t>
        </is>
      </c>
      <c r="Y712"/>
      <c r="Z712" t="inlineStr">
        <is>
          <t>Active ingredient</t>
        </is>
      </c>
      <c r="AA712"/>
      <c r="AB712"/>
      <c r="AC712" t="inlineStr">
        <is>
          <t>&gt;</t>
        </is>
      </c>
      <c r="AD712" t="n">
        <v>0.0</v>
      </c>
      <c r="AE712" t="inlineStr">
        <is>
          <t>&lt;</t>
        </is>
      </c>
      <c r="AF712" t="n">
        <v>2000.0</v>
      </c>
      <c r="AG712" t="inlineStr">
        <is>
          <t>AI mg/L</t>
        </is>
      </c>
      <c r="AH712"/>
      <c r="AI712"/>
      <c r="AJ712"/>
      <c r="AK712"/>
      <c r="AL712"/>
      <c r="AM712"/>
      <c r="AN712"/>
      <c r="AO712"/>
      <c r="AP712"/>
      <c r="AQ712"/>
      <c r="AR712"/>
      <c r="AS712"/>
      <c r="AT712"/>
      <c r="AU712"/>
      <c r="AV712"/>
      <c r="AW712"/>
      <c r="AX712" t="inlineStr">
        <is>
          <t>Mortality</t>
        </is>
      </c>
      <c r="AY712" t="inlineStr">
        <is>
          <t>Mortality</t>
        </is>
      </c>
      <c r="AZ712" t="inlineStr">
        <is>
          <t>LC50</t>
        </is>
      </c>
      <c r="BA712"/>
      <c r="BB712"/>
      <c r="BC712" t="n">
        <v>1.0</v>
      </c>
      <c r="BD712"/>
      <c r="BE712"/>
      <c r="BF712"/>
      <c r="BG712"/>
      <c r="BH712" t="inlineStr">
        <is>
          <t>Day(s)</t>
        </is>
      </c>
      <c r="BI712"/>
      <c r="BJ712"/>
      <c r="BK712"/>
      <c r="BL712"/>
      <c r="BM712"/>
      <c r="BN712"/>
      <c r="BO712" t="inlineStr">
        <is>
          <t>--</t>
        </is>
      </c>
      <c r="BP712"/>
      <c r="BQ712"/>
      <c r="BR712"/>
      <c r="BS712"/>
      <c r="BT712"/>
      <c r="BU712"/>
      <c r="BV712"/>
      <c r="BW712"/>
      <c r="BX712"/>
      <c r="BY712"/>
      <c r="BZ712"/>
      <c r="CA712"/>
      <c r="CB712"/>
      <c r="CC712"/>
      <c r="CD712" t="inlineStr">
        <is>
          <t>Tarczynska,M., G. Nalecz-Jawecki, Z. Romanowska-Duda, J. Sawicki, K. Beattie, G. Codd, and M. Zalewski</t>
        </is>
      </c>
      <c r="CE712" t="n">
        <v>62459.0</v>
      </c>
      <c r="CF712" t="inlineStr">
        <is>
          <t>Tests for the Toxicity Assessment of Cyanobacterial Bloom Samples</t>
        </is>
      </c>
      <c r="CG712" t="inlineStr">
        <is>
          <t>Environ. Toxicol.16(5): 383-390</t>
        </is>
      </c>
      <c r="CH712" t="n">
        <v>2001.0</v>
      </c>
    </row>
    <row r="713">
      <c r="A713" t="n">
        <v>7.7238392E7</v>
      </c>
      <c r="B713" t="inlineStr">
        <is>
          <t>Microcystin</t>
        </is>
      </c>
      <c r="C713"/>
      <c r="D713" t="inlineStr">
        <is>
          <t>Measured</t>
        </is>
      </c>
      <c r="E713"/>
      <c r="F713"/>
      <c r="G713"/>
      <c r="H713"/>
      <c r="I713"/>
      <c r="J713"/>
      <c r="K713" t="inlineStr">
        <is>
          <t>Daphnia magna</t>
        </is>
      </c>
      <c r="L713" t="inlineStr">
        <is>
          <t>Water Flea</t>
        </is>
      </c>
      <c r="M713" t="inlineStr">
        <is>
          <t>Crustaceans; Standard Test Species</t>
        </is>
      </c>
      <c r="N713"/>
      <c r="O713"/>
      <c r="P713"/>
      <c r="Q713"/>
      <c r="R713"/>
      <c r="S713"/>
      <c r="T713"/>
      <c r="U713"/>
      <c r="V713" t="inlineStr">
        <is>
          <t>Static</t>
        </is>
      </c>
      <c r="W713" t="inlineStr">
        <is>
          <t>Fresh water</t>
        </is>
      </c>
      <c r="X713" t="inlineStr">
        <is>
          <t>Lab</t>
        </is>
      </c>
      <c r="Y713"/>
      <c r="Z713" t="inlineStr">
        <is>
          <t>Active ingredient</t>
        </is>
      </c>
      <c r="AA713" t="inlineStr">
        <is>
          <t>~</t>
        </is>
      </c>
      <c r="AB713" t="n">
        <v>4000.0</v>
      </c>
      <c r="AC713"/>
      <c r="AD713"/>
      <c r="AE713"/>
      <c r="AF713"/>
      <c r="AG713" t="inlineStr">
        <is>
          <t>AI mg/L</t>
        </is>
      </c>
      <c r="AH713"/>
      <c r="AI713"/>
      <c r="AJ713"/>
      <c r="AK713"/>
      <c r="AL713"/>
      <c r="AM713"/>
      <c r="AN713"/>
      <c r="AO713"/>
      <c r="AP713"/>
      <c r="AQ713"/>
      <c r="AR713"/>
      <c r="AS713"/>
      <c r="AT713"/>
      <c r="AU713"/>
      <c r="AV713"/>
      <c r="AW713"/>
      <c r="AX713" t="inlineStr">
        <is>
          <t>Mortality</t>
        </is>
      </c>
      <c r="AY713" t="inlineStr">
        <is>
          <t>Mortality</t>
        </is>
      </c>
      <c r="AZ713" t="inlineStr">
        <is>
          <t>LC50</t>
        </is>
      </c>
      <c r="BA713"/>
      <c r="BB713"/>
      <c r="BC713" t="n">
        <v>1.0</v>
      </c>
      <c r="BD713"/>
      <c r="BE713"/>
      <c r="BF713"/>
      <c r="BG713"/>
      <c r="BH713" t="inlineStr">
        <is>
          <t>Day(s)</t>
        </is>
      </c>
      <c r="BI713"/>
      <c r="BJ713"/>
      <c r="BK713"/>
      <c r="BL713"/>
      <c r="BM713"/>
      <c r="BN713"/>
      <c r="BO713" t="inlineStr">
        <is>
          <t>--</t>
        </is>
      </c>
      <c r="BP713"/>
      <c r="BQ713"/>
      <c r="BR713"/>
      <c r="BS713"/>
      <c r="BT713"/>
      <c r="BU713"/>
      <c r="BV713"/>
      <c r="BW713"/>
      <c r="BX713"/>
      <c r="BY713"/>
      <c r="BZ713"/>
      <c r="CA713"/>
      <c r="CB713"/>
      <c r="CC713"/>
      <c r="CD713" t="inlineStr">
        <is>
          <t>Tarczynska,M., G. Nalecz-Jawecki, Z. Romanowska-Duda, J. Sawicki, K. Beattie, G. Codd, and M. Zalewski</t>
        </is>
      </c>
      <c r="CE713" t="n">
        <v>62459.0</v>
      </c>
      <c r="CF713" t="inlineStr">
        <is>
          <t>Tests for the Toxicity Assessment of Cyanobacterial Bloom Samples</t>
        </is>
      </c>
      <c r="CG713" t="inlineStr">
        <is>
          <t>Environ. Toxicol.16(5): 383-390</t>
        </is>
      </c>
      <c r="CH713" t="n">
        <v>2001.0</v>
      </c>
    </row>
    <row r="714">
      <c r="A714" t="n">
        <v>7.7238392E7</v>
      </c>
      <c r="B714" t="inlineStr">
        <is>
          <t>Microcystin</t>
        </is>
      </c>
      <c r="C714"/>
      <c r="D714" t="inlineStr">
        <is>
          <t>Measured</t>
        </is>
      </c>
      <c r="E714"/>
      <c r="F714"/>
      <c r="G714"/>
      <c r="H714"/>
      <c r="I714"/>
      <c r="J714"/>
      <c r="K714" t="inlineStr">
        <is>
          <t>Daphnia magna</t>
        </is>
      </c>
      <c r="L714" t="inlineStr">
        <is>
          <t>Water Flea</t>
        </is>
      </c>
      <c r="M714" t="inlineStr">
        <is>
          <t>Crustaceans; Standard Test Species</t>
        </is>
      </c>
      <c r="N714"/>
      <c r="O714"/>
      <c r="P714"/>
      <c r="Q714"/>
      <c r="R714"/>
      <c r="S714"/>
      <c r="T714"/>
      <c r="U714"/>
      <c r="V714" t="inlineStr">
        <is>
          <t>Static</t>
        </is>
      </c>
      <c r="W714" t="inlineStr">
        <is>
          <t>Fresh water</t>
        </is>
      </c>
      <c r="X714" t="inlineStr">
        <is>
          <t>Lab</t>
        </is>
      </c>
      <c r="Y714"/>
      <c r="Z714" t="inlineStr">
        <is>
          <t>Active ingredient</t>
        </is>
      </c>
      <c r="AA714"/>
      <c r="AB714"/>
      <c r="AC714" t="inlineStr">
        <is>
          <t>&gt;</t>
        </is>
      </c>
      <c r="AD714" t="n">
        <v>0.0</v>
      </c>
      <c r="AE714" t="inlineStr">
        <is>
          <t>&lt;</t>
        </is>
      </c>
      <c r="AF714" t="n">
        <v>1500.0</v>
      </c>
      <c r="AG714" t="inlineStr">
        <is>
          <t>AI mg/L</t>
        </is>
      </c>
      <c r="AH714"/>
      <c r="AI714"/>
      <c r="AJ714"/>
      <c r="AK714"/>
      <c r="AL714"/>
      <c r="AM714"/>
      <c r="AN714"/>
      <c r="AO714"/>
      <c r="AP714"/>
      <c r="AQ714"/>
      <c r="AR714"/>
      <c r="AS714"/>
      <c r="AT714"/>
      <c r="AU714"/>
      <c r="AV714"/>
      <c r="AW714"/>
      <c r="AX714" t="inlineStr">
        <is>
          <t>Mortality</t>
        </is>
      </c>
      <c r="AY714" t="inlineStr">
        <is>
          <t>Mortality</t>
        </is>
      </c>
      <c r="AZ714" t="inlineStr">
        <is>
          <t>LC50</t>
        </is>
      </c>
      <c r="BA714"/>
      <c r="BB714"/>
      <c r="BC714" t="n">
        <v>2.0</v>
      </c>
      <c r="BD714"/>
      <c r="BE714"/>
      <c r="BF714"/>
      <c r="BG714"/>
      <c r="BH714" t="inlineStr">
        <is>
          <t>Day(s)</t>
        </is>
      </c>
      <c r="BI714"/>
      <c r="BJ714"/>
      <c r="BK714"/>
      <c r="BL714"/>
      <c r="BM714"/>
      <c r="BN714"/>
      <c r="BO714" t="inlineStr">
        <is>
          <t>--</t>
        </is>
      </c>
      <c r="BP714"/>
      <c r="BQ714"/>
      <c r="BR714"/>
      <c r="BS714"/>
      <c r="BT714"/>
      <c r="BU714"/>
      <c r="BV714"/>
      <c r="BW714"/>
      <c r="BX714"/>
      <c r="BY714"/>
      <c r="BZ714"/>
      <c r="CA714"/>
      <c r="CB714"/>
      <c r="CC714"/>
      <c r="CD714" t="inlineStr">
        <is>
          <t>Tarczynska,M., G. Nalecz-Jawecki, Z. Romanowska-Duda, J. Sawicki, K. Beattie, G. Codd, and M. Zalewski</t>
        </is>
      </c>
      <c r="CE714" t="n">
        <v>62459.0</v>
      </c>
      <c r="CF714" t="inlineStr">
        <is>
          <t>Tests for the Toxicity Assessment of Cyanobacterial Bloom Samples</t>
        </is>
      </c>
      <c r="CG714" t="inlineStr">
        <is>
          <t>Environ. Toxicol.16(5): 383-390</t>
        </is>
      </c>
      <c r="CH714" t="n">
        <v>2001.0</v>
      </c>
    </row>
    <row r="715">
      <c r="A715" t="n">
        <v>7.7238392E7</v>
      </c>
      <c r="B715" t="inlineStr">
        <is>
          <t>Microcystin</t>
        </is>
      </c>
      <c r="C715"/>
      <c r="D715" t="inlineStr">
        <is>
          <t>Measured</t>
        </is>
      </c>
      <c r="E715"/>
      <c r="F715"/>
      <c r="G715"/>
      <c r="H715"/>
      <c r="I715"/>
      <c r="J715"/>
      <c r="K715" t="inlineStr">
        <is>
          <t>Daphnia magna</t>
        </is>
      </c>
      <c r="L715" t="inlineStr">
        <is>
          <t>Water Flea</t>
        </is>
      </c>
      <c r="M715" t="inlineStr">
        <is>
          <t>Crustaceans; Standard Test Species</t>
        </is>
      </c>
      <c r="N715"/>
      <c r="O715"/>
      <c r="P715"/>
      <c r="Q715"/>
      <c r="R715"/>
      <c r="S715"/>
      <c r="T715"/>
      <c r="U715"/>
      <c r="V715" t="inlineStr">
        <is>
          <t>Static</t>
        </is>
      </c>
      <c r="W715" t="inlineStr">
        <is>
          <t>Fresh water</t>
        </is>
      </c>
      <c r="X715" t="inlineStr">
        <is>
          <t>Lab</t>
        </is>
      </c>
      <c r="Y715"/>
      <c r="Z715" t="inlineStr">
        <is>
          <t>Active ingredient</t>
        </is>
      </c>
      <c r="AA715"/>
      <c r="AB715"/>
      <c r="AC715" t="inlineStr">
        <is>
          <t>&gt;</t>
        </is>
      </c>
      <c r="AD715" t="n">
        <v>1500.0</v>
      </c>
      <c r="AE715" t="inlineStr">
        <is>
          <t>&lt;</t>
        </is>
      </c>
      <c r="AF715" t="n">
        <v>3000.0</v>
      </c>
      <c r="AG715" t="inlineStr">
        <is>
          <t>AI mg/L</t>
        </is>
      </c>
      <c r="AH715"/>
      <c r="AI715"/>
      <c r="AJ715"/>
      <c r="AK715"/>
      <c r="AL715"/>
      <c r="AM715"/>
      <c r="AN715"/>
      <c r="AO715"/>
      <c r="AP715"/>
      <c r="AQ715"/>
      <c r="AR715"/>
      <c r="AS715"/>
      <c r="AT715"/>
      <c r="AU715"/>
      <c r="AV715"/>
      <c r="AW715"/>
      <c r="AX715" t="inlineStr">
        <is>
          <t>Mortality</t>
        </is>
      </c>
      <c r="AY715" t="inlineStr">
        <is>
          <t>Mortality</t>
        </is>
      </c>
      <c r="AZ715" t="inlineStr">
        <is>
          <t>LC50</t>
        </is>
      </c>
      <c r="BA715"/>
      <c r="BB715"/>
      <c r="BC715" t="n">
        <v>2.0</v>
      </c>
      <c r="BD715"/>
      <c r="BE715"/>
      <c r="BF715"/>
      <c r="BG715"/>
      <c r="BH715" t="inlineStr">
        <is>
          <t>Day(s)</t>
        </is>
      </c>
      <c r="BI715"/>
      <c r="BJ715"/>
      <c r="BK715"/>
      <c r="BL715"/>
      <c r="BM715"/>
      <c r="BN715"/>
      <c r="BO715" t="inlineStr">
        <is>
          <t>--</t>
        </is>
      </c>
      <c r="BP715"/>
      <c r="BQ715"/>
      <c r="BR715"/>
      <c r="BS715"/>
      <c r="BT715"/>
      <c r="BU715"/>
      <c r="BV715"/>
      <c r="BW715"/>
      <c r="BX715"/>
      <c r="BY715"/>
      <c r="BZ715"/>
      <c r="CA715"/>
      <c r="CB715"/>
      <c r="CC715"/>
      <c r="CD715" t="inlineStr">
        <is>
          <t>Tarczynska,M., G. Nalecz-Jawecki, Z. Romanowska-Duda, J. Sawicki, K. Beattie, G. Codd, and M. Zalewski</t>
        </is>
      </c>
      <c r="CE715" t="n">
        <v>62459.0</v>
      </c>
      <c r="CF715" t="inlineStr">
        <is>
          <t>Tests for the Toxicity Assessment of Cyanobacterial Bloom Samples</t>
        </is>
      </c>
      <c r="CG715" t="inlineStr">
        <is>
          <t>Environ. Toxicol.16(5): 383-390</t>
        </is>
      </c>
      <c r="CH715" t="n">
        <v>2001.0</v>
      </c>
    </row>
    <row r="716">
      <c r="A716" t="n">
        <v>7.7238392E7</v>
      </c>
      <c r="B716" t="inlineStr">
        <is>
          <t>Microcystin</t>
        </is>
      </c>
      <c r="C716"/>
      <c r="D716" t="inlineStr">
        <is>
          <t>Measured</t>
        </is>
      </c>
      <c r="E716"/>
      <c r="F716"/>
      <c r="G716"/>
      <c r="H716"/>
      <c r="I716"/>
      <c r="J716"/>
      <c r="K716" t="inlineStr">
        <is>
          <t>Daphnia magna</t>
        </is>
      </c>
      <c r="L716" t="inlineStr">
        <is>
          <t>Water Flea</t>
        </is>
      </c>
      <c r="M716" t="inlineStr">
        <is>
          <t>Crustaceans; Standard Test Species</t>
        </is>
      </c>
      <c r="N716"/>
      <c r="O716"/>
      <c r="P716"/>
      <c r="Q716"/>
      <c r="R716"/>
      <c r="S716"/>
      <c r="T716"/>
      <c r="U716"/>
      <c r="V716" t="inlineStr">
        <is>
          <t>Static</t>
        </is>
      </c>
      <c r="W716" t="inlineStr">
        <is>
          <t>Fresh water</t>
        </is>
      </c>
      <c r="X716" t="inlineStr">
        <is>
          <t>Lab</t>
        </is>
      </c>
      <c r="Y716"/>
      <c r="Z716" t="inlineStr">
        <is>
          <t>Active ingredient</t>
        </is>
      </c>
      <c r="AA716"/>
      <c r="AB716"/>
      <c r="AC716" t="inlineStr">
        <is>
          <t>&gt;</t>
        </is>
      </c>
      <c r="AD716" t="n">
        <v>6000.0</v>
      </c>
      <c r="AE716" t="inlineStr">
        <is>
          <t>&lt;</t>
        </is>
      </c>
      <c r="AF716" t="n">
        <v>8000.0</v>
      </c>
      <c r="AG716" t="inlineStr">
        <is>
          <t>AI mg/L</t>
        </is>
      </c>
      <c r="AH716"/>
      <c r="AI716"/>
      <c r="AJ716"/>
      <c r="AK716"/>
      <c r="AL716"/>
      <c r="AM716"/>
      <c r="AN716"/>
      <c r="AO716"/>
      <c r="AP716"/>
      <c r="AQ716"/>
      <c r="AR716"/>
      <c r="AS716"/>
      <c r="AT716"/>
      <c r="AU716"/>
      <c r="AV716"/>
      <c r="AW716"/>
      <c r="AX716" t="inlineStr">
        <is>
          <t>Mortality</t>
        </is>
      </c>
      <c r="AY716" t="inlineStr">
        <is>
          <t>Mortality</t>
        </is>
      </c>
      <c r="AZ716" t="inlineStr">
        <is>
          <t>LC50</t>
        </is>
      </c>
      <c r="BA716"/>
      <c r="BB716"/>
      <c r="BC716" t="n">
        <v>1.0</v>
      </c>
      <c r="BD716"/>
      <c r="BE716"/>
      <c r="BF716"/>
      <c r="BG716"/>
      <c r="BH716" t="inlineStr">
        <is>
          <t>Day(s)</t>
        </is>
      </c>
      <c r="BI716"/>
      <c r="BJ716"/>
      <c r="BK716"/>
      <c r="BL716"/>
      <c r="BM716"/>
      <c r="BN716"/>
      <c r="BO716" t="inlineStr">
        <is>
          <t>--</t>
        </is>
      </c>
      <c r="BP716"/>
      <c r="BQ716"/>
      <c r="BR716"/>
      <c r="BS716"/>
      <c r="BT716"/>
      <c r="BU716"/>
      <c r="BV716"/>
      <c r="BW716"/>
      <c r="BX716"/>
      <c r="BY716"/>
      <c r="BZ716"/>
      <c r="CA716"/>
      <c r="CB716"/>
      <c r="CC716"/>
      <c r="CD716" t="inlineStr">
        <is>
          <t>Tarczynska,M., G. Nalecz-Jawecki, Z. Romanowska-Duda, J. Sawicki, K. Beattie, G. Codd, and M. Zalewski</t>
        </is>
      </c>
      <c r="CE716" t="n">
        <v>62459.0</v>
      </c>
      <c r="CF716" t="inlineStr">
        <is>
          <t>Tests for the Toxicity Assessment of Cyanobacterial Bloom Samples</t>
        </is>
      </c>
      <c r="CG716" t="inlineStr">
        <is>
          <t>Environ. Toxicol.16(5): 383-390</t>
        </is>
      </c>
      <c r="CH716" t="n">
        <v>2001.0</v>
      </c>
    </row>
    <row r="717">
      <c r="A717" t="n">
        <v>7.7238392E7</v>
      </c>
      <c r="B717" t="inlineStr">
        <is>
          <t>Microcystin</t>
        </is>
      </c>
      <c r="C717"/>
      <c r="D717" t="inlineStr">
        <is>
          <t>Measured</t>
        </is>
      </c>
      <c r="E717"/>
      <c r="F717"/>
      <c r="G717"/>
      <c r="H717"/>
      <c r="I717"/>
      <c r="J717"/>
      <c r="K717" t="inlineStr">
        <is>
          <t>Daphnia magna</t>
        </is>
      </c>
      <c r="L717" t="inlineStr">
        <is>
          <t>Water Flea</t>
        </is>
      </c>
      <c r="M717" t="inlineStr">
        <is>
          <t>Crustaceans; Standard Test Species</t>
        </is>
      </c>
      <c r="N717"/>
      <c r="O717"/>
      <c r="P717"/>
      <c r="Q717"/>
      <c r="R717"/>
      <c r="S717"/>
      <c r="T717"/>
      <c r="U717"/>
      <c r="V717" t="inlineStr">
        <is>
          <t>Static</t>
        </is>
      </c>
      <c r="W717" t="inlineStr">
        <is>
          <t>Fresh water</t>
        </is>
      </c>
      <c r="X717" t="inlineStr">
        <is>
          <t>Lab</t>
        </is>
      </c>
      <c r="Y717"/>
      <c r="Z717" t="inlineStr">
        <is>
          <t>Active ingredient</t>
        </is>
      </c>
      <c r="AA717"/>
      <c r="AB717"/>
      <c r="AC717" t="inlineStr">
        <is>
          <t>&gt;</t>
        </is>
      </c>
      <c r="AD717" t="n">
        <v>0.0</v>
      </c>
      <c r="AE717" t="inlineStr">
        <is>
          <t>&lt;</t>
        </is>
      </c>
      <c r="AF717" t="n">
        <v>1500.0</v>
      </c>
      <c r="AG717" t="inlineStr">
        <is>
          <t>AI mg/L</t>
        </is>
      </c>
      <c r="AH717"/>
      <c r="AI717"/>
      <c r="AJ717"/>
      <c r="AK717"/>
      <c r="AL717"/>
      <c r="AM717"/>
      <c r="AN717"/>
      <c r="AO717"/>
      <c r="AP717"/>
      <c r="AQ717"/>
      <c r="AR717"/>
      <c r="AS717"/>
      <c r="AT717"/>
      <c r="AU717"/>
      <c r="AV717"/>
      <c r="AW717"/>
      <c r="AX717" t="inlineStr">
        <is>
          <t>Mortality</t>
        </is>
      </c>
      <c r="AY717" t="inlineStr">
        <is>
          <t>Mortality</t>
        </is>
      </c>
      <c r="AZ717" t="inlineStr">
        <is>
          <t>LC50</t>
        </is>
      </c>
      <c r="BA717"/>
      <c r="BB717"/>
      <c r="BC717" t="n">
        <v>2.0</v>
      </c>
      <c r="BD717"/>
      <c r="BE717"/>
      <c r="BF717"/>
      <c r="BG717"/>
      <c r="BH717" t="inlineStr">
        <is>
          <t>Day(s)</t>
        </is>
      </c>
      <c r="BI717"/>
      <c r="BJ717"/>
      <c r="BK717"/>
      <c r="BL717"/>
      <c r="BM717"/>
      <c r="BN717"/>
      <c r="BO717" t="inlineStr">
        <is>
          <t>--</t>
        </is>
      </c>
      <c r="BP717"/>
      <c r="BQ717"/>
      <c r="BR717"/>
      <c r="BS717"/>
      <c r="BT717"/>
      <c r="BU717"/>
      <c r="BV717"/>
      <c r="BW717"/>
      <c r="BX717"/>
      <c r="BY717"/>
      <c r="BZ717"/>
      <c r="CA717"/>
      <c r="CB717"/>
      <c r="CC717"/>
      <c r="CD717" t="inlineStr">
        <is>
          <t>Tarczynska,M., G. Nalecz-Jawecki, Z. Romanowska-Duda, J. Sawicki, K. Beattie, G. Codd, and M. Zalewski</t>
        </is>
      </c>
      <c r="CE717" t="n">
        <v>62459.0</v>
      </c>
      <c r="CF717" t="inlineStr">
        <is>
          <t>Tests for the Toxicity Assessment of Cyanobacterial Bloom Samples</t>
        </is>
      </c>
      <c r="CG717" t="inlineStr">
        <is>
          <t>Environ. Toxicol.16(5): 383-390</t>
        </is>
      </c>
      <c r="CH717" t="n">
        <v>2001.0</v>
      </c>
    </row>
    <row r="718">
      <c r="A718" t="n">
        <v>7.7238392E7</v>
      </c>
      <c r="B718" t="inlineStr">
        <is>
          <t>Microcystin</t>
        </is>
      </c>
      <c r="C718"/>
      <c r="D718" t="inlineStr">
        <is>
          <t>Measured</t>
        </is>
      </c>
      <c r="E718"/>
      <c r="F718"/>
      <c r="G718"/>
      <c r="H718"/>
      <c r="I718"/>
      <c r="J718"/>
      <c r="K718" t="inlineStr">
        <is>
          <t>Daphnia magna</t>
        </is>
      </c>
      <c r="L718" t="inlineStr">
        <is>
          <t>Water Flea</t>
        </is>
      </c>
      <c r="M718" t="inlineStr">
        <is>
          <t>Crustaceans; Standard Test Species</t>
        </is>
      </c>
      <c r="N718"/>
      <c r="O718"/>
      <c r="P718"/>
      <c r="Q718"/>
      <c r="R718"/>
      <c r="S718"/>
      <c r="T718"/>
      <c r="U718"/>
      <c r="V718" t="inlineStr">
        <is>
          <t>Static</t>
        </is>
      </c>
      <c r="W718" t="inlineStr">
        <is>
          <t>Fresh water</t>
        </is>
      </c>
      <c r="X718" t="inlineStr">
        <is>
          <t>Lab</t>
        </is>
      </c>
      <c r="Y718"/>
      <c r="Z718" t="inlineStr">
        <is>
          <t>Active ingredient</t>
        </is>
      </c>
      <c r="AA718"/>
      <c r="AB718"/>
      <c r="AC718" t="inlineStr">
        <is>
          <t>&gt;</t>
        </is>
      </c>
      <c r="AD718" t="n">
        <v>2000.0</v>
      </c>
      <c r="AE718" t="inlineStr">
        <is>
          <t>&lt;</t>
        </is>
      </c>
      <c r="AF718" t="n">
        <v>4000.0</v>
      </c>
      <c r="AG718" t="inlineStr">
        <is>
          <t>AI mg/L</t>
        </is>
      </c>
      <c r="AH718"/>
      <c r="AI718"/>
      <c r="AJ718"/>
      <c r="AK718"/>
      <c r="AL718"/>
      <c r="AM718"/>
      <c r="AN718"/>
      <c r="AO718"/>
      <c r="AP718"/>
      <c r="AQ718"/>
      <c r="AR718"/>
      <c r="AS718"/>
      <c r="AT718"/>
      <c r="AU718"/>
      <c r="AV718"/>
      <c r="AW718"/>
      <c r="AX718" t="inlineStr">
        <is>
          <t>Mortality</t>
        </is>
      </c>
      <c r="AY718" t="inlineStr">
        <is>
          <t>Mortality</t>
        </is>
      </c>
      <c r="AZ718" t="inlineStr">
        <is>
          <t>LC50</t>
        </is>
      </c>
      <c r="BA718"/>
      <c r="BB718"/>
      <c r="BC718" t="n">
        <v>1.0</v>
      </c>
      <c r="BD718"/>
      <c r="BE718"/>
      <c r="BF718"/>
      <c r="BG718"/>
      <c r="BH718" t="inlineStr">
        <is>
          <t>Day(s)</t>
        </is>
      </c>
      <c r="BI718"/>
      <c r="BJ718"/>
      <c r="BK718"/>
      <c r="BL718"/>
      <c r="BM718"/>
      <c r="BN718"/>
      <c r="BO718" t="inlineStr">
        <is>
          <t>--</t>
        </is>
      </c>
      <c r="BP718"/>
      <c r="BQ718"/>
      <c r="BR718"/>
      <c r="BS718"/>
      <c r="BT718"/>
      <c r="BU718"/>
      <c r="BV718"/>
      <c r="BW718"/>
      <c r="BX718"/>
      <c r="BY718"/>
      <c r="BZ718"/>
      <c r="CA718"/>
      <c r="CB718"/>
      <c r="CC718"/>
      <c r="CD718" t="inlineStr">
        <is>
          <t>Tarczynska,M., G. Nalecz-Jawecki, Z. Romanowska-Duda, J. Sawicki, K. Beattie, G. Codd, and M. Zalewski</t>
        </is>
      </c>
      <c r="CE718" t="n">
        <v>62459.0</v>
      </c>
      <c r="CF718" t="inlineStr">
        <is>
          <t>Tests for the Toxicity Assessment of Cyanobacterial Bloom Samples</t>
        </is>
      </c>
      <c r="CG718" t="inlineStr">
        <is>
          <t>Environ. Toxicol.16(5): 383-390</t>
        </is>
      </c>
      <c r="CH718" t="n">
        <v>2001.0</v>
      </c>
    </row>
    <row r="719">
      <c r="A719" t="n">
        <v>7.7238392E7</v>
      </c>
      <c r="B719" t="inlineStr">
        <is>
          <t>Microcystin</t>
        </is>
      </c>
      <c r="C719"/>
      <c r="D719" t="inlineStr">
        <is>
          <t>Measured</t>
        </is>
      </c>
      <c r="E719"/>
      <c r="F719"/>
      <c r="G719"/>
      <c r="H719"/>
      <c r="I719"/>
      <c r="J719"/>
      <c r="K719" t="inlineStr">
        <is>
          <t>Daphnia magna</t>
        </is>
      </c>
      <c r="L719" t="inlineStr">
        <is>
          <t>Water Flea</t>
        </is>
      </c>
      <c r="M719" t="inlineStr">
        <is>
          <t>Crustaceans; Standard Test Species</t>
        </is>
      </c>
      <c r="N719"/>
      <c r="O719"/>
      <c r="P719"/>
      <c r="Q719"/>
      <c r="R719"/>
      <c r="S719"/>
      <c r="T719"/>
      <c r="U719"/>
      <c r="V719" t="inlineStr">
        <is>
          <t>Static</t>
        </is>
      </c>
      <c r="W719" t="inlineStr">
        <is>
          <t>Fresh water</t>
        </is>
      </c>
      <c r="X719" t="inlineStr">
        <is>
          <t>Lab</t>
        </is>
      </c>
      <c r="Y719"/>
      <c r="Z719" t="inlineStr">
        <is>
          <t>Active ingredient</t>
        </is>
      </c>
      <c r="AA719"/>
      <c r="AB719"/>
      <c r="AC719" t="inlineStr">
        <is>
          <t>&gt;</t>
        </is>
      </c>
      <c r="AD719" t="n">
        <v>0.0</v>
      </c>
      <c r="AE719" t="inlineStr">
        <is>
          <t>&lt;</t>
        </is>
      </c>
      <c r="AF719" t="n">
        <v>2000.0</v>
      </c>
      <c r="AG719" t="inlineStr">
        <is>
          <t>AI mg/L</t>
        </is>
      </c>
      <c r="AH719"/>
      <c r="AI719"/>
      <c r="AJ719"/>
      <c r="AK719"/>
      <c r="AL719"/>
      <c r="AM719"/>
      <c r="AN719"/>
      <c r="AO719"/>
      <c r="AP719"/>
      <c r="AQ719"/>
      <c r="AR719"/>
      <c r="AS719"/>
      <c r="AT719"/>
      <c r="AU719"/>
      <c r="AV719"/>
      <c r="AW719"/>
      <c r="AX719" t="inlineStr">
        <is>
          <t>Mortality</t>
        </is>
      </c>
      <c r="AY719" t="inlineStr">
        <is>
          <t>Mortality</t>
        </is>
      </c>
      <c r="AZ719" t="inlineStr">
        <is>
          <t>LC50</t>
        </is>
      </c>
      <c r="BA719"/>
      <c r="BB719"/>
      <c r="BC719" t="n">
        <v>1.0</v>
      </c>
      <c r="BD719"/>
      <c r="BE719"/>
      <c r="BF719"/>
      <c r="BG719"/>
      <c r="BH719" t="inlineStr">
        <is>
          <t>Day(s)</t>
        </is>
      </c>
      <c r="BI719"/>
      <c r="BJ719"/>
      <c r="BK719"/>
      <c r="BL719"/>
      <c r="BM719"/>
      <c r="BN719"/>
      <c r="BO719" t="inlineStr">
        <is>
          <t>--</t>
        </is>
      </c>
      <c r="BP719"/>
      <c r="BQ719"/>
      <c r="BR719"/>
      <c r="BS719"/>
      <c r="BT719"/>
      <c r="BU719"/>
      <c r="BV719"/>
      <c r="BW719"/>
      <c r="BX719"/>
      <c r="BY719"/>
      <c r="BZ719"/>
      <c r="CA719"/>
      <c r="CB719"/>
      <c r="CC719"/>
      <c r="CD719" t="inlineStr">
        <is>
          <t>Tarczynska,M., G. Nalecz-Jawecki, Z. Romanowska-Duda, J. Sawicki, K. Beattie, G. Codd, and M. Zalewski</t>
        </is>
      </c>
      <c r="CE719" t="n">
        <v>62459.0</v>
      </c>
      <c r="CF719" t="inlineStr">
        <is>
          <t>Tests for the Toxicity Assessment of Cyanobacterial Bloom Samples</t>
        </is>
      </c>
      <c r="CG719" t="inlineStr">
        <is>
          <t>Environ. Toxicol.16(5): 383-390</t>
        </is>
      </c>
      <c r="CH719" t="n">
        <v>2001.0</v>
      </c>
    </row>
    <row r="720">
      <c r="A720" t="n">
        <v>7.7238392E7</v>
      </c>
      <c r="B720" t="inlineStr">
        <is>
          <t>Microcystin</t>
        </is>
      </c>
      <c r="C720"/>
      <c r="D720" t="inlineStr">
        <is>
          <t>Measured</t>
        </is>
      </c>
      <c r="E720"/>
      <c r="F720"/>
      <c r="G720"/>
      <c r="H720"/>
      <c r="I720"/>
      <c r="J720"/>
      <c r="K720" t="inlineStr">
        <is>
          <t>Daphnia magna</t>
        </is>
      </c>
      <c r="L720" t="inlineStr">
        <is>
          <t>Water Flea</t>
        </is>
      </c>
      <c r="M720" t="inlineStr">
        <is>
          <t>Crustaceans; Standard Test Species</t>
        </is>
      </c>
      <c r="N720"/>
      <c r="O720"/>
      <c r="P720"/>
      <c r="Q720"/>
      <c r="R720"/>
      <c r="S720"/>
      <c r="T720"/>
      <c r="U720"/>
      <c r="V720" t="inlineStr">
        <is>
          <t>Static</t>
        </is>
      </c>
      <c r="W720" t="inlineStr">
        <is>
          <t>Fresh water</t>
        </is>
      </c>
      <c r="X720" t="inlineStr">
        <is>
          <t>Lab</t>
        </is>
      </c>
      <c r="Y720"/>
      <c r="Z720" t="inlineStr">
        <is>
          <t>Active ingredient</t>
        </is>
      </c>
      <c r="AA720"/>
      <c r="AB720"/>
      <c r="AC720" t="inlineStr">
        <is>
          <t>&gt;</t>
        </is>
      </c>
      <c r="AD720" t="n">
        <v>0.0</v>
      </c>
      <c r="AE720" t="inlineStr">
        <is>
          <t>&lt;</t>
        </is>
      </c>
      <c r="AF720" t="n">
        <v>1500.0</v>
      </c>
      <c r="AG720" t="inlineStr">
        <is>
          <t>AI mg/L</t>
        </is>
      </c>
      <c r="AH720"/>
      <c r="AI720"/>
      <c r="AJ720"/>
      <c r="AK720"/>
      <c r="AL720"/>
      <c r="AM720"/>
      <c r="AN720"/>
      <c r="AO720"/>
      <c r="AP720"/>
      <c r="AQ720"/>
      <c r="AR720"/>
      <c r="AS720"/>
      <c r="AT720"/>
      <c r="AU720"/>
      <c r="AV720"/>
      <c r="AW720"/>
      <c r="AX720" t="inlineStr">
        <is>
          <t>Mortality</t>
        </is>
      </c>
      <c r="AY720" t="inlineStr">
        <is>
          <t>Mortality</t>
        </is>
      </c>
      <c r="AZ720" t="inlineStr">
        <is>
          <t>LC50</t>
        </is>
      </c>
      <c r="BA720"/>
      <c r="BB720"/>
      <c r="BC720" t="n">
        <v>2.0</v>
      </c>
      <c r="BD720"/>
      <c r="BE720"/>
      <c r="BF720"/>
      <c r="BG720"/>
      <c r="BH720" t="inlineStr">
        <is>
          <t>Day(s)</t>
        </is>
      </c>
      <c r="BI720"/>
      <c r="BJ720"/>
      <c r="BK720"/>
      <c r="BL720"/>
      <c r="BM720"/>
      <c r="BN720"/>
      <c r="BO720" t="inlineStr">
        <is>
          <t>--</t>
        </is>
      </c>
      <c r="BP720"/>
      <c r="BQ720"/>
      <c r="BR720"/>
      <c r="BS720"/>
      <c r="BT720"/>
      <c r="BU720"/>
      <c r="BV720"/>
      <c r="BW720"/>
      <c r="BX720"/>
      <c r="BY720"/>
      <c r="BZ720"/>
      <c r="CA720"/>
      <c r="CB720"/>
      <c r="CC720"/>
      <c r="CD720" t="inlineStr">
        <is>
          <t>Tarczynska,M., G. Nalecz-Jawecki, Z. Romanowska-Duda, J. Sawicki, K. Beattie, G. Codd, and M. Zalewski</t>
        </is>
      </c>
      <c r="CE720" t="n">
        <v>62459.0</v>
      </c>
      <c r="CF720" t="inlineStr">
        <is>
          <t>Tests for the Toxicity Assessment of Cyanobacterial Bloom Samples</t>
        </is>
      </c>
      <c r="CG720" t="inlineStr">
        <is>
          <t>Environ. Toxicol.16(5): 383-390</t>
        </is>
      </c>
      <c r="CH720" t="n">
        <v>2001.0</v>
      </c>
    </row>
    <row r="721">
      <c r="A721" t="n">
        <v>7.7238392E7</v>
      </c>
      <c r="B721" t="inlineStr">
        <is>
          <t>Microcystin</t>
        </is>
      </c>
      <c r="C721"/>
      <c r="D721" t="inlineStr">
        <is>
          <t>Measured</t>
        </is>
      </c>
      <c r="E721"/>
      <c r="F721"/>
      <c r="G721"/>
      <c r="H721"/>
      <c r="I721"/>
      <c r="J721"/>
      <c r="K721" t="inlineStr">
        <is>
          <t>Daphnia magna</t>
        </is>
      </c>
      <c r="L721" t="inlineStr">
        <is>
          <t>Water Flea</t>
        </is>
      </c>
      <c r="M721" t="inlineStr">
        <is>
          <t>Crustaceans; Standard Test Species</t>
        </is>
      </c>
      <c r="N721"/>
      <c r="O721"/>
      <c r="P721"/>
      <c r="Q721"/>
      <c r="R721"/>
      <c r="S721"/>
      <c r="T721"/>
      <c r="U721"/>
      <c r="V721" t="inlineStr">
        <is>
          <t>Static</t>
        </is>
      </c>
      <c r="W721" t="inlineStr">
        <is>
          <t>Fresh water</t>
        </is>
      </c>
      <c r="X721" t="inlineStr">
        <is>
          <t>Lab</t>
        </is>
      </c>
      <c r="Y721"/>
      <c r="Z721" t="inlineStr">
        <is>
          <t>Active ingredient</t>
        </is>
      </c>
      <c r="AA721"/>
      <c r="AB721"/>
      <c r="AC721" t="inlineStr">
        <is>
          <t>&gt;</t>
        </is>
      </c>
      <c r="AD721" t="n">
        <v>0.0</v>
      </c>
      <c r="AE721" t="inlineStr">
        <is>
          <t>&lt;</t>
        </is>
      </c>
      <c r="AF721" t="n">
        <v>1500.0</v>
      </c>
      <c r="AG721" t="inlineStr">
        <is>
          <t>AI mg/L</t>
        </is>
      </c>
      <c r="AH721"/>
      <c r="AI721"/>
      <c r="AJ721"/>
      <c r="AK721"/>
      <c r="AL721"/>
      <c r="AM721"/>
      <c r="AN721"/>
      <c r="AO721"/>
      <c r="AP721"/>
      <c r="AQ721"/>
      <c r="AR721"/>
      <c r="AS721"/>
      <c r="AT721"/>
      <c r="AU721"/>
      <c r="AV721"/>
      <c r="AW721"/>
      <c r="AX721" t="inlineStr">
        <is>
          <t>Mortality</t>
        </is>
      </c>
      <c r="AY721" t="inlineStr">
        <is>
          <t>Mortality</t>
        </is>
      </c>
      <c r="AZ721" t="inlineStr">
        <is>
          <t>LC50</t>
        </is>
      </c>
      <c r="BA721"/>
      <c r="BB721"/>
      <c r="BC721" t="n">
        <v>2.0</v>
      </c>
      <c r="BD721"/>
      <c r="BE721"/>
      <c r="BF721"/>
      <c r="BG721"/>
      <c r="BH721" t="inlineStr">
        <is>
          <t>Day(s)</t>
        </is>
      </c>
      <c r="BI721"/>
      <c r="BJ721"/>
      <c r="BK721"/>
      <c r="BL721"/>
      <c r="BM721"/>
      <c r="BN721"/>
      <c r="BO721" t="inlineStr">
        <is>
          <t>--</t>
        </is>
      </c>
      <c r="BP721"/>
      <c r="BQ721"/>
      <c r="BR721"/>
      <c r="BS721"/>
      <c r="BT721"/>
      <c r="BU721"/>
      <c r="BV721"/>
      <c r="BW721"/>
      <c r="BX721"/>
      <c r="BY721"/>
      <c r="BZ721"/>
      <c r="CA721"/>
      <c r="CB721"/>
      <c r="CC721"/>
      <c r="CD721" t="inlineStr">
        <is>
          <t>Tarczynska,M., G. Nalecz-Jawecki, Z. Romanowska-Duda, J. Sawicki, K. Beattie, G. Codd, and M. Zalewski</t>
        </is>
      </c>
      <c r="CE721" t="n">
        <v>62459.0</v>
      </c>
      <c r="CF721" t="inlineStr">
        <is>
          <t>Tests for the Toxicity Assessment of Cyanobacterial Bloom Samples</t>
        </is>
      </c>
      <c r="CG721" t="inlineStr">
        <is>
          <t>Environ. Toxicol.16(5): 383-390</t>
        </is>
      </c>
      <c r="CH721" t="n">
        <v>2001.0</v>
      </c>
    </row>
    <row r="722">
      <c r="A722" t="n">
        <v>7.7238392E7</v>
      </c>
      <c r="B722" t="inlineStr">
        <is>
          <t>Microcystin</t>
        </is>
      </c>
      <c r="C722"/>
      <c r="D722" t="inlineStr">
        <is>
          <t>Measured</t>
        </is>
      </c>
      <c r="E722"/>
      <c r="F722"/>
      <c r="G722"/>
      <c r="H722"/>
      <c r="I722"/>
      <c r="J722"/>
      <c r="K722" t="inlineStr">
        <is>
          <t>Daphnia magna</t>
        </is>
      </c>
      <c r="L722" t="inlineStr">
        <is>
          <t>Water Flea</t>
        </is>
      </c>
      <c r="M722" t="inlineStr">
        <is>
          <t>Crustaceans; Standard Test Species</t>
        </is>
      </c>
      <c r="N722"/>
      <c r="O722"/>
      <c r="P722"/>
      <c r="Q722"/>
      <c r="R722"/>
      <c r="S722"/>
      <c r="T722"/>
      <c r="U722"/>
      <c r="V722" t="inlineStr">
        <is>
          <t>Static</t>
        </is>
      </c>
      <c r="W722" t="inlineStr">
        <is>
          <t>Fresh water</t>
        </is>
      </c>
      <c r="X722" t="inlineStr">
        <is>
          <t>Lab</t>
        </is>
      </c>
      <c r="Y722"/>
      <c r="Z722" t="inlineStr">
        <is>
          <t>Active ingredient</t>
        </is>
      </c>
      <c r="AA722"/>
      <c r="AB722"/>
      <c r="AC722" t="inlineStr">
        <is>
          <t>&gt;</t>
        </is>
      </c>
      <c r="AD722" t="n">
        <v>2000.0</v>
      </c>
      <c r="AE722" t="inlineStr">
        <is>
          <t>&lt;</t>
        </is>
      </c>
      <c r="AF722" t="n">
        <v>4000.0</v>
      </c>
      <c r="AG722" t="inlineStr">
        <is>
          <t>AI mg/L</t>
        </is>
      </c>
      <c r="AH722"/>
      <c r="AI722"/>
      <c r="AJ722"/>
      <c r="AK722"/>
      <c r="AL722"/>
      <c r="AM722"/>
      <c r="AN722"/>
      <c r="AO722"/>
      <c r="AP722"/>
      <c r="AQ722"/>
      <c r="AR722"/>
      <c r="AS722"/>
      <c r="AT722"/>
      <c r="AU722"/>
      <c r="AV722"/>
      <c r="AW722"/>
      <c r="AX722" t="inlineStr">
        <is>
          <t>Mortality</t>
        </is>
      </c>
      <c r="AY722" t="inlineStr">
        <is>
          <t>Mortality</t>
        </is>
      </c>
      <c r="AZ722" t="inlineStr">
        <is>
          <t>LC50</t>
        </is>
      </c>
      <c r="BA722"/>
      <c r="BB722"/>
      <c r="BC722" t="n">
        <v>1.0</v>
      </c>
      <c r="BD722"/>
      <c r="BE722"/>
      <c r="BF722"/>
      <c r="BG722"/>
      <c r="BH722" t="inlineStr">
        <is>
          <t>Day(s)</t>
        </is>
      </c>
      <c r="BI722"/>
      <c r="BJ722"/>
      <c r="BK722"/>
      <c r="BL722"/>
      <c r="BM722"/>
      <c r="BN722"/>
      <c r="BO722" t="inlineStr">
        <is>
          <t>--</t>
        </is>
      </c>
      <c r="BP722"/>
      <c r="BQ722"/>
      <c r="BR722"/>
      <c r="BS722"/>
      <c r="BT722"/>
      <c r="BU722"/>
      <c r="BV722"/>
      <c r="BW722"/>
      <c r="BX722"/>
      <c r="BY722"/>
      <c r="BZ722"/>
      <c r="CA722"/>
      <c r="CB722"/>
      <c r="CC722"/>
      <c r="CD722" t="inlineStr">
        <is>
          <t>Tarczynska,M., G. Nalecz-Jawecki, Z. Romanowska-Duda, J. Sawicki, K. Beattie, G. Codd, and M. Zalewski</t>
        </is>
      </c>
      <c r="CE722" t="n">
        <v>62459.0</v>
      </c>
      <c r="CF722" t="inlineStr">
        <is>
          <t>Tests for the Toxicity Assessment of Cyanobacterial Bloom Samples</t>
        </is>
      </c>
      <c r="CG722" t="inlineStr">
        <is>
          <t>Environ. Toxicol.16(5): 383-390</t>
        </is>
      </c>
      <c r="CH722" t="n">
        <v>2001.0</v>
      </c>
    </row>
    <row r="723">
      <c r="A723" t="n">
        <v>7.7238392E7</v>
      </c>
      <c r="B723" t="inlineStr">
        <is>
          <t>Microcystin</t>
        </is>
      </c>
      <c r="C723"/>
      <c r="D723" t="inlineStr">
        <is>
          <t>Unmeasured</t>
        </is>
      </c>
      <c r="E723"/>
      <c r="F723"/>
      <c r="G723"/>
      <c r="H723"/>
      <c r="I723"/>
      <c r="J723"/>
      <c r="K723" t="inlineStr">
        <is>
          <t>Daphnia magna</t>
        </is>
      </c>
      <c r="L723" t="inlineStr">
        <is>
          <t>Water Flea</t>
        </is>
      </c>
      <c r="M723" t="inlineStr">
        <is>
          <t>Crustaceans; Standard Test Species</t>
        </is>
      </c>
      <c r="N723" t="inlineStr">
        <is>
          <t>Neonate</t>
        </is>
      </c>
      <c r="O723" t="inlineStr">
        <is>
          <t>&lt;=</t>
        </is>
      </c>
      <c r="P723" t="n">
        <v>24.0</v>
      </c>
      <c r="Q723"/>
      <c r="R723"/>
      <c r="S723"/>
      <c r="T723"/>
      <c r="U723" t="inlineStr">
        <is>
          <t>Hour(s)</t>
        </is>
      </c>
      <c r="V723" t="inlineStr">
        <is>
          <t>Static</t>
        </is>
      </c>
      <c r="W723" t="inlineStr">
        <is>
          <t>Fresh water</t>
        </is>
      </c>
      <c r="X723" t="inlineStr">
        <is>
          <t>Lab</t>
        </is>
      </c>
      <c r="Y723" t="n">
        <v>8.0</v>
      </c>
      <c r="Z723" t="inlineStr">
        <is>
          <t>Formulation</t>
        </is>
      </c>
      <c r="AA723"/>
      <c r="AB723" t="n">
        <v>243.47</v>
      </c>
      <c r="AC723"/>
      <c r="AD723"/>
      <c r="AE723"/>
      <c r="AF723"/>
      <c r="AG723" t="inlineStr">
        <is>
          <t>AI mg/L</t>
        </is>
      </c>
      <c r="AH723"/>
      <c r="AI723"/>
      <c r="AJ723"/>
      <c r="AK723"/>
      <c r="AL723"/>
      <c r="AM723"/>
      <c r="AN723"/>
      <c r="AO723"/>
      <c r="AP723"/>
      <c r="AQ723"/>
      <c r="AR723"/>
      <c r="AS723"/>
      <c r="AT723"/>
      <c r="AU723"/>
      <c r="AV723"/>
      <c r="AW723"/>
      <c r="AX723" t="inlineStr">
        <is>
          <t>Mortality</t>
        </is>
      </c>
      <c r="AY723" t="inlineStr">
        <is>
          <t>Mortality</t>
        </is>
      </c>
      <c r="AZ723" t="inlineStr">
        <is>
          <t>LC50</t>
        </is>
      </c>
      <c r="BA723"/>
      <c r="BB723"/>
      <c r="BC723" t="n">
        <v>2.0</v>
      </c>
      <c r="BD723"/>
      <c r="BE723"/>
      <c r="BF723"/>
      <c r="BG723"/>
      <c r="BH723" t="inlineStr">
        <is>
          <t>Day(s)</t>
        </is>
      </c>
      <c r="BI723"/>
      <c r="BJ723"/>
      <c r="BK723"/>
      <c r="BL723"/>
      <c r="BM723"/>
      <c r="BN723"/>
      <c r="BO723" t="inlineStr">
        <is>
          <t>--</t>
        </is>
      </c>
      <c r="BP723"/>
      <c r="BQ723"/>
      <c r="BR723"/>
      <c r="BS723"/>
      <c r="BT723"/>
      <c r="BU723"/>
      <c r="BV723"/>
      <c r="BW723"/>
      <c r="BX723"/>
      <c r="BY723"/>
      <c r="BZ723"/>
      <c r="CA723"/>
      <c r="CB723"/>
      <c r="CC723"/>
      <c r="CD723" t="inlineStr">
        <is>
          <t>Freitas,E.C., C. Pinheiro, O. Rocha, and S. Loureiro</t>
        </is>
      </c>
      <c r="CE723" t="n">
        <v>186637.0</v>
      </c>
      <c r="CF723" t="inlineStr">
        <is>
          <t>Can Mixtures of Cyanotoxins Represent a Risk to the Zooplankton? The Case Study of Daphnia magna Straus Exposed to Hepatotoxic and Neurotoxic Cyanobacterial Extracts.</t>
        </is>
      </c>
      <c r="CG723" t="inlineStr">
        <is>
          <t>Harmful Algae31:143-152</t>
        </is>
      </c>
      <c r="CH723" t="n">
        <v>2014.0</v>
      </c>
    </row>
    <row r="724">
      <c r="A724" t="n">
        <v>7.7238392E7</v>
      </c>
      <c r="B724" t="inlineStr">
        <is>
          <t>Microcystin</t>
        </is>
      </c>
      <c r="C724"/>
      <c r="D724" t="inlineStr">
        <is>
          <t>Unmeasured</t>
        </is>
      </c>
      <c r="E724"/>
      <c r="F724"/>
      <c r="G724"/>
      <c r="H724" t="n">
        <v>40.0</v>
      </c>
      <c r="I724"/>
      <c r="J724" t="n">
        <v>60.0</v>
      </c>
      <c r="K724" t="inlineStr">
        <is>
          <t>Daphnia magna</t>
        </is>
      </c>
      <c r="L724" t="inlineStr">
        <is>
          <t>Water Flea</t>
        </is>
      </c>
      <c r="M724" t="inlineStr">
        <is>
          <t>Crustaceans; Standard Test Species</t>
        </is>
      </c>
      <c r="N724" t="inlineStr">
        <is>
          <t>Neonate</t>
        </is>
      </c>
      <c r="O724" t="inlineStr">
        <is>
          <t>&lt;</t>
        </is>
      </c>
      <c r="P724" t="n">
        <v>24.0</v>
      </c>
      <c r="Q724"/>
      <c r="R724"/>
      <c r="S724"/>
      <c r="T724"/>
      <c r="U724" t="inlineStr">
        <is>
          <t>Hour(s)</t>
        </is>
      </c>
      <c r="V724" t="inlineStr">
        <is>
          <t>Renewal</t>
        </is>
      </c>
      <c r="W724" t="inlineStr">
        <is>
          <t>Culture</t>
        </is>
      </c>
      <c r="X724" t="inlineStr">
        <is>
          <t>Lab</t>
        </is>
      </c>
      <c r="Y724" t="n">
        <v>9.0</v>
      </c>
      <c r="Z724" t="inlineStr">
        <is>
          <t>Formulation</t>
        </is>
      </c>
      <c r="AA724"/>
      <c r="AB724" t="n">
        <v>0.08572</v>
      </c>
      <c r="AC724"/>
      <c r="AD724"/>
      <c r="AE724"/>
      <c r="AF724"/>
      <c r="AG724" t="inlineStr">
        <is>
          <t>AI mg/L</t>
        </is>
      </c>
      <c r="AH724"/>
      <c r="AI724"/>
      <c r="AJ724"/>
      <c r="AK724"/>
      <c r="AL724"/>
      <c r="AM724"/>
      <c r="AN724"/>
      <c r="AO724"/>
      <c r="AP724"/>
      <c r="AQ724"/>
      <c r="AR724"/>
      <c r="AS724"/>
      <c r="AT724"/>
      <c r="AU724"/>
      <c r="AV724"/>
      <c r="AW724"/>
      <c r="AX724" t="inlineStr">
        <is>
          <t>Mortality</t>
        </is>
      </c>
      <c r="AY724" t="inlineStr">
        <is>
          <t>Mortality</t>
        </is>
      </c>
      <c r="AZ724" t="inlineStr">
        <is>
          <t>LC50</t>
        </is>
      </c>
      <c r="BA724"/>
      <c r="BB724"/>
      <c r="BC724" t="n">
        <v>21.0</v>
      </c>
      <c r="BD724"/>
      <c r="BE724"/>
      <c r="BF724"/>
      <c r="BG724"/>
      <c r="BH724" t="inlineStr">
        <is>
          <t>Day(s)</t>
        </is>
      </c>
      <c r="BI724"/>
      <c r="BJ724"/>
      <c r="BK724"/>
      <c r="BL724"/>
      <c r="BM724"/>
      <c r="BN724"/>
      <c r="BO724" t="inlineStr">
        <is>
          <t>--</t>
        </is>
      </c>
      <c r="BP724"/>
      <c r="BQ724"/>
      <c r="BR724"/>
      <c r="BS724"/>
      <c r="BT724"/>
      <c r="BU724"/>
      <c r="BV724"/>
      <c r="BW724"/>
      <c r="BX724"/>
      <c r="BY724"/>
      <c r="BZ724"/>
      <c r="CA724"/>
      <c r="CB724"/>
      <c r="CC724"/>
      <c r="CD724" t="inlineStr">
        <is>
          <t>Shahmohamadloo,R.S., D.G. Poirier, X.O. Almirall, S.P. Bhavsar, and P.K. Sibley</t>
        </is>
      </c>
      <c r="CE724" t="n">
        <v>189383.0</v>
      </c>
      <c r="CF724" t="inlineStr">
        <is>
          <t>Assessing The Toxicity of Cell-Bound Microcystins on Freshwater Pelagic and Benthic Invertebrates</t>
        </is>
      </c>
      <c r="CG724" t="inlineStr">
        <is>
          <t>Ecotoxicol. Environ. Saf.188:8 p.</t>
        </is>
      </c>
      <c r="CH724" t="n">
        <v>2020.0</v>
      </c>
    </row>
    <row r="725">
      <c r="A725" t="n">
        <v>7.9617962E7</v>
      </c>
      <c r="B725" t="inlineStr">
        <is>
          <t>(1S,4S)-4-(3,4-Dichlorphenyl)-1,2,3,4-tetrahydro-N-methyl-1-naphthalenamine</t>
        </is>
      </c>
      <c r="C725"/>
      <c r="D725" t="inlineStr">
        <is>
          <t>Unmeasured</t>
        </is>
      </c>
      <c r="E725"/>
      <c r="F725"/>
      <c r="G725"/>
      <c r="H725"/>
      <c r="I725"/>
      <c r="J725"/>
      <c r="K725" t="inlineStr">
        <is>
          <t>Daphnia magna</t>
        </is>
      </c>
      <c r="L725" t="inlineStr">
        <is>
          <t>Water Flea</t>
        </is>
      </c>
      <c r="M725" t="inlineStr">
        <is>
          <t>Crustaceans; Standard Test Species</t>
        </is>
      </c>
      <c r="N725" t="inlineStr">
        <is>
          <t>Neonate</t>
        </is>
      </c>
      <c r="O725" t="inlineStr">
        <is>
          <t>&lt;=</t>
        </is>
      </c>
      <c r="P725" t="n">
        <v>24.0</v>
      </c>
      <c r="Q725"/>
      <c r="R725"/>
      <c r="S725"/>
      <c r="T725"/>
      <c r="U725" t="inlineStr">
        <is>
          <t>Hour(s)</t>
        </is>
      </c>
      <c r="V725" t="inlineStr">
        <is>
          <t>Static</t>
        </is>
      </c>
      <c r="W725" t="inlineStr">
        <is>
          <t>Fresh water</t>
        </is>
      </c>
      <c r="X725" t="inlineStr">
        <is>
          <t>Lab</t>
        </is>
      </c>
      <c r="Y725"/>
      <c r="Z725" t="inlineStr">
        <is>
          <t>Formulation</t>
        </is>
      </c>
      <c r="AA725"/>
      <c r="AB725" t="n">
        <v>1.3</v>
      </c>
      <c r="AC725"/>
      <c r="AD725"/>
      <c r="AE725"/>
      <c r="AF725"/>
      <c r="AG725" t="inlineStr">
        <is>
          <t>AI mg/L</t>
        </is>
      </c>
      <c r="AH725"/>
      <c r="AI725"/>
      <c r="AJ725"/>
      <c r="AK725"/>
      <c r="AL725"/>
      <c r="AM725"/>
      <c r="AN725"/>
      <c r="AO725"/>
      <c r="AP725"/>
      <c r="AQ725"/>
      <c r="AR725"/>
      <c r="AS725"/>
      <c r="AT725"/>
      <c r="AU725"/>
      <c r="AV725"/>
      <c r="AW725"/>
      <c r="AX725" t="inlineStr">
        <is>
          <t>Intoxication</t>
        </is>
      </c>
      <c r="AY725" t="inlineStr">
        <is>
          <t>Immobile</t>
        </is>
      </c>
      <c r="AZ725" t="inlineStr">
        <is>
          <t>LC50</t>
        </is>
      </c>
      <c r="BA725"/>
      <c r="BB725"/>
      <c r="BC725" t="n">
        <v>2.0</v>
      </c>
      <c r="BD725"/>
      <c r="BE725"/>
      <c r="BF725"/>
      <c r="BG725"/>
      <c r="BH725" t="inlineStr">
        <is>
          <t>Day(s)</t>
        </is>
      </c>
      <c r="BI725"/>
      <c r="BJ725"/>
      <c r="BK725"/>
      <c r="BL725"/>
      <c r="BM725"/>
      <c r="BN725"/>
      <c r="BO725" t="inlineStr">
        <is>
          <t>--</t>
        </is>
      </c>
      <c r="BP725"/>
      <c r="BQ725"/>
      <c r="BR725"/>
      <c r="BS725"/>
      <c r="BT725"/>
      <c r="BU725"/>
      <c r="BV725"/>
      <c r="BW725"/>
      <c r="BX725"/>
      <c r="BY725"/>
      <c r="BZ725"/>
      <c r="CA725"/>
      <c r="CB725"/>
      <c r="CC725"/>
      <c r="CD725" t="inlineStr">
        <is>
          <t>Minagh,E., R. Hernan, K. O'Rourke, F.M. Lyng, and M. Davoren</t>
        </is>
      </c>
      <c r="CE725" t="n">
        <v>119228.0</v>
      </c>
      <c r="CF725" t="inlineStr">
        <is>
          <t>Aquatic Ecotoxicity of the Selective Serotonin Reuptake Inhibitor Sertraline Hydrochloride in a Battery of Freshwater Test Species</t>
        </is>
      </c>
      <c r="CG725" t="inlineStr">
        <is>
          <t>Ecotoxicol. Environ. Saf.72(2): 434-440</t>
        </is>
      </c>
      <c r="CH725" t="n">
        <v>2009.0</v>
      </c>
    </row>
    <row r="726">
      <c r="A726" t="n">
        <v>7.9617962E7</v>
      </c>
      <c r="B726" t="inlineStr">
        <is>
          <t>(1S,4S)-4-(3,4-Dichlorphenyl)-1,2,3,4-tetrahydro-N-methyl-1-naphthalenamine</t>
        </is>
      </c>
      <c r="C726"/>
      <c r="D726" t="inlineStr">
        <is>
          <t>Unmeasured</t>
        </is>
      </c>
      <c r="E726"/>
      <c r="F726"/>
      <c r="G726"/>
      <c r="H726"/>
      <c r="I726"/>
      <c r="J726"/>
      <c r="K726" t="inlineStr">
        <is>
          <t>Daphnia magna</t>
        </is>
      </c>
      <c r="L726" t="inlineStr">
        <is>
          <t>Water Flea</t>
        </is>
      </c>
      <c r="M726" t="inlineStr">
        <is>
          <t>Crustaceans; Standard Test Species</t>
        </is>
      </c>
      <c r="N726" t="inlineStr">
        <is>
          <t>Neonate</t>
        </is>
      </c>
      <c r="O726" t="inlineStr">
        <is>
          <t>&lt;=</t>
        </is>
      </c>
      <c r="P726" t="n">
        <v>24.0</v>
      </c>
      <c r="Q726"/>
      <c r="R726"/>
      <c r="S726"/>
      <c r="T726"/>
      <c r="U726" t="inlineStr">
        <is>
          <t>Hour(s)</t>
        </is>
      </c>
      <c r="V726" t="inlineStr">
        <is>
          <t>Static</t>
        </is>
      </c>
      <c r="W726" t="inlineStr">
        <is>
          <t>Fresh water</t>
        </is>
      </c>
      <c r="X726" t="inlineStr">
        <is>
          <t>Lab</t>
        </is>
      </c>
      <c r="Y726"/>
      <c r="Z726" t="inlineStr">
        <is>
          <t>Formulation</t>
        </is>
      </c>
      <c r="AA726"/>
      <c r="AB726" t="n">
        <v>3.1</v>
      </c>
      <c r="AC726"/>
      <c r="AD726"/>
      <c r="AE726"/>
      <c r="AF726"/>
      <c r="AG726" t="inlineStr">
        <is>
          <t>AI mg/L</t>
        </is>
      </c>
      <c r="AH726"/>
      <c r="AI726"/>
      <c r="AJ726"/>
      <c r="AK726"/>
      <c r="AL726"/>
      <c r="AM726"/>
      <c r="AN726"/>
      <c r="AO726"/>
      <c r="AP726"/>
      <c r="AQ726"/>
      <c r="AR726"/>
      <c r="AS726"/>
      <c r="AT726"/>
      <c r="AU726"/>
      <c r="AV726"/>
      <c r="AW726"/>
      <c r="AX726" t="inlineStr">
        <is>
          <t>Intoxication</t>
        </is>
      </c>
      <c r="AY726" t="inlineStr">
        <is>
          <t>Immobile</t>
        </is>
      </c>
      <c r="AZ726" t="inlineStr">
        <is>
          <t>LC50</t>
        </is>
      </c>
      <c r="BA726"/>
      <c r="BB726"/>
      <c r="BC726" t="n">
        <v>1.0</v>
      </c>
      <c r="BD726"/>
      <c r="BE726"/>
      <c r="BF726"/>
      <c r="BG726"/>
      <c r="BH726" t="inlineStr">
        <is>
          <t>Day(s)</t>
        </is>
      </c>
      <c r="BI726"/>
      <c r="BJ726"/>
      <c r="BK726"/>
      <c r="BL726"/>
      <c r="BM726"/>
      <c r="BN726"/>
      <c r="BO726" t="inlineStr">
        <is>
          <t>--</t>
        </is>
      </c>
      <c r="BP726"/>
      <c r="BQ726"/>
      <c r="BR726"/>
      <c r="BS726"/>
      <c r="BT726"/>
      <c r="BU726"/>
      <c r="BV726"/>
      <c r="BW726"/>
      <c r="BX726"/>
      <c r="BY726"/>
      <c r="BZ726"/>
      <c r="CA726"/>
      <c r="CB726"/>
      <c r="CC726"/>
      <c r="CD726" t="inlineStr">
        <is>
          <t>Minagh,E., R. Hernan, K. O'Rourke, F.M. Lyng, and M. Davoren</t>
        </is>
      </c>
      <c r="CE726" t="n">
        <v>119228.0</v>
      </c>
      <c r="CF726" t="inlineStr">
        <is>
          <t>Aquatic Ecotoxicity of the Selective Serotonin Reuptake Inhibitor Sertraline Hydrochloride in a Battery of Freshwater Test Species</t>
        </is>
      </c>
      <c r="CG726" t="inlineStr">
        <is>
          <t>Ecotoxicol. Environ. Saf.72(2): 434-440</t>
        </is>
      </c>
      <c r="CH726" t="n">
        <v>2009.0</v>
      </c>
    </row>
    <row r="727">
      <c r="A727" t="n">
        <v>7.9617962E7</v>
      </c>
      <c r="B727" t="inlineStr">
        <is>
          <t>(1S,4S)-4-(3,4-Dichlorphenyl)-1,2,3,4-tetrahydro-N-methyl-1-naphthalenamine</t>
        </is>
      </c>
      <c r="C727"/>
      <c r="D727" t="inlineStr">
        <is>
          <t>Unmeasured</t>
        </is>
      </c>
      <c r="E727"/>
      <c r="F727"/>
      <c r="G727"/>
      <c r="H727"/>
      <c r="I727"/>
      <c r="J727"/>
      <c r="K727" t="inlineStr">
        <is>
          <t>Daphnia magna</t>
        </is>
      </c>
      <c r="L727" t="inlineStr">
        <is>
          <t>Water Flea</t>
        </is>
      </c>
      <c r="M727" t="inlineStr">
        <is>
          <t>Crustaceans; Standard Test Species</t>
        </is>
      </c>
      <c r="N727" t="inlineStr">
        <is>
          <t>Neonate</t>
        </is>
      </c>
      <c r="O727"/>
      <c r="P727"/>
      <c r="Q727"/>
      <c r="R727"/>
      <c r="S727"/>
      <c r="T727"/>
      <c r="U727"/>
      <c r="V727" t="inlineStr">
        <is>
          <t>Renewal</t>
        </is>
      </c>
      <c r="W727" t="inlineStr">
        <is>
          <t>Fresh water</t>
        </is>
      </c>
      <c r="X727" t="inlineStr">
        <is>
          <t>Lab</t>
        </is>
      </c>
      <c r="Y727"/>
      <c r="Z727" t="inlineStr">
        <is>
          <t>Formulation</t>
        </is>
      </c>
      <c r="AA727"/>
      <c r="AB727" t="n">
        <v>0.12</v>
      </c>
      <c r="AC727"/>
      <c r="AD727"/>
      <c r="AE727"/>
      <c r="AF727"/>
      <c r="AG727" t="inlineStr">
        <is>
          <t>AI mg/L</t>
        </is>
      </c>
      <c r="AH727"/>
      <c r="AI727"/>
      <c r="AJ727"/>
      <c r="AK727"/>
      <c r="AL727"/>
      <c r="AM727"/>
      <c r="AN727"/>
      <c r="AO727"/>
      <c r="AP727"/>
      <c r="AQ727"/>
      <c r="AR727"/>
      <c r="AS727"/>
      <c r="AT727"/>
      <c r="AU727"/>
      <c r="AV727"/>
      <c r="AW727"/>
      <c r="AX727" t="inlineStr">
        <is>
          <t>Mortality</t>
        </is>
      </c>
      <c r="AY727" t="inlineStr">
        <is>
          <t>Mortality</t>
        </is>
      </c>
      <c r="AZ727" t="inlineStr">
        <is>
          <t>LC50</t>
        </is>
      </c>
      <c r="BA727"/>
      <c r="BB727"/>
      <c r="BC727" t="n">
        <v>21.0</v>
      </c>
      <c r="BD727"/>
      <c r="BE727"/>
      <c r="BF727"/>
      <c r="BG727"/>
      <c r="BH727" t="inlineStr">
        <is>
          <t>Day(s)</t>
        </is>
      </c>
      <c r="BI727"/>
      <c r="BJ727"/>
      <c r="BK727"/>
      <c r="BL727"/>
      <c r="BM727"/>
      <c r="BN727"/>
      <c r="BO727" t="inlineStr">
        <is>
          <t>--</t>
        </is>
      </c>
      <c r="BP727"/>
      <c r="BQ727"/>
      <c r="BR727"/>
      <c r="BS727"/>
      <c r="BT727"/>
      <c r="BU727"/>
      <c r="BV727"/>
      <c r="BW727"/>
      <c r="BX727"/>
      <c r="BY727"/>
      <c r="BZ727"/>
      <c r="CA727"/>
      <c r="CB727"/>
      <c r="CC727"/>
      <c r="CD727" t="inlineStr">
        <is>
          <t>Minagh,E., R. Hernan, K. O'Rourke, F.M. Lyng, and M. Davoren</t>
        </is>
      </c>
      <c r="CE727" t="n">
        <v>119228.0</v>
      </c>
      <c r="CF727" t="inlineStr">
        <is>
          <t>Aquatic Ecotoxicity of the Selective Serotonin Reuptake Inhibitor Sertraline Hydrochloride in a Battery of Freshwater Test Species</t>
        </is>
      </c>
      <c r="CG727" t="inlineStr">
        <is>
          <t>Ecotoxicol. Environ. Saf.72(2): 434-440</t>
        </is>
      </c>
      <c r="CH727" t="n">
        <v>2009.0</v>
      </c>
    </row>
    <row r="728">
      <c r="A728" t="n">
        <v>8.867189E7</v>
      </c>
      <c r="B728" t="inlineStr">
        <is>
          <t>alpha-Butyl-alpha-(4-chlorophenyl)-1H-1,2,4-triazole-1-propanenitrile</t>
        </is>
      </c>
      <c r="C728"/>
      <c r="D728" t="inlineStr">
        <is>
          <t>Unmeasured</t>
        </is>
      </c>
      <c r="E728" t="inlineStr">
        <is>
          <t>&gt;</t>
        </is>
      </c>
      <c r="F728" t="n">
        <v>99.1</v>
      </c>
      <c r="G728"/>
      <c r="H728"/>
      <c r="I728"/>
      <c r="J728"/>
      <c r="K728" t="inlineStr">
        <is>
          <t>Daphnia magna</t>
        </is>
      </c>
      <c r="L728" t="inlineStr">
        <is>
          <t>Water Flea</t>
        </is>
      </c>
      <c r="M728" t="inlineStr">
        <is>
          <t>Crustaceans; Standard Test Species</t>
        </is>
      </c>
      <c r="N728" t="inlineStr">
        <is>
          <t>Neonate</t>
        </is>
      </c>
      <c r="O728"/>
      <c r="P728"/>
      <c r="Q728"/>
      <c r="R728"/>
      <c r="S728"/>
      <c r="T728"/>
      <c r="U728"/>
      <c r="V728" t="inlineStr">
        <is>
          <t>Static</t>
        </is>
      </c>
      <c r="W728" t="inlineStr">
        <is>
          <t>Fresh water</t>
        </is>
      </c>
      <c r="X728" t="inlineStr">
        <is>
          <t>Lab</t>
        </is>
      </c>
      <c r="Y728" t="n">
        <v>9.0</v>
      </c>
      <c r="Z728" t="inlineStr">
        <is>
          <t>Active ingredient</t>
        </is>
      </c>
      <c r="AA728"/>
      <c r="AB728" t="n">
        <v>4.052</v>
      </c>
      <c r="AC728"/>
      <c r="AD728" t="n">
        <v>3.335</v>
      </c>
      <c r="AE728"/>
      <c r="AF728" t="n">
        <v>5.002</v>
      </c>
      <c r="AG728" t="inlineStr">
        <is>
          <t>AI mg/L</t>
        </is>
      </c>
      <c r="AH728"/>
      <c r="AI728"/>
      <c r="AJ728"/>
      <c r="AK728"/>
      <c r="AL728"/>
      <c r="AM728"/>
      <c r="AN728"/>
      <c r="AO728"/>
      <c r="AP728"/>
      <c r="AQ728"/>
      <c r="AR728"/>
      <c r="AS728"/>
      <c r="AT728"/>
      <c r="AU728"/>
      <c r="AV728"/>
      <c r="AW728"/>
      <c r="AX728" t="inlineStr">
        <is>
          <t>Mortality</t>
        </is>
      </c>
      <c r="AY728" t="inlineStr">
        <is>
          <t>Mortality</t>
        </is>
      </c>
      <c r="AZ728" t="inlineStr">
        <is>
          <t>LC50</t>
        </is>
      </c>
      <c r="BA728"/>
      <c r="BB728"/>
      <c r="BC728" t="n">
        <v>2.0</v>
      </c>
      <c r="BD728"/>
      <c r="BE728"/>
      <c r="BF728"/>
      <c r="BG728"/>
      <c r="BH728" t="inlineStr">
        <is>
          <t>Day(s)</t>
        </is>
      </c>
      <c r="BI728"/>
      <c r="BJ728"/>
      <c r="BK728"/>
      <c r="BL728"/>
      <c r="BM728"/>
      <c r="BN728"/>
      <c r="BO728" t="inlineStr">
        <is>
          <t>--</t>
        </is>
      </c>
      <c r="BP728"/>
      <c r="BQ728"/>
      <c r="BR728"/>
      <c r="BS728"/>
      <c r="BT728"/>
      <c r="BU728"/>
      <c r="BV728"/>
      <c r="BW728"/>
      <c r="BX728"/>
      <c r="BY728"/>
      <c r="BZ728"/>
      <c r="CA728"/>
      <c r="CB728"/>
      <c r="CC728"/>
      <c r="CD728" t="inlineStr">
        <is>
          <t>Li,Y., F. Dong, X. Liu, J. Xu, Y. Han, and Y. Zheng</t>
        </is>
      </c>
      <c r="CE728" t="n">
        <v>178194.0</v>
      </c>
      <c r="CF728" t="inlineStr">
        <is>
          <t>Enantioselectivity in Tebuconazole and Myclobutanil Non-Target Toxicity and Degradation in Soils</t>
        </is>
      </c>
      <c r="CG728" t="inlineStr">
        <is>
          <t>Chemosphere122:145-153</t>
        </is>
      </c>
      <c r="CH728" t="n">
        <v>2015.0</v>
      </c>
    </row>
    <row r="729">
      <c r="A729" t="n">
        <v>1.00986854E8</v>
      </c>
      <c r="B729" t="inlineStr">
        <is>
          <t>(3S)-9-Fluoro-2,3-dihydro-3-methyl-10-(4-methyl-1-piperazinyl)-7-oxo-7H-pyrido[1,2,3-de]-1,4-benzoxazine-6-carboxylic acid</t>
        </is>
      </c>
      <c r="C729" t="inlineStr">
        <is>
          <t>Analytical grade</t>
        </is>
      </c>
      <c r="D729" t="inlineStr">
        <is>
          <t>Unmeasured</t>
        </is>
      </c>
      <c r="E729"/>
      <c r="F729"/>
      <c r="G729"/>
      <c r="H729"/>
      <c r="I729"/>
      <c r="J729"/>
      <c r="K729" t="inlineStr">
        <is>
          <t>Daphnia magna</t>
        </is>
      </c>
      <c r="L729" t="inlineStr">
        <is>
          <t>Water Flea</t>
        </is>
      </c>
      <c r="M729" t="inlineStr">
        <is>
          <t>Crustaceans; Standard Test Species</t>
        </is>
      </c>
      <c r="N729" t="inlineStr">
        <is>
          <t>Neonate</t>
        </is>
      </c>
      <c r="O729" t="inlineStr">
        <is>
          <t>&lt;</t>
        </is>
      </c>
      <c r="P729" t="n">
        <v>24.0</v>
      </c>
      <c r="Q729"/>
      <c r="R729"/>
      <c r="S729"/>
      <c r="T729"/>
      <c r="U729" t="inlineStr">
        <is>
          <t>Hour(s)</t>
        </is>
      </c>
      <c r="V729"/>
      <c r="W729" t="inlineStr">
        <is>
          <t>Fresh water</t>
        </is>
      </c>
      <c r="X729" t="inlineStr">
        <is>
          <t>Lab</t>
        </is>
      </c>
      <c r="Y729" t="n">
        <v>6.0</v>
      </c>
      <c r="Z729" t="inlineStr">
        <is>
          <t>Active ingredient</t>
        </is>
      </c>
      <c r="AA729"/>
      <c r="AB729" t="n">
        <v>6.0</v>
      </c>
      <c r="AC729"/>
      <c r="AD729" t="n">
        <v>3.0</v>
      </c>
      <c r="AE729"/>
      <c r="AF729" t="n">
        <v>13.0</v>
      </c>
      <c r="AG729" t="inlineStr">
        <is>
          <t>AI mg/L</t>
        </is>
      </c>
      <c r="AH729"/>
      <c r="AI729"/>
      <c r="AJ729"/>
      <c r="AK729"/>
      <c r="AL729"/>
      <c r="AM729"/>
      <c r="AN729"/>
      <c r="AO729"/>
      <c r="AP729"/>
      <c r="AQ729"/>
      <c r="AR729"/>
      <c r="AS729"/>
      <c r="AT729"/>
      <c r="AU729"/>
      <c r="AV729"/>
      <c r="AW729"/>
      <c r="AX729" t="inlineStr">
        <is>
          <t>Mortality</t>
        </is>
      </c>
      <c r="AY729" t="inlineStr">
        <is>
          <t>Survival</t>
        </is>
      </c>
      <c r="AZ729" t="inlineStr">
        <is>
          <t>LC50</t>
        </is>
      </c>
      <c r="BA729"/>
      <c r="BB729"/>
      <c r="BC729" t="n">
        <v>21.0</v>
      </c>
      <c r="BD729"/>
      <c r="BE729"/>
      <c r="BF729"/>
      <c r="BG729"/>
      <c r="BH729" t="inlineStr">
        <is>
          <t>Day(s)</t>
        </is>
      </c>
      <c r="BI729"/>
      <c r="BJ729"/>
      <c r="BK729"/>
      <c r="BL729"/>
      <c r="BM729"/>
      <c r="BN729"/>
      <c r="BO729" t="inlineStr">
        <is>
          <t>--</t>
        </is>
      </c>
      <c r="BP729"/>
      <c r="BQ729"/>
      <c r="BR729"/>
      <c r="BS729"/>
      <c r="BT729"/>
      <c r="BU729"/>
      <c r="BV729"/>
      <c r="BW729"/>
      <c r="BX729"/>
      <c r="BY729"/>
      <c r="BZ729"/>
      <c r="CA729"/>
      <c r="CB729"/>
      <c r="CC729"/>
      <c r="CD729" t="inlineStr">
        <is>
          <t>Kergaravat,S.V., S.R. Hernandez, and A.M. Gagneten</t>
        </is>
      </c>
      <c r="CE729" t="n">
        <v>185725.0</v>
      </c>
      <c r="CF729" t="inlineStr">
        <is>
          <t>Second-, Third- and Fourth-Generation Quinolones: Ecotoxicity Effects on Daphnia and Ceriodaphnia Species</t>
        </is>
      </c>
      <c r="CG729" t="inlineStr">
        <is>
          <t>Chemosphere262:11 p.</t>
        </is>
      </c>
      <c r="CH729" t="n">
        <v>2021.0</v>
      </c>
    </row>
    <row r="730">
      <c r="A730" t="n">
        <v>1.00986854E8</v>
      </c>
      <c r="B730" t="inlineStr">
        <is>
          <t>(3S)-9-Fluoro-2,3-dihydro-3-methyl-10-(4-methyl-1-piperazinyl)-7-oxo-7H-pyrido[1,2,3-de]-1,4-benzoxazine-6-carboxylic acid</t>
        </is>
      </c>
      <c r="C730" t="inlineStr">
        <is>
          <t>Analytical grade</t>
        </is>
      </c>
      <c r="D730" t="inlineStr">
        <is>
          <t>Unmeasured</t>
        </is>
      </c>
      <c r="E730"/>
      <c r="F730"/>
      <c r="G730"/>
      <c r="H730"/>
      <c r="I730"/>
      <c r="J730"/>
      <c r="K730" t="inlineStr">
        <is>
          <t>Daphnia magna</t>
        </is>
      </c>
      <c r="L730" t="inlineStr">
        <is>
          <t>Water Flea</t>
        </is>
      </c>
      <c r="M730" t="inlineStr">
        <is>
          <t>Crustaceans; Standard Test Species</t>
        </is>
      </c>
      <c r="N730" t="inlineStr">
        <is>
          <t>Neonate</t>
        </is>
      </c>
      <c r="O730" t="inlineStr">
        <is>
          <t>&lt;</t>
        </is>
      </c>
      <c r="P730" t="n">
        <v>24.0</v>
      </c>
      <c r="Q730"/>
      <c r="R730"/>
      <c r="S730"/>
      <c r="T730"/>
      <c r="U730" t="inlineStr">
        <is>
          <t>Hour(s)</t>
        </is>
      </c>
      <c r="V730"/>
      <c r="W730" t="inlineStr">
        <is>
          <t>Fresh water</t>
        </is>
      </c>
      <c r="X730" t="inlineStr">
        <is>
          <t>Lab</t>
        </is>
      </c>
      <c r="Y730" t="n">
        <v>7.0</v>
      </c>
      <c r="Z730" t="inlineStr">
        <is>
          <t>Active ingredient</t>
        </is>
      </c>
      <c r="AA730"/>
      <c r="AB730" t="n">
        <v>28.0</v>
      </c>
      <c r="AC730"/>
      <c r="AD730" t="n">
        <v>10.0</v>
      </c>
      <c r="AE730"/>
      <c r="AF730" t="n">
        <v>53.0</v>
      </c>
      <c r="AG730" t="inlineStr">
        <is>
          <t>AI mg/L</t>
        </is>
      </c>
      <c r="AH730"/>
      <c r="AI730"/>
      <c r="AJ730"/>
      <c r="AK730"/>
      <c r="AL730"/>
      <c r="AM730"/>
      <c r="AN730"/>
      <c r="AO730"/>
      <c r="AP730"/>
      <c r="AQ730"/>
      <c r="AR730"/>
      <c r="AS730"/>
      <c r="AT730"/>
      <c r="AU730"/>
      <c r="AV730"/>
      <c r="AW730"/>
      <c r="AX730" t="inlineStr">
        <is>
          <t>Mortality</t>
        </is>
      </c>
      <c r="AY730" t="inlineStr">
        <is>
          <t>Mortality</t>
        </is>
      </c>
      <c r="AZ730" t="inlineStr">
        <is>
          <t>LC50</t>
        </is>
      </c>
      <c r="BA730"/>
      <c r="BB730"/>
      <c r="BC730" t="n">
        <v>2.0</v>
      </c>
      <c r="BD730"/>
      <c r="BE730"/>
      <c r="BF730"/>
      <c r="BG730"/>
      <c r="BH730" t="inlineStr">
        <is>
          <t>Day(s)</t>
        </is>
      </c>
      <c r="BI730"/>
      <c r="BJ730"/>
      <c r="BK730"/>
      <c r="BL730"/>
      <c r="BM730"/>
      <c r="BN730"/>
      <c r="BO730" t="inlineStr">
        <is>
          <t>--</t>
        </is>
      </c>
      <c r="BP730"/>
      <c r="BQ730"/>
      <c r="BR730"/>
      <c r="BS730"/>
      <c r="BT730"/>
      <c r="BU730"/>
      <c r="BV730"/>
      <c r="BW730"/>
      <c r="BX730"/>
      <c r="BY730"/>
      <c r="BZ730"/>
      <c r="CA730"/>
      <c r="CB730"/>
      <c r="CC730"/>
      <c r="CD730" t="inlineStr">
        <is>
          <t>Kergaravat,S.V., S.R. Hernandez, and A.M. Gagneten</t>
        </is>
      </c>
      <c r="CE730" t="n">
        <v>185725.0</v>
      </c>
      <c r="CF730" t="inlineStr">
        <is>
          <t>Second-, Third- and Fourth-Generation Quinolones: Ecotoxicity Effects on Daphnia and Ceriodaphnia Species</t>
        </is>
      </c>
      <c r="CG730" t="inlineStr">
        <is>
          <t>Chemosphere262:11 p.</t>
        </is>
      </c>
      <c r="CH730" t="n">
        <v>2021.0</v>
      </c>
    </row>
    <row r="731">
      <c r="A731" t="n">
        <v>1.00986854E8</v>
      </c>
      <c r="B731" t="inlineStr">
        <is>
          <t>(3S)-9-Fluoro-2,3-dihydro-3-methyl-10-(4-methyl-1-piperazinyl)-7-oxo-7H-pyrido[1,2,3-de]-1,4-benzoxazine-6-carboxylic acid</t>
        </is>
      </c>
      <c r="C731" t="inlineStr">
        <is>
          <t>Analytical grade</t>
        </is>
      </c>
      <c r="D731" t="inlineStr">
        <is>
          <t>Unmeasured</t>
        </is>
      </c>
      <c r="E731"/>
      <c r="F731"/>
      <c r="G731"/>
      <c r="H731"/>
      <c r="I731"/>
      <c r="J731"/>
      <c r="K731" t="inlineStr">
        <is>
          <t>Daphnia magna</t>
        </is>
      </c>
      <c r="L731" t="inlineStr">
        <is>
          <t>Water Flea</t>
        </is>
      </c>
      <c r="M731" t="inlineStr">
        <is>
          <t>Crustaceans; Standard Test Species</t>
        </is>
      </c>
      <c r="N731" t="inlineStr">
        <is>
          <t>Neonate</t>
        </is>
      </c>
      <c r="O731" t="inlineStr">
        <is>
          <t>&lt;</t>
        </is>
      </c>
      <c r="P731" t="n">
        <v>24.0</v>
      </c>
      <c r="Q731"/>
      <c r="R731"/>
      <c r="S731"/>
      <c r="T731"/>
      <c r="U731" t="inlineStr">
        <is>
          <t>Hour(s)</t>
        </is>
      </c>
      <c r="V731"/>
      <c r="W731" t="inlineStr">
        <is>
          <t>Fresh water</t>
        </is>
      </c>
      <c r="X731" t="inlineStr">
        <is>
          <t>Lab</t>
        </is>
      </c>
      <c r="Y731" t="n">
        <v>7.0</v>
      </c>
      <c r="Z731" t="inlineStr">
        <is>
          <t>Active ingredient</t>
        </is>
      </c>
      <c r="AA731"/>
      <c r="AB731" t="n">
        <v>8.0</v>
      </c>
      <c r="AC731"/>
      <c r="AD731" t="n">
        <v>8.0</v>
      </c>
      <c r="AE731"/>
      <c r="AF731" t="n">
        <v>21.0</v>
      </c>
      <c r="AG731" t="inlineStr">
        <is>
          <t>AI mg/L</t>
        </is>
      </c>
      <c r="AH731"/>
      <c r="AI731"/>
      <c r="AJ731"/>
      <c r="AK731"/>
      <c r="AL731"/>
      <c r="AM731"/>
      <c r="AN731"/>
      <c r="AO731"/>
      <c r="AP731"/>
      <c r="AQ731"/>
      <c r="AR731"/>
      <c r="AS731"/>
      <c r="AT731"/>
      <c r="AU731"/>
      <c r="AV731"/>
      <c r="AW731"/>
      <c r="AX731" t="inlineStr">
        <is>
          <t>Mortality</t>
        </is>
      </c>
      <c r="AY731" t="inlineStr">
        <is>
          <t>Mortality</t>
        </is>
      </c>
      <c r="AZ731" t="inlineStr">
        <is>
          <t>LC50</t>
        </is>
      </c>
      <c r="BA731"/>
      <c r="BB731"/>
      <c r="BC731" t="n">
        <v>3.0</v>
      </c>
      <c r="BD731"/>
      <c r="BE731"/>
      <c r="BF731"/>
      <c r="BG731"/>
      <c r="BH731" t="inlineStr">
        <is>
          <t>Day(s)</t>
        </is>
      </c>
      <c r="BI731"/>
      <c r="BJ731"/>
      <c r="BK731"/>
      <c r="BL731"/>
      <c r="BM731"/>
      <c r="BN731"/>
      <c r="BO731" t="inlineStr">
        <is>
          <t>--</t>
        </is>
      </c>
      <c r="BP731"/>
      <c r="BQ731"/>
      <c r="BR731"/>
      <c r="BS731"/>
      <c r="BT731"/>
      <c r="BU731"/>
      <c r="BV731"/>
      <c r="BW731"/>
      <c r="BX731"/>
      <c r="BY731"/>
      <c r="BZ731"/>
      <c r="CA731"/>
      <c r="CB731"/>
      <c r="CC731"/>
      <c r="CD731" t="inlineStr">
        <is>
          <t>Kergaravat,S.V., S.R. Hernandez, and A.M. Gagneten</t>
        </is>
      </c>
      <c r="CE731" t="n">
        <v>185725.0</v>
      </c>
      <c r="CF731" t="inlineStr">
        <is>
          <t>Second-, Third- and Fourth-Generation Quinolones: Ecotoxicity Effects on Daphnia and Ceriodaphnia Species</t>
        </is>
      </c>
      <c r="CG731" t="inlineStr">
        <is>
          <t>Chemosphere262:11 p.</t>
        </is>
      </c>
      <c r="CH731" t="n">
        <v>2021.0</v>
      </c>
    </row>
    <row r="732">
      <c r="A732" t="n">
        <v>1.01043372E8</v>
      </c>
      <c r="B732" t="inlineStr">
        <is>
          <t>Cyclo[2,3-didehydro-N-methylalanyl-D-alanyl-L-leucyl-(3S)-3-methyl-D-beta-aspartyl-L-arginyl-(2S,3S,4E,6E,8S,9S)-3-amino-9-methoxy-2,6,8-trimethyl-10-phenyl-4,6-decadienoyl-D-gamma-glutamyl]</t>
        </is>
      </c>
      <c r="C732"/>
      <c r="D732" t="inlineStr">
        <is>
          <t>Unmeasured</t>
        </is>
      </c>
      <c r="E732"/>
      <c r="F732"/>
      <c r="G732"/>
      <c r="H732"/>
      <c r="I732"/>
      <c r="J732"/>
      <c r="K732" t="inlineStr">
        <is>
          <t>Daphnia magna</t>
        </is>
      </c>
      <c r="L732" t="inlineStr">
        <is>
          <t>Water Flea</t>
        </is>
      </c>
      <c r="M732" t="inlineStr">
        <is>
          <t>Crustaceans; Standard Test Species</t>
        </is>
      </c>
      <c r="N732"/>
      <c r="O732"/>
      <c r="P732"/>
      <c r="Q732"/>
      <c r="R732"/>
      <c r="S732"/>
      <c r="T732"/>
      <c r="U732"/>
      <c r="V732"/>
      <c r="W732" t="inlineStr">
        <is>
          <t>Fresh water</t>
        </is>
      </c>
      <c r="X732" t="inlineStr">
        <is>
          <t>Lab</t>
        </is>
      </c>
      <c r="Y732" t="n">
        <v>7.0</v>
      </c>
      <c r="Z732" t="inlineStr">
        <is>
          <t>Formulation</t>
        </is>
      </c>
      <c r="AA732"/>
      <c r="AB732" t="n">
        <v>1.46</v>
      </c>
      <c r="AC732"/>
      <c r="AD732" t="n">
        <v>0.97</v>
      </c>
      <c r="AE732"/>
      <c r="AF732" t="n">
        <v>2.12</v>
      </c>
      <c r="AG732" t="inlineStr">
        <is>
          <t>AI mg/L</t>
        </is>
      </c>
      <c r="AH732"/>
      <c r="AI732"/>
      <c r="AJ732"/>
      <c r="AK732"/>
      <c r="AL732"/>
      <c r="AM732"/>
      <c r="AN732"/>
      <c r="AO732"/>
      <c r="AP732"/>
      <c r="AQ732"/>
      <c r="AR732"/>
      <c r="AS732"/>
      <c r="AT732"/>
      <c r="AU732"/>
      <c r="AV732"/>
      <c r="AW732"/>
      <c r="AX732" t="inlineStr">
        <is>
          <t>Mortality</t>
        </is>
      </c>
      <c r="AY732" t="inlineStr">
        <is>
          <t>Mortality</t>
        </is>
      </c>
      <c r="AZ732" t="inlineStr">
        <is>
          <t>LC50</t>
        </is>
      </c>
      <c r="BA732"/>
      <c r="BB732"/>
      <c r="BC732" t="n">
        <v>2.0</v>
      </c>
      <c r="BD732"/>
      <c r="BE732"/>
      <c r="BF732"/>
      <c r="BG732"/>
      <c r="BH732" t="inlineStr">
        <is>
          <t>Day(s)</t>
        </is>
      </c>
      <c r="BI732"/>
      <c r="BJ732"/>
      <c r="BK732"/>
      <c r="BL732"/>
      <c r="BM732"/>
      <c r="BN732"/>
      <c r="BO732" t="inlineStr">
        <is>
          <t>--</t>
        </is>
      </c>
      <c r="BP732"/>
      <c r="BQ732"/>
      <c r="BR732"/>
      <c r="BS732"/>
      <c r="BT732"/>
      <c r="BU732"/>
      <c r="BV732"/>
      <c r="BW732"/>
      <c r="BX732"/>
      <c r="BY732"/>
      <c r="BZ732"/>
      <c r="CA732"/>
      <c r="CB732"/>
      <c r="CC732"/>
      <c r="CD732" t="inlineStr">
        <is>
          <t>Sieroslawska,A.</t>
        </is>
      </c>
      <c r="CE732" t="n">
        <v>190969.0</v>
      </c>
      <c r="CF732" t="inlineStr">
        <is>
          <t>Evaluation of the Sensitivity of Organisms Used in Commercially Available Toxkits to Selected Cyanotoxins</t>
        </is>
      </c>
      <c r="CG732" t="inlineStr">
        <is>
          <t>Pol. J. Environ. Stud.22(6): 1817-1823</t>
        </is>
      </c>
      <c r="CH732" t="n">
        <v>2013.0</v>
      </c>
    </row>
    <row r="733">
      <c r="A733" t="n">
        <v>1.01043372E8</v>
      </c>
      <c r="B733" t="inlineStr">
        <is>
          <t>Cyclo[2,3-didehydro-N-methylalanyl-D-alanyl-L-leucyl-(3S)-3-methyl-D-beta-aspartyl-L-arginyl-(2S,3S,4E,6E,8S,9S)-3-amino-9-methoxy-2,6,8-trimethyl-10-phenyl-4,6-decadienoyl-D-gamma-glutamyl]</t>
        </is>
      </c>
      <c r="C733"/>
      <c r="D733" t="inlineStr">
        <is>
          <t>Unmeasured</t>
        </is>
      </c>
      <c r="E733"/>
      <c r="F733"/>
      <c r="G733"/>
      <c r="H733"/>
      <c r="I733"/>
      <c r="J733"/>
      <c r="K733" t="inlineStr">
        <is>
          <t>Daphnia magna</t>
        </is>
      </c>
      <c r="L733" t="inlineStr">
        <is>
          <t>Water Flea</t>
        </is>
      </c>
      <c r="M733" t="inlineStr">
        <is>
          <t>Crustaceans; Standard Test Species</t>
        </is>
      </c>
      <c r="N733"/>
      <c r="O733"/>
      <c r="P733"/>
      <c r="Q733"/>
      <c r="R733"/>
      <c r="S733"/>
      <c r="T733"/>
      <c r="U733"/>
      <c r="V733" t="inlineStr">
        <is>
          <t>Static</t>
        </is>
      </c>
      <c r="W733" t="inlineStr">
        <is>
          <t>Fresh water</t>
        </is>
      </c>
      <c r="X733" t="inlineStr">
        <is>
          <t>Lab</t>
        </is>
      </c>
      <c r="Y733"/>
      <c r="Z733" t="inlineStr">
        <is>
          <t>Formulation</t>
        </is>
      </c>
      <c r="AA733"/>
      <c r="AB733" t="n">
        <v>47.1</v>
      </c>
      <c r="AC733"/>
      <c r="AD733"/>
      <c r="AE733"/>
      <c r="AF733"/>
      <c r="AG733" t="inlineStr">
        <is>
          <t>AI mg/L</t>
        </is>
      </c>
      <c r="AH733"/>
      <c r="AI733"/>
      <c r="AJ733"/>
      <c r="AK733"/>
      <c r="AL733"/>
      <c r="AM733"/>
      <c r="AN733"/>
      <c r="AO733"/>
      <c r="AP733"/>
      <c r="AQ733"/>
      <c r="AR733"/>
      <c r="AS733"/>
      <c r="AT733"/>
      <c r="AU733"/>
      <c r="AV733"/>
      <c r="AW733"/>
      <c r="AX733" t="inlineStr">
        <is>
          <t>Mortality</t>
        </is>
      </c>
      <c r="AY733" t="inlineStr">
        <is>
          <t>Mortality</t>
        </is>
      </c>
      <c r="AZ733" t="inlineStr">
        <is>
          <t>LC50</t>
        </is>
      </c>
      <c r="BA733"/>
      <c r="BB733"/>
      <c r="BC733" t="n">
        <v>1.0</v>
      </c>
      <c r="BD733"/>
      <c r="BE733"/>
      <c r="BF733"/>
      <c r="BG733"/>
      <c r="BH733" t="inlineStr">
        <is>
          <t>Day(s)</t>
        </is>
      </c>
      <c r="BI733"/>
      <c r="BJ733"/>
      <c r="BK733"/>
      <c r="BL733"/>
      <c r="BM733"/>
      <c r="BN733"/>
      <c r="BO733" t="inlineStr">
        <is>
          <t>--</t>
        </is>
      </c>
      <c r="BP733"/>
      <c r="BQ733"/>
      <c r="BR733"/>
      <c r="BS733"/>
      <c r="BT733"/>
      <c r="BU733"/>
      <c r="BV733"/>
      <c r="BW733"/>
      <c r="BX733"/>
      <c r="BY733"/>
      <c r="BZ733"/>
      <c r="CA733"/>
      <c r="CB733"/>
      <c r="CC733"/>
      <c r="CD733" t="inlineStr">
        <is>
          <t>Chen,W., L. Song, D. Ou, and N. Gan</t>
        </is>
      </c>
      <c r="CE733" t="n">
        <v>186599.0</v>
      </c>
      <c r="CF733" t="inlineStr">
        <is>
          <t>Chronic Toxicity and Responses of Several Important Enzymes in Daphnia magna on Exposure to Sublethal Microcystin-LR</t>
        </is>
      </c>
      <c r="CG733" t="inlineStr">
        <is>
          <t>Environ. Toxicol.20(3): 323-330</t>
        </is>
      </c>
      <c r="CH733" t="n">
        <v>2005.0</v>
      </c>
    </row>
    <row r="734">
      <c r="A734" t="n">
        <v>1.01043372E8</v>
      </c>
      <c r="B734" t="inlineStr">
        <is>
          <t>Cyclo[2,3-didehydro-N-methylalanyl-D-alanyl-L-leucyl-(3S)-3-methyl-D-beta-aspartyl-L-arginyl-(2S,3S,4E,6E,8S,9S)-3-amino-9-methoxy-2,6,8-trimethyl-10-phenyl-4,6-decadienoyl-D-gamma-glutamyl]</t>
        </is>
      </c>
      <c r="C734"/>
      <c r="D734" t="inlineStr">
        <is>
          <t>Unmeasured</t>
        </is>
      </c>
      <c r="E734"/>
      <c r="F734"/>
      <c r="G734"/>
      <c r="H734"/>
      <c r="I734"/>
      <c r="J734"/>
      <c r="K734" t="inlineStr">
        <is>
          <t>Daphnia magna</t>
        </is>
      </c>
      <c r="L734" t="inlineStr">
        <is>
          <t>Water Flea</t>
        </is>
      </c>
      <c r="M734" t="inlineStr">
        <is>
          <t>Crustaceans; Standard Test Species</t>
        </is>
      </c>
      <c r="N734"/>
      <c r="O734"/>
      <c r="P734"/>
      <c r="Q734"/>
      <c r="R734"/>
      <c r="S734"/>
      <c r="T734"/>
      <c r="U734"/>
      <c r="V734" t="inlineStr">
        <is>
          <t>Static</t>
        </is>
      </c>
      <c r="W734" t="inlineStr">
        <is>
          <t>Fresh water</t>
        </is>
      </c>
      <c r="X734" t="inlineStr">
        <is>
          <t>Lab</t>
        </is>
      </c>
      <c r="Y734"/>
      <c r="Z734" t="inlineStr">
        <is>
          <t>Formulation</t>
        </is>
      </c>
      <c r="AA734"/>
      <c r="AB734" t="n">
        <v>20.3</v>
      </c>
      <c r="AC734"/>
      <c r="AD734"/>
      <c r="AE734"/>
      <c r="AF734"/>
      <c r="AG734" t="inlineStr">
        <is>
          <t>AI mg/L</t>
        </is>
      </c>
      <c r="AH734"/>
      <c r="AI734"/>
      <c r="AJ734"/>
      <c r="AK734"/>
      <c r="AL734"/>
      <c r="AM734"/>
      <c r="AN734"/>
      <c r="AO734"/>
      <c r="AP734"/>
      <c r="AQ734"/>
      <c r="AR734"/>
      <c r="AS734"/>
      <c r="AT734"/>
      <c r="AU734"/>
      <c r="AV734"/>
      <c r="AW734"/>
      <c r="AX734" t="inlineStr">
        <is>
          <t>Mortality</t>
        </is>
      </c>
      <c r="AY734" t="inlineStr">
        <is>
          <t>Mortality</t>
        </is>
      </c>
      <c r="AZ734" t="inlineStr">
        <is>
          <t>LC50</t>
        </is>
      </c>
      <c r="BA734"/>
      <c r="BB734"/>
      <c r="BC734" t="n">
        <v>2.0</v>
      </c>
      <c r="BD734"/>
      <c r="BE734"/>
      <c r="BF734"/>
      <c r="BG734"/>
      <c r="BH734" t="inlineStr">
        <is>
          <t>Day(s)</t>
        </is>
      </c>
      <c r="BI734"/>
      <c r="BJ734"/>
      <c r="BK734"/>
      <c r="BL734"/>
      <c r="BM734"/>
      <c r="BN734"/>
      <c r="BO734" t="inlineStr">
        <is>
          <t>--</t>
        </is>
      </c>
      <c r="BP734"/>
      <c r="BQ734"/>
      <c r="BR734"/>
      <c r="BS734"/>
      <c r="BT734"/>
      <c r="BU734"/>
      <c r="BV734"/>
      <c r="BW734"/>
      <c r="BX734"/>
      <c r="BY734"/>
      <c r="BZ734"/>
      <c r="CA734"/>
      <c r="CB734"/>
      <c r="CC734"/>
      <c r="CD734" t="inlineStr">
        <is>
          <t>Chen,W., L. Song, D. Ou, and N. Gan</t>
        </is>
      </c>
      <c r="CE734" t="n">
        <v>186599.0</v>
      </c>
      <c r="CF734" t="inlineStr">
        <is>
          <t>Chronic Toxicity and Responses of Several Important Enzymes in Daphnia magna on Exposure to Sublethal Microcystin-LR</t>
        </is>
      </c>
      <c r="CG734" t="inlineStr">
        <is>
          <t>Environ. Toxicol.20(3): 323-330</t>
        </is>
      </c>
      <c r="CH734" t="n">
        <v>2005.0</v>
      </c>
    </row>
    <row r="735">
      <c r="A735" t="n">
        <v>1.01043372E8</v>
      </c>
      <c r="B735" t="inlineStr">
        <is>
          <t>Cyclo[2,3-didehydro-N-methylalanyl-D-alanyl-L-leucyl-(3S)-3-methyl-D-beta-aspartyl-L-arginyl-(2S,3S,4E,6E,8S,9S)-3-amino-9-methoxy-2,6,8-trimethyl-10-phenyl-4,6-decadienoyl-D-gamma-glutamyl]</t>
        </is>
      </c>
      <c r="C735"/>
      <c r="D735" t="inlineStr">
        <is>
          <t>Unmeasured</t>
        </is>
      </c>
      <c r="E735"/>
      <c r="F735"/>
      <c r="G735"/>
      <c r="H735"/>
      <c r="I735"/>
      <c r="J735"/>
      <c r="K735" t="inlineStr">
        <is>
          <t>Daphnia magna</t>
        </is>
      </c>
      <c r="L735" t="inlineStr">
        <is>
          <t>Water Flea</t>
        </is>
      </c>
      <c r="M735" t="inlineStr">
        <is>
          <t>Crustaceans; Standard Test Species</t>
        </is>
      </c>
      <c r="N735"/>
      <c r="O735"/>
      <c r="P735"/>
      <c r="Q735"/>
      <c r="R735"/>
      <c r="S735"/>
      <c r="T735"/>
      <c r="U735"/>
      <c r="V735"/>
      <c r="W735" t="inlineStr">
        <is>
          <t>Fresh water</t>
        </is>
      </c>
      <c r="X735" t="inlineStr">
        <is>
          <t>Lab</t>
        </is>
      </c>
      <c r="Y735" t="n">
        <v>6.0</v>
      </c>
      <c r="Z735" t="inlineStr">
        <is>
          <t>Formulation</t>
        </is>
      </c>
      <c r="AA735"/>
      <c r="AB735" t="n">
        <v>2.78</v>
      </c>
      <c r="AC735"/>
      <c r="AD735" t="n">
        <v>1.78</v>
      </c>
      <c r="AE735"/>
      <c r="AF735" t="n">
        <v>6.86</v>
      </c>
      <c r="AG735" t="inlineStr">
        <is>
          <t>AI mg/L</t>
        </is>
      </c>
      <c r="AH735"/>
      <c r="AI735"/>
      <c r="AJ735"/>
      <c r="AK735"/>
      <c r="AL735"/>
      <c r="AM735"/>
      <c r="AN735"/>
      <c r="AO735"/>
      <c r="AP735"/>
      <c r="AQ735"/>
      <c r="AR735"/>
      <c r="AS735"/>
      <c r="AT735"/>
      <c r="AU735"/>
      <c r="AV735"/>
      <c r="AW735"/>
      <c r="AX735" t="inlineStr">
        <is>
          <t>Mortality</t>
        </is>
      </c>
      <c r="AY735" t="inlineStr">
        <is>
          <t>Mortality</t>
        </is>
      </c>
      <c r="AZ735" t="inlineStr">
        <is>
          <t>LC50</t>
        </is>
      </c>
      <c r="BA735"/>
      <c r="BB735"/>
      <c r="BC735" t="n">
        <v>1.0</v>
      </c>
      <c r="BD735"/>
      <c r="BE735"/>
      <c r="BF735"/>
      <c r="BG735"/>
      <c r="BH735" t="inlineStr">
        <is>
          <t>Day(s)</t>
        </is>
      </c>
      <c r="BI735"/>
      <c r="BJ735"/>
      <c r="BK735"/>
      <c r="BL735"/>
      <c r="BM735"/>
      <c r="BN735"/>
      <c r="BO735" t="inlineStr">
        <is>
          <t>--</t>
        </is>
      </c>
      <c r="BP735"/>
      <c r="BQ735"/>
      <c r="BR735"/>
      <c r="BS735"/>
      <c r="BT735"/>
      <c r="BU735"/>
      <c r="BV735"/>
      <c r="BW735"/>
      <c r="BX735"/>
      <c r="BY735"/>
      <c r="BZ735"/>
      <c r="CA735"/>
      <c r="CB735"/>
      <c r="CC735"/>
      <c r="CD735" t="inlineStr">
        <is>
          <t>Sieroslawska,A.</t>
        </is>
      </c>
      <c r="CE735" t="n">
        <v>190969.0</v>
      </c>
      <c r="CF735" t="inlineStr">
        <is>
          <t>Evaluation of the Sensitivity of Organisms Used in Commercially Available Toxkits to Selected Cyanotoxins</t>
        </is>
      </c>
      <c r="CG735" t="inlineStr">
        <is>
          <t>Pol. J. Environ. Stud.22(6): 1817-1823</t>
        </is>
      </c>
      <c r="CH735" t="n">
        <v>2013.0</v>
      </c>
    </row>
    <row r="736">
      <c r="A736" t="n">
        <v>1.01043372E8</v>
      </c>
      <c r="B736" t="inlineStr">
        <is>
          <t>Cyclo[2,3-didehydro-N-methylalanyl-D-alanyl-L-leucyl-(3S)-3-methyl-D-beta-aspartyl-L-arginyl-(2S,3S,4E,6E,8S,9S)-3-amino-9-methoxy-2,6,8-trimethyl-10-phenyl-4,6-decadienoyl-D-gamma-glutamyl]</t>
        </is>
      </c>
      <c r="C736"/>
      <c r="D736" t="inlineStr">
        <is>
          <t>Unmeasured</t>
        </is>
      </c>
      <c r="E736"/>
      <c r="F736"/>
      <c r="G736"/>
      <c r="H736"/>
      <c r="I736"/>
      <c r="J736"/>
      <c r="K736" t="inlineStr">
        <is>
          <t>Daphnia magna</t>
        </is>
      </c>
      <c r="L736" t="inlineStr">
        <is>
          <t>Water Flea</t>
        </is>
      </c>
      <c r="M736" t="inlineStr">
        <is>
          <t>Crustaceans; Standard Test Species</t>
        </is>
      </c>
      <c r="N736" t="inlineStr">
        <is>
          <t>Adult</t>
        </is>
      </c>
      <c r="O736"/>
      <c r="P736"/>
      <c r="Q736"/>
      <c r="R736"/>
      <c r="S736"/>
      <c r="T736"/>
      <c r="U736"/>
      <c r="V736" t="inlineStr">
        <is>
          <t>Static</t>
        </is>
      </c>
      <c r="W736" t="inlineStr">
        <is>
          <t>Fresh water</t>
        </is>
      </c>
      <c r="X736" t="inlineStr">
        <is>
          <t>Lab</t>
        </is>
      </c>
      <c r="Y736"/>
      <c r="Z736" t="inlineStr">
        <is>
          <t>Formulation</t>
        </is>
      </c>
      <c r="AA736"/>
      <c r="AB736" t="n">
        <v>1.26</v>
      </c>
      <c r="AC736"/>
      <c r="AD736"/>
      <c r="AE736"/>
      <c r="AF736"/>
      <c r="AG736" t="inlineStr">
        <is>
          <t>AI mg/L</t>
        </is>
      </c>
      <c r="AH736"/>
      <c r="AI736"/>
      <c r="AJ736"/>
      <c r="AK736"/>
      <c r="AL736"/>
      <c r="AM736"/>
      <c r="AN736"/>
      <c r="AO736"/>
      <c r="AP736"/>
      <c r="AQ736"/>
      <c r="AR736"/>
      <c r="AS736"/>
      <c r="AT736"/>
      <c r="AU736"/>
      <c r="AV736"/>
      <c r="AW736"/>
      <c r="AX736" t="inlineStr">
        <is>
          <t>Mortality</t>
        </is>
      </c>
      <c r="AY736" t="inlineStr">
        <is>
          <t>Mortality</t>
        </is>
      </c>
      <c r="AZ736" t="inlineStr">
        <is>
          <t>LC50</t>
        </is>
      </c>
      <c r="BA736"/>
      <c r="BB736"/>
      <c r="BC736" t="n">
        <v>3.0</v>
      </c>
      <c r="BD736"/>
      <c r="BE736"/>
      <c r="BF736"/>
      <c r="BG736"/>
      <c r="BH736" t="inlineStr">
        <is>
          <t>Day(s)</t>
        </is>
      </c>
      <c r="BI736"/>
      <c r="BJ736"/>
      <c r="BK736"/>
      <c r="BL736"/>
      <c r="BM736"/>
      <c r="BN736"/>
      <c r="BO736" t="inlineStr">
        <is>
          <t>--</t>
        </is>
      </c>
      <c r="BP736"/>
      <c r="BQ736"/>
      <c r="BR736"/>
      <c r="BS736"/>
      <c r="BT736"/>
      <c r="BU736"/>
      <c r="BV736"/>
      <c r="BW736"/>
      <c r="BX736"/>
      <c r="BY736"/>
      <c r="BZ736"/>
      <c r="CA736"/>
      <c r="CB736"/>
      <c r="CC736"/>
      <c r="CD736" t="inlineStr">
        <is>
          <t>Lindsay,J., J.S. Metcalf, and G.A. Codd</t>
        </is>
      </c>
      <c r="CE736" t="n">
        <v>186896.0</v>
      </c>
      <c r="CF736" t="inlineStr">
        <is>
          <t>Protection Against the Toxicity of Microcystin-LR and Cylindrospermopsin in Artemia salina and Daphnia spp. by Pre-Treatment with Cyanobacterial Lipopolysaccharide (LPS)</t>
        </is>
      </c>
      <c r="CG736" t="inlineStr">
        <is>
          <t>Toxicon48(8): 995-1001</t>
        </is>
      </c>
      <c r="CH736" t="n">
        <v>2006.0</v>
      </c>
    </row>
    <row r="737">
      <c r="A737" t="n">
        <v>1.07534963E8</v>
      </c>
      <c r="B737" t="inlineStr">
        <is>
          <t>alpha-[2-(4-Chlorophenyl)ethyl]-alpha-(1,1-dimethylethyl)-1H-1,2,4-triazole-1-ethanol</t>
        </is>
      </c>
      <c r="C737"/>
      <c r="D737" t="inlineStr">
        <is>
          <t>Unmeasured</t>
        </is>
      </c>
      <c r="E737"/>
      <c r="F737" t="n">
        <v>96.5</v>
      </c>
      <c r="G737"/>
      <c r="H737"/>
      <c r="I737"/>
      <c r="J737"/>
      <c r="K737" t="inlineStr">
        <is>
          <t>Daphnia magna</t>
        </is>
      </c>
      <c r="L737" t="inlineStr">
        <is>
          <t>Water Flea</t>
        </is>
      </c>
      <c r="M737" t="inlineStr">
        <is>
          <t>Crustaceans; Standard Test Species</t>
        </is>
      </c>
      <c r="N737" t="inlineStr">
        <is>
          <t>Neonate</t>
        </is>
      </c>
      <c r="O737" t="inlineStr">
        <is>
          <t>&lt;</t>
        </is>
      </c>
      <c r="P737" t="n">
        <v>24.0</v>
      </c>
      <c r="Q737"/>
      <c r="R737"/>
      <c r="S737"/>
      <c r="T737"/>
      <c r="U737" t="inlineStr">
        <is>
          <t>Hour(s)</t>
        </is>
      </c>
      <c r="V737" t="inlineStr">
        <is>
          <t>Static</t>
        </is>
      </c>
      <c r="W737" t="inlineStr">
        <is>
          <t>Fresh water</t>
        </is>
      </c>
      <c r="X737" t="inlineStr">
        <is>
          <t>Lab</t>
        </is>
      </c>
      <c r="Y737" t="n">
        <v>7.0</v>
      </c>
      <c r="Z737" t="inlineStr">
        <is>
          <t>Active ingredient</t>
        </is>
      </c>
      <c r="AA737"/>
      <c r="AB737" t="n">
        <v>40.1</v>
      </c>
      <c r="AC737"/>
      <c r="AD737" t="n">
        <v>30.95</v>
      </c>
      <c r="AE737"/>
      <c r="AF737" t="n">
        <v>58.2</v>
      </c>
      <c r="AG737" t="inlineStr">
        <is>
          <t>AI mg/L</t>
        </is>
      </c>
      <c r="AH737"/>
      <c r="AI737"/>
      <c r="AJ737"/>
      <c r="AK737"/>
      <c r="AL737"/>
      <c r="AM737"/>
      <c r="AN737"/>
      <c r="AO737"/>
      <c r="AP737"/>
      <c r="AQ737"/>
      <c r="AR737"/>
      <c r="AS737"/>
      <c r="AT737"/>
      <c r="AU737"/>
      <c r="AV737"/>
      <c r="AW737"/>
      <c r="AX737" t="inlineStr">
        <is>
          <t>Mortality</t>
        </is>
      </c>
      <c r="AY737" t="inlineStr">
        <is>
          <t>Mortality</t>
        </is>
      </c>
      <c r="AZ737" t="inlineStr">
        <is>
          <t>LC50</t>
        </is>
      </c>
      <c r="BA737"/>
      <c r="BB737"/>
      <c r="BC737" t="n">
        <v>2.0</v>
      </c>
      <c r="BD737"/>
      <c r="BE737"/>
      <c r="BF737"/>
      <c r="BG737"/>
      <c r="BH737" t="inlineStr">
        <is>
          <t>Day(s)</t>
        </is>
      </c>
      <c r="BI737"/>
      <c r="BJ737"/>
      <c r="BK737"/>
      <c r="BL737"/>
      <c r="BM737"/>
      <c r="BN737"/>
      <c r="BO737" t="inlineStr">
        <is>
          <t>--</t>
        </is>
      </c>
      <c r="BP737"/>
      <c r="BQ737"/>
      <c r="BR737"/>
      <c r="BS737"/>
      <c r="BT737"/>
      <c r="BU737"/>
      <c r="BV737"/>
      <c r="BW737"/>
      <c r="BX737"/>
      <c r="BY737"/>
      <c r="BZ737"/>
      <c r="CA737"/>
      <c r="CB737"/>
      <c r="CC737"/>
      <c r="CD737" t="inlineStr">
        <is>
          <t>Sancho,E., M.J. Villarroel, E. Andreu, and M.D. Ferrando</t>
        </is>
      </c>
      <c r="CE737" t="n">
        <v>116890.0</v>
      </c>
      <c r="CF737" t="inlineStr">
        <is>
          <t>Disturbances in Energy Metabolism of Daphnia magna After Exposure to Tebuconazole</t>
        </is>
      </c>
      <c r="CG737" t="inlineStr">
        <is>
          <t>Chemosphere74(9): 1171-1178</t>
        </is>
      </c>
      <c r="CH737" t="n">
        <v>2009.0</v>
      </c>
    </row>
    <row r="738">
      <c r="A738" t="n">
        <v>1.07534963E8</v>
      </c>
      <c r="B738" t="inlineStr">
        <is>
          <t>alpha-[2-(4-Chlorophenyl)ethyl]-alpha-(1,1-dimethylethyl)-1H-1,2,4-triazole-1-ethanol</t>
        </is>
      </c>
      <c r="C738"/>
      <c r="D738" t="inlineStr">
        <is>
          <t>Unmeasured</t>
        </is>
      </c>
      <c r="E738"/>
      <c r="F738" t="n">
        <v>96.5</v>
      </c>
      <c r="G738"/>
      <c r="H738"/>
      <c r="I738"/>
      <c r="J738"/>
      <c r="K738" t="inlineStr">
        <is>
          <t>Daphnia magna</t>
        </is>
      </c>
      <c r="L738" t="inlineStr">
        <is>
          <t>Water Flea</t>
        </is>
      </c>
      <c r="M738" t="inlineStr">
        <is>
          <t>Crustaceans; Standard Test Species</t>
        </is>
      </c>
      <c r="N738" t="inlineStr">
        <is>
          <t>Neonate</t>
        </is>
      </c>
      <c r="O738" t="inlineStr">
        <is>
          <t>&lt;</t>
        </is>
      </c>
      <c r="P738" t="n">
        <v>24.0</v>
      </c>
      <c r="Q738"/>
      <c r="R738"/>
      <c r="S738"/>
      <c r="T738"/>
      <c r="U738" t="inlineStr">
        <is>
          <t>Hour(s)</t>
        </is>
      </c>
      <c r="V738" t="inlineStr">
        <is>
          <t>Static</t>
        </is>
      </c>
      <c r="W738" t="inlineStr">
        <is>
          <t>Fresh water</t>
        </is>
      </c>
      <c r="X738" t="inlineStr">
        <is>
          <t>Lab</t>
        </is>
      </c>
      <c r="Y738" t="n">
        <v>7.0</v>
      </c>
      <c r="Z738" t="inlineStr">
        <is>
          <t>Active ingredient</t>
        </is>
      </c>
      <c r="AA738"/>
      <c r="AB738" t="n">
        <v>56.83</v>
      </c>
      <c r="AC738"/>
      <c r="AD738" t="n">
        <v>53.98</v>
      </c>
      <c r="AE738"/>
      <c r="AF738" t="n">
        <v>65.81</v>
      </c>
      <c r="AG738" t="inlineStr">
        <is>
          <t>AI mg/L</t>
        </is>
      </c>
      <c r="AH738"/>
      <c r="AI738"/>
      <c r="AJ738"/>
      <c r="AK738"/>
      <c r="AL738"/>
      <c r="AM738"/>
      <c r="AN738"/>
      <c r="AO738"/>
      <c r="AP738"/>
      <c r="AQ738"/>
      <c r="AR738"/>
      <c r="AS738"/>
      <c r="AT738"/>
      <c r="AU738"/>
      <c r="AV738"/>
      <c r="AW738"/>
      <c r="AX738" t="inlineStr">
        <is>
          <t>Mortality</t>
        </is>
      </c>
      <c r="AY738" t="inlineStr">
        <is>
          <t>Mortality</t>
        </is>
      </c>
      <c r="AZ738" t="inlineStr">
        <is>
          <t>LC50</t>
        </is>
      </c>
      <c r="BA738"/>
      <c r="BB738"/>
      <c r="BC738" t="n">
        <v>1.0</v>
      </c>
      <c r="BD738"/>
      <c r="BE738"/>
      <c r="BF738"/>
      <c r="BG738"/>
      <c r="BH738" t="inlineStr">
        <is>
          <t>Day(s)</t>
        </is>
      </c>
      <c r="BI738"/>
      <c r="BJ738"/>
      <c r="BK738"/>
      <c r="BL738"/>
      <c r="BM738"/>
      <c r="BN738"/>
      <c r="BO738" t="inlineStr">
        <is>
          <t>--</t>
        </is>
      </c>
      <c r="BP738"/>
      <c r="BQ738"/>
      <c r="BR738"/>
      <c r="BS738"/>
      <c r="BT738"/>
      <c r="BU738"/>
      <c r="BV738"/>
      <c r="BW738"/>
      <c r="BX738"/>
      <c r="BY738"/>
      <c r="BZ738"/>
      <c r="CA738"/>
      <c r="CB738"/>
      <c r="CC738"/>
      <c r="CD738" t="inlineStr">
        <is>
          <t>Sancho,E., M.J. Villarroel, E. Andreu, and M.D. Ferrando</t>
        </is>
      </c>
      <c r="CE738" t="n">
        <v>116890.0</v>
      </c>
      <c r="CF738" t="inlineStr">
        <is>
          <t>Disturbances in Energy Metabolism of Daphnia magna After Exposure to Tebuconazole</t>
        </is>
      </c>
      <c r="CG738" t="inlineStr">
        <is>
          <t>Chemosphere74(9): 1171-1178</t>
        </is>
      </c>
      <c r="CH738" t="n">
        <v>2009.0</v>
      </c>
    </row>
    <row r="739">
      <c r="A739" t="n">
        <v>1.07534963E8</v>
      </c>
      <c r="B739" t="inlineStr">
        <is>
          <t>alpha-[2-(4-Chlorophenyl)ethyl]-alpha-(1,1-dimethylethyl)-1H-1,2,4-triazole-1-ethanol</t>
        </is>
      </c>
      <c r="C739" t="inlineStr">
        <is>
          <t>Technical grade, technical product, technical formulation</t>
        </is>
      </c>
      <c r="D739" t="inlineStr">
        <is>
          <t>Unmeasured</t>
        </is>
      </c>
      <c r="E739"/>
      <c r="F739"/>
      <c r="G739"/>
      <c r="H739" t="n">
        <v>95.0</v>
      </c>
      <c r="I739"/>
      <c r="J739" t="n">
        <v>97.0</v>
      </c>
      <c r="K739" t="inlineStr">
        <is>
          <t>Daphnia magna</t>
        </is>
      </c>
      <c r="L739" t="inlineStr">
        <is>
          <t>Water Flea</t>
        </is>
      </c>
      <c r="M739" t="inlineStr">
        <is>
          <t>Crustaceans; Standard Test Species</t>
        </is>
      </c>
      <c r="N739" t="inlineStr">
        <is>
          <t>Neonate</t>
        </is>
      </c>
      <c r="O739" t="inlineStr">
        <is>
          <t>&lt;</t>
        </is>
      </c>
      <c r="P739" t="n">
        <v>24.0</v>
      </c>
      <c r="Q739"/>
      <c r="R739"/>
      <c r="S739"/>
      <c r="T739"/>
      <c r="U739" t="inlineStr">
        <is>
          <t>Hour(s)</t>
        </is>
      </c>
      <c r="V739" t="inlineStr">
        <is>
          <t>Static</t>
        </is>
      </c>
      <c r="W739" t="inlineStr">
        <is>
          <t>Culture</t>
        </is>
      </c>
      <c r="X739" t="inlineStr">
        <is>
          <t>Lab</t>
        </is>
      </c>
      <c r="Y739"/>
      <c r="Z739" t="inlineStr">
        <is>
          <t>Active ingredient</t>
        </is>
      </c>
      <c r="AA739"/>
      <c r="AB739" t="n">
        <v>10.3414</v>
      </c>
      <c r="AC739"/>
      <c r="AD739"/>
      <c r="AE739"/>
      <c r="AF739"/>
      <c r="AG739" t="inlineStr">
        <is>
          <t>AI mg/L</t>
        </is>
      </c>
      <c r="AH739"/>
      <c r="AI739"/>
      <c r="AJ739"/>
      <c r="AK739"/>
      <c r="AL739"/>
      <c r="AM739"/>
      <c r="AN739"/>
      <c r="AO739"/>
      <c r="AP739"/>
      <c r="AQ739"/>
      <c r="AR739"/>
      <c r="AS739"/>
      <c r="AT739"/>
      <c r="AU739"/>
      <c r="AV739"/>
      <c r="AW739"/>
      <c r="AX739" t="inlineStr">
        <is>
          <t>Mortality</t>
        </is>
      </c>
      <c r="AY739" t="inlineStr">
        <is>
          <t>Mortality</t>
        </is>
      </c>
      <c r="AZ739" t="inlineStr">
        <is>
          <t>LC50</t>
        </is>
      </c>
      <c r="BA739"/>
      <c r="BB739"/>
      <c r="BC739" t="n">
        <v>2.0</v>
      </c>
      <c r="BD739"/>
      <c r="BE739"/>
      <c r="BF739"/>
      <c r="BG739"/>
      <c r="BH739" t="inlineStr">
        <is>
          <t>Day(s)</t>
        </is>
      </c>
      <c r="BI739"/>
      <c r="BJ739"/>
      <c r="BK739"/>
      <c r="BL739"/>
      <c r="BM739"/>
      <c r="BN739"/>
      <c r="BO739" t="inlineStr">
        <is>
          <t>--</t>
        </is>
      </c>
      <c r="BP739"/>
      <c r="BQ739"/>
      <c r="BR739"/>
      <c r="BS739"/>
      <c r="BT739"/>
      <c r="BU739"/>
      <c r="BV739"/>
      <c r="BW739"/>
      <c r="BX739"/>
      <c r="BY739"/>
      <c r="BZ739"/>
      <c r="CA739"/>
      <c r="CB739"/>
      <c r="CC739"/>
      <c r="CD739" t="inlineStr">
        <is>
          <t>Norgaard,K.B., and N. Cedergreen</t>
        </is>
      </c>
      <c r="CE739" t="n">
        <v>171371.0</v>
      </c>
      <c r="CF739" t="inlineStr">
        <is>
          <t>Pesticide Cocktails can Interact Synergistically on Aquatic Crustaceans</t>
        </is>
      </c>
      <c r="CG739" t="inlineStr">
        <is>
          <t>Environ. Sci. Pollut. Res.17:957-967</t>
        </is>
      </c>
      <c r="CH739" t="n">
        <v>2010.0</v>
      </c>
    </row>
    <row r="740">
      <c r="A740" t="n">
        <v>1.07534963E8</v>
      </c>
      <c r="B740" t="inlineStr">
        <is>
          <t>alpha-[2-(4-Chlorophenyl)ethyl]-alpha-(1,1-dimethylethyl)-1H-1,2,4-triazole-1-ethanol</t>
        </is>
      </c>
      <c r="C740" t="inlineStr">
        <is>
          <t>Technical grade, technical product, technical formulation</t>
        </is>
      </c>
      <c r="D740" t="inlineStr">
        <is>
          <t>Unmeasured</t>
        </is>
      </c>
      <c r="E740"/>
      <c r="F740"/>
      <c r="G740"/>
      <c r="H740" t="n">
        <v>95.0</v>
      </c>
      <c r="I740"/>
      <c r="J740" t="n">
        <v>97.0</v>
      </c>
      <c r="K740" t="inlineStr">
        <is>
          <t>Daphnia magna</t>
        </is>
      </c>
      <c r="L740" t="inlineStr">
        <is>
          <t>Water Flea</t>
        </is>
      </c>
      <c r="M740" t="inlineStr">
        <is>
          <t>Crustaceans; Standard Test Species</t>
        </is>
      </c>
      <c r="N740" t="inlineStr">
        <is>
          <t>Neonate</t>
        </is>
      </c>
      <c r="O740" t="inlineStr">
        <is>
          <t>&lt;</t>
        </is>
      </c>
      <c r="P740" t="n">
        <v>24.0</v>
      </c>
      <c r="Q740"/>
      <c r="R740"/>
      <c r="S740"/>
      <c r="T740"/>
      <c r="U740" t="inlineStr">
        <is>
          <t>Hour(s)</t>
        </is>
      </c>
      <c r="V740" t="inlineStr">
        <is>
          <t>Static</t>
        </is>
      </c>
      <c r="W740" t="inlineStr">
        <is>
          <t>Culture</t>
        </is>
      </c>
      <c r="X740" t="inlineStr">
        <is>
          <t>Lab</t>
        </is>
      </c>
      <c r="Y740"/>
      <c r="Z740" t="inlineStr">
        <is>
          <t>Active ingredient</t>
        </is>
      </c>
      <c r="AA740"/>
      <c r="AB740" t="n">
        <v>11.4468</v>
      </c>
      <c r="AC740"/>
      <c r="AD740"/>
      <c r="AE740"/>
      <c r="AF740"/>
      <c r="AG740" t="inlineStr">
        <is>
          <t>AI mg/L</t>
        </is>
      </c>
      <c r="AH740"/>
      <c r="AI740"/>
      <c r="AJ740"/>
      <c r="AK740"/>
      <c r="AL740"/>
      <c r="AM740"/>
      <c r="AN740"/>
      <c r="AO740"/>
      <c r="AP740"/>
      <c r="AQ740"/>
      <c r="AR740"/>
      <c r="AS740"/>
      <c r="AT740"/>
      <c r="AU740"/>
      <c r="AV740"/>
      <c r="AW740"/>
      <c r="AX740" t="inlineStr">
        <is>
          <t>Mortality</t>
        </is>
      </c>
      <c r="AY740" t="inlineStr">
        <is>
          <t>Mortality</t>
        </is>
      </c>
      <c r="AZ740" t="inlineStr">
        <is>
          <t>LC50</t>
        </is>
      </c>
      <c r="BA740"/>
      <c r="BB740"/>
      <c r="BC740" t="n">
        <v>2.0</v>
      </c>
      <c r="BD740"/>
      <c r="BE740"/>
      <c r="BF740"/>
      <c r="BG740"/>
      <c r="BH740" t="inlineStr">
        <is>
          <t>Day(s)</t>
        </is>
      </c>
      <c r="BI740"/>
      <c r="BJ740"/>
      <c r="BK740"/>
      <c r="BL740"/>
      <c r="BM740"/>
      <c r="BN740"/>
      <c r="BO740" t="inlineStr">
        <is>
          <t>--</t>
        </is>
      </c>
      <c r="BP740"/>
      <c r="BQ740"/>
      <c r="BR740"/>
      <c r="BS740"/>
      <c r="BT740"/>
      <c r="BU740"/>
      <c r="BV740"/>
      <c r="BW740"/>
      <c r="BX740"/>
      <c r="BY740"/>
      <c r="BZ740"/>
      <c r="CA740"/>
      <c r="CB740"/>
      <c r="CC740"/>
      <c r="CD740" t="inlineStr">
        <is>
          <t>Norgaard,K.B., and N. Cedergreen</t>
        </is>
      </c>
      <c r="CE740" t="n">
        <v>171371.0</v>
      </c>
      <c r="CF740" t="inlineStr">
        <is>
          <t>Pesticide Cocktails can Interact Synergistically on Aquatic Crustaceans</t>
        </is>
      </c>
      <c r="CG740" t="inlineStr">
        <is>
          <t>Environ. Sci. Pollut. Res.17:957-967</t>
        </is>
      </c>
      <c r="CH740" t="n">
        <v>2010.0</v>
      </c>
    </row>
    <row r="741">
      <c r="A741" t="n">
        <v>1.07534963E8</v>
      </c>
      <c r="B741" t="inlineStr">
        <is>
          <t>alpha-[2-(4-Chlorophenyl)ethyl]-alpha-(1,1-dimethylethyl)-1H-1,2,4-triazole-1-ethanol</t>
        </is>
      </c>
      <c r="C741" t="inlineStr">
        <is>
          <t>Technical grade, technical product, technical formulation</t>
        </is>
      </c>
      <c r="D741" t="inlineStr">
        <is>
          <t>Unmeasured</t>
        </is>
      </c>
      <c r="E741"/>
      <c r="F741"/>
      <c r="G741"/>
      <c r="H741" t="n">
        <v>95.0</v>
      </c>
      <c r="I741"/>
      <c r="J741" t="n">
        <v>97.0</v>
      </c>
      <c r="K741" t="inlineStr">
        <is>
          <t>Daphnia magna</t>
        </is>
      </c>
      <c r="L741" t="inlineStr">
        <is>
          <t>Water Flea</t>
        </is>
      </c>
      <c r="M741" t="inlineStr">
        <is>
          <t>Crustaceans; Standard Test Species</t>
        </is>
      </c>
      <c r="N741" t="inlineStr">
        <is>
          <t>Neonate</t>
        </is>
      </c>
      <c r="O741" t="inlineStr">
        <is>
          <t>&lt;</t>
        </is>
      </c>
      <c r="P741" t="n">
        <v>24.0</v>
      </c>
      <c r="Q741"/>
      <c r="R741"/>
      <c r="S741"/>
      <c r="T741"/>
      <c r="U741" t="inlineStr">
        <is>
          <t>Hour(s)</t>
        </is>
      </c>
      <c r="V741" t="inlineStr">
        <is>
          <t>Static</t>
        </is>
      </c>
      <c r="W741" t="inlineStr">
        <is>
          <t>Culture</t>
        </is>
      </c>
      <c r="X741" t="inlineStr">
        <is>
          <t>Lab</t>
        </is>
      </c>
      <c r="Y741"/>
      <c r="Z741" t="inlineStr">
        <is>
          <t>Active ingredient</t>
        </is>
      </c>
      <c r="AA741"/>
      <c r="AB741" t="n">
        <v>9.1941</v>
      </c>
      <c r="AC741"/>
      <c r="AD741"/>
      <c r="AE741"/>
      <c r="AF741"/>
      <c r="AG741" t="inlineStr">
        <is>
          <t>AI mg/L</t>
        </is>
      </c>
      <c r="AH741"/>
      <c r="AI741"/>
      <c r="AJ741"/>
      <c r="AK741"/>
      <c r="AL741"/>
      <c r="AM741"/>
      <c r="AN741"/>
      <c r="AO741"/>
      <c r="AP741"/>
      <c r="AQ741"/>
      <c r="AR741"/>
      <c r="AS741"/>
      <c r="AT741"/>
      <c r="AU741"/>
      <c r="AV741"/>
      <c r="AW741"/>
      <c r="AX741" t="inlineStr">
        <is>
          <t>Mortality</t>
        </is>
      </c>
      <c r="AY741" t="inlineStr">
        <is>
          <t>Mortality</t>
        </is>
      </c>
      <c r="AZ741" t="inlineStr">
        <is>
          <t>LC50</t>
        </is>
      </c>
      <c r="BA741"/>
      <c r="BB741"/>
      <c r="BC741" t="n">
        <v>2.0</v>
      </c>
      <c r="BD741"/>
      <c r="BE741"/>
      <c r="BF741"/>
      <c r="BG741"/>
      <c r="BH741" t="inlineStr">
        <is>
          <t>Day(s)</t>
        </is>
      </c>
      <c r="BI741"/>
      <c r="BJ741"/>
      <c r="BK741"/>
      <c r="BL741"/>
      <c r="BM741"/>
      <c r="BN741"/>
      <c r="BO741" t="inlineStr">
        <is>
          <t>--</t>
        </is>
      </c>
      <c r="BP741"/>
      <c r="BQ741"/>
      <c r="BR741"/>
      <c r="BS741"/>
      <c r="BT741"/>
      <c r="BU741"/>
      <c r="BV741"/>
      <c r="BW741"/>
      <c r="BX741"/>
      <c r="BY741"/>
      <c r="BZ741"/>
      <c r="CA741"/>
      <c r="CB741"/>
      <c r="CC741"/>
      <c r="CD741" t="inlineStr">
        <is>
          <t>Norgaard,K.B., and N. Cedergreen</t>
        </is>
      </c>
      <c r="CE741" t="n">
        <v>171371.0</v>
      </c>
      <c r="CF741" t="inlineStr">
        <is>
          <t>Pesticide Cocktails can Interact Synergistically on Aquatic Crustaceans</t>
        </is>
      </c>
      <c r="CG741" t="inlineStr">
        <is>
          <t>Environ. Sci. Pollut. Res.17:957-967</t>
        </is>
      </c>
      <c r="CH741" t="n">
        <v>2010.0</v>
      </c>
    </row>
    <row r="742">
      <c r="A742" t="n">
        <v>1.07534963E8</v>
      </c>
      <c r="B742" t="inlineStr">
        <is>
          <t>alpha-[2-(4-Chlorophenyl)ethyl]-alpha-(1,1-dimethylethyl)-1H-1,2,4-triazole-1-ethanol</t>
        </is>
      </c>
      <c r="C742"/>
      <c r="D742" t="inlineStr">
        <is>
          <t>Unmeasured</t>
        </is>
      </c>
      <c r="E742" t="inlineStr">
        <is>
          <t>&gt;</t>
        </is>
      </c>
      <c r="F742" t="n">
        <v>99.1</v>
      </c>
      <c r="G742"/>
      <c r="H742"/>
      <c r="I742"/>
      <c r="J742"/>
      <c r="K742" t="inlineStr">
        <is>
          <t>Daphnia magna</t>
        </is>
      </c>
      <c r="L742" t="inlineStr">
        <is>
          <t>Water Flea</t>
        </is>
      </c>
      <c r="M742" t="inlineStr">
        <is>
          <t>Crustaceans; Standard Test Species</t>
        </is>
      </c>
      <c r="N742" t="inlineStr">
        <is>
          <t>Neonate</t>
        </is>
      </c>
      <c r="O742"/>
      <c r="P742"/>
      <c r="Q742"/>
      <c r="R742"/>
      <c r="S742"/>
      <c r="T742"/>
      <c r="U742"/>
      <c r="V742" t="inlineStr">
        <is>
          <t>Static</t>
        </is>
      </c>
      <c r="W742" t="inlineStr">
        <is>
          <t>Fresh water</t>
        </is>
      </c>
      <c r="X742" t="inlineStr">
        <is>
          <t>Lab</t>
        </is>
      </c>
      <c r="Y742" t="n">
        <v>9.0</v>
      </c>
      <c r="Z742" t="inlineStr">
        <is>
          <t>Active ingredient</t>
        </is>
      </c>
      <c r="AA742"/>
      <c r="AB742" t="n">
        <v>3.631</v>
      </c>
      <c r="AC742"/>
      <c r="AD742" t="n">
        <v>2.98</v>
      </c>
      <c r="AE742"/>
      <c r="AF742" t="n">
        <v>4.465</v>
      </c>
      <c r="AG742" t="inlineStr">
        <is>
          <t>AI mg/L</t>
        </is>
      </c>
      <c r="AH742"/>
      <c r="AI742"/>
      <c r="AJ742"/>
      <c r="AK742"/>
      <c r="AL742"/>
      <c r="AM742"/>
      <c r="AN742"/>
      <c r="AO742"/>
      <c r="AP742"/>
      <c r="AQ742"/>
      <c r="AR742"/>
      <c r="AS742"/>
      <c r="AT742"/>
      <c r="AU742"/>
      <c r="AV742"/>
      <c r="AW742"/>
      <c r="AX742" t="inlineStr">
        <is>
          <t>Mortality</t>
        </is>
      </c>
      <c r="AY742" t="inlineStr">
        <is>
          <t>Mortality</t>
        </is>
      </c>
      <c r="AZ742" t="inlineStr">
        <is>
          <t>LC50</t>
        </is>
      </c>
      <c r="BA742"/>
      <c r="BB742"/>
      <c r="BC742" t="n">
        <v>2.0</v>
      </c>
      <c r="BD742"/>
      <c r="BE742"/>
      <c r="BF742"/>
      <c r="BG742"/>
      <c r="BH742" t="inlineStr">
        <is>
          <t>Day(s)</t>
        </is>
      </c>
      <c r="BI742"/>
      <c r="BJ742"/>
      <c r="BK742"/>
      <c r="BL742"/>
      <c r="BM742"/>
      <c r="BN742"/>
      <c r="BO742" t="inlineStr">
        <is>
          <t>--</t>
        </is>
      </c>
      <c r="BP742"/>
      <c r="BQ742"/>
      <c r="BR742"/>
      <c r="BS742"/>
      <c r="BT742"/>
      <c r="BU742"/>
      <c r="BV742"/>
      <c r="BW742"/>
      <c r="BX742"/>
      <c r="BY742"/>
      <c r="BZ742"/>
      <c r="CA742"/>
      <c r="CB742"/>
      <c r="CC742"/>
      <c r="CD742" t="inlineStr">
        <is>
          <t>Li,Y., F. Dong, X. Liu, J. Xu, Y. Han, and Y. Zheng</t>
        </is>
      </c>
      <c r="CE742" t="n">
        <v>178194.0</v>
      </c>
      <c r="CF742" t="inlineStr">
        <is>
          <t>Enantioselectivity in Tebuconazole and Myclobutanil Non-Target Toxicity and Degradation in Soils</t>
        </is>
      </c>
      <c r="CG742" t="inlineStr">
        <is>
          <t>Chemosphere122:145-153</t>
        </is>
      </c>
      <c r="CH742" t="n">
        <v>2015.0</v>
      </c>
    </row>
    <row r="743">
      <c r="A743" t="n">
        <v>1.07534963E8</v>
      </c>
      <c r="B743" t="inlineStr">
        <is>
          <t>alpha-[2-(4-Chlorophenyl)ethyl]-alpha-(1,1-dimethylethyl)-1H-1,2,4-triazole-1-ethanol</t>
        </is>
      </c>
      <c r="C743"/>
      <c r="D743" t="inlineStr">
        <is>
          <t>Unmeasured</t>
        </is>
      </c>
      <c r="E743"/>
      <c r="F743"/>
      <c r="G743"/>
      <c r="H743"/>
      <c r="I743"/>
      <c r="J743"/>
      <c r="K743" t="inlineStr">
        <is>
          <t>Daphnia magna</t>
        </is>
      </c>
      <c r="L743" t="inlineStr">
        <is>
          <t>Water Flea</t>
        </is>
      </c>
      <c r="M743" t="inlineStr">
        <is>
          <t>Crustaceans; Standard Test Species</t>
        </is>
      </c>
      <c r="N743" t="inlineStr">
        <is>
          <t>Neonate</t>
        </is>
      </c>
      <c r="O743" t="inlineStr">
        <is>
          <t>~</t>
        </is>
      </c>
      <c r="P743" t="n">
        <v>26.0</v>
      </c>
      <c r="Q743"/>
      <c r="R743"/>
      <c r="S743"/>
      <c r="T743"/>
      <c r="U743" t="inlineStr">
        <is>
          <t>Hour(s)</t>
        </is>
      </c>
      <c r="V743" t="inlineStr">
        <is>
          <t>Renewal</t>
        </is>
      </c>
      <c r="W743" t="inlineStr">
        <is>
          <t>Fresh water</t>
        </is>
      </c>
      <c r="X743" t="inlineStr">
        <is>
          <t>Lab</t>
        </is>
      </c>
      <c r="Y743" t="n">
        <v>6.0</v>
      </c>
      <c r="Z743" t="inlineStr">
        <is>
          <t>Formulation</t>
        </is>
      </c>
      <c r="AA743"/>
      <c r="AB743" t="n">
        <v>0.75</v>
      </c>
      <c r="AC743"/>
      <c r="AD743" t="n">
        <v>0.32</v>
      </c>
      <c r="AE743"/>
      <c r="AF743" t="n">
        <v>2.0</v>
      </c>
      <c r="AG743" t="inlineStr">
        <is>
          <t>AI mg/L</t>
        </is>
      </c>
      <c r="AH743"/>
      <c r="AI743"/>
      <c r="AJ743"/>
      <c r="AK743"/>
      <c r="AL743"/>
      <c r="AM743"/>
      <c r="AN743"/>
      <c r="AO743"/>
      <c r="AP743"/>
      <c r="AQ743"/>
      <c r="AR743"/>
      <c r="AS743"/>
      <c r="AT743"/>
      <c r="AU743"/>
      <c r="AV743"/>
      <c r="AW743"/>
      <c r="AX743" t="inlineStr">
        <is>
          <t>Mortality</t>
        </is>
      </c>
      <c r="AY743" t="inlineStr">
        <is>
          <t>Mortality</t>
        </is>
      </c>
      <c r="AZ743" t="inlineStr">
        <is>
          <t>LC50</t>
        </is>
      </c>
      <c r="BA743"/>
      <c r="BB743"/>
      <c r="BC743" t="n">
        <v>2.0</v>
      </c>
      <c r="BD743"/>
      <c r="BE743"/>
      <c r="BF743"/>
      <c r="BG743"/>
      <c r="BH743" t="inlineStr">
        <is>
          <t>Day(s)</t>
        </is>
      </c>
      <c r="BI743"/>
      <c r="BJ743"/>
      <c r="BK743"/>
      <c r="BL743"/>
      <c r="BM743"/>
      <c r="BN743"/>
      <c r="BO743" t="inlineStr">
        <is>
          <t>--</t>
        </is>
      </c>
      <c r="BP743"/>
      <c r="BQ743"/>
      <c r="BR743"/>
      <c r="BS743"/>
      <c r="BT743"/>
      <c r="BU743"/>
      <c r="BV743"/>
      <c r="BW743"/>
      <c r="BX743"/>
      <c r="BY743"/>
      <c r="BZ743"/>
      <c r="CA743"/>
      <c r="CB743"/>
      <c r="CC743"/>
      <c r="CD743" t="inlineStr">
        <is>
          <t>Ochoa-Acuna,H.G., W. Bialkowski, G. Yale, and L. Hahn</t>
        </is>
      </c>
      <c r="CE743" t="n">
        <v>119412.0</v>
      </c>
      <c r="CF743" t="inlineStr">
        <is>
          <t>Toxicity of Soybean Rust Fungicides to Freshwater Algae and Daphnia magna</t>
        </is>
      </c>
      <c r="CG743" t="inlineStr">
        <is>
          <t>Ecotoxicology18(4): 440-446</t>
        </is>
      </c>
      <c r="CH743" t="n">
        <v>2009.0</v>
      </c>
    </row>
    <row r="744">
      <c r="A744" t="n">
        <v>1.07534963E8</v>
      </c>
      <c r="B744" t="inlineStr">
        <is>
          <t>alpha-[2-(4-Chlorophenyl)ethyl]-alpha-(1,1-dimethylethyl)-1H-1,2,4-triazole-1-ethanol</t>
        </is>
      </c>
      <c r="C744"/>
      <c r="D744" t="inlineStr">
        <is>
          <t>Unmeasured</t>
        </is>
      </c>
      <c r="E744"/>
      <c r="F744" t="n">
        <v>97.0</v>
      </c>
      <c r="G744"/>
      <c r="H744"/>
      <c r="I744"/>
      <c r="J744"/>
      <c r="K744" t="inlineStr">
        <is>
          <t>Daphnia magna</t>
        </is>
      </c>
      <c r="L744" t="inlineStr">
        <is>
          <t>Water Flea</t>
        </is>
      </c>
      <c r="M744" t="inlineStr">
        <is>
          <t>Crustaceans; Standard Test Species</t>
        </is>
      </c>
      <c r="N744" t="inlineStr">
        <is>
          <t>Neonate</t>
        </is>
      </c>
      <c r="O744" t="inlineStr">
        <is>
          <t>&lt;</t>
        </is>
      </c>
      <c r="P744" t="n">
        <v>24.0</v>
      </c>
      <c r="Q744"/>
      <c r="R744"/>
      <c r="S744"/>
      <c r="T744"/>
      <c r="U744" t="inlineStr">
        <is>
          <t>Hour(s)</t>
        </is>
      </c>
      <c r="V744" t="inlineStr">
        <is>
          <t>Renewal</t>
        </is>
      </c>
      <c r="W744" t="inlineStr">
        <is>
          <t>Fresh water</t>
        </is>
      </c>
      <c r="X744" t="inlineStr">
        <is>
          <t>Lab</t>
        </is>
      </c>
      <c r="Y744" t="n">
        <v>6.0</v>
      </c>
      <c r="Z744" t="inlineStr">
        <is>
          <t>Active ingredient</t>
        </is>
      </c>
      <c r="AA744"/>
      <c r="AB744" t="n">
        <v>3.83</v>
      </c>
      <c r="AC744"/>
      <c r="AD744" t="n">
        <v>3.12</v>
      </c>
      <c r="AE744"/>
      <c r="AF744" t="n">
        <v>4.73</v>
      </c>
      <c r="AG744" t="inlineStr">
        <is>
          <t>AI mg/L</t>
        </is>
      </c>
      <c r="AH744"/>
      <c r="AI744"/>
      <c r="AJ744"/>
      <c r="AK744"/>
      <c r="AL744"/>
      <c r="AM744"/>
      <c r="AN744"/>
      <c r="AO744"/>
      <c r="AP744"/>
      <c r="AQ744"/>
      <c r="AR744"/>
      <c r="AS744"/>
      <c r="AT744"/>
      <c r="AU744"/>
      <c r="AV744"/>
      <c r="AW744"/>
      <c r="AX744" t="inlineStr">
        <is>
          <t>Mortality</t>
        </is>
      </c>
      <c r="AY744" t="inlineStr">
        <is>
          <t>Mortality</t>
        </is>
      </c>
      <c r="AZ744" t="inlineStr">
        <is>
          <t>LC50</t>
        </is>
      </c>
      <c r="BA744"/>
      <c r="BB744"/>
      <c r="BC744" t="n">
        <v>2.0</v>
      </c>
      <c r="BD744"/>
      <c r="BE744"/>
      <c r="BF744"/>
      <c r="BG744"/>
      <c r="BH744" t="inlineStr">
        <is>
          <t>Day(s)</t>
        </is>
      </c>
      <c r="BI744"/>
      <c r="BJ744"/>
      <c r="BK744"/>
      <c r="BL744"/>
      <c r="BM744"/>
      <c r="BN744"/>
      <c r="BO744" t="inlineStr">
        <is>
          <t>--</t>
        </is>
      </c>
      <c r="BP744"/>
      <c r="BQ744"/>
      <c r="BR744"/>
      <c r="BS744"/>
      <c r="BT744"/>
      <c r="BU744"/>
      <c r="BV744"/>
      <c r="BW744"/>
      <c r="BX744"/>
      <c r="BY744"/>
      <c r="BZ744"/>
      <c r="CA744"/>
      <c r="CB744"/>
      <c r="CC744"/>
      <c r="CD744" t="inlineStr">
        <is>
          <t>Qi,S., X. Liu, L. Zhu, X. Chen, and C. Wang</t>
        </is>
      </c>
      <c r="CE744" t="n">
        <v>179679.0</v>
      </c>
      <c r="CF744" t="inlineStr">
        <is>
          <t>Racemic, R-, and S-Tebuconazole Altered Chitinase and Chitobiase Activity of Daphnia magna</t>
        </is>
      </c>
      <c r="CG744" t="inlineStr">
        <is>
          <t>Chinese Chem. Lett.53(3): 171-175</t>
        </is>
      </c>
      <c r="CH744" t="n">
        <v>2018.0</v>
      </c>
    </row>
    <row r="745">
      <c r="A745" t="n">
        <v>1.07534963E8</v>
      </c>
      <c r="B745" t="inlineStr">
        <is>
          <t>alpha-[2-(4-Chlorophenyl)ethyl]-alpha-(1,1-dimethylethyl)-1H-1,2,4-triazole-1-ethanol</t>
        </is>
      </c>
      <c r="C745"/>
      <c r="D745" t="inlineStr">
        <is>
          <t>Unmeasured</t>
        </is>
      </c>
      <c r="E745"/>
      <c r="F745" t="n">
        <v>97.0</v>
      </c>
      <c r="G745"/>
      <c r="H745"/>
      <c r="I745"/>
      <c r="J745"/>
      <c r="K745" t="inlineStr">
        <is>
          <t>Daphnia magna</t>
        </is>
      </c>
      <c r="L745" t="inlineStr">
        <is>
          <t>Water Flea</t>
        </is>
      </c>
      <c r="M745" t="inlineStr">
        <is>
          <t>Crustaceans; Standard Test Species</t>
        </is>
      </c>
      <c r="N745" t="inlineStr">
        <is>
          <t>Neonate</t>
        </is>
      </c>
      <c r="O745" t="inlineStr">
        <is>
          <t>&lt;</t>
        </is>
      </c>
      <c r="P745" t="n">
        <v>24.0</v>
      </c>
      <c r="Q745"/>
      <c r="R745"/>
      <c r="S745"/>
      <c r="T745"/>
      <c r="U745" t="inlineStr">
        <is>
          <t>Hour(s)</t>
        </is>
      </c>
      <c r="V745" t="inlineStr">
        <is>
          <t>Renewal</t>
        </is>
      </c>
      <c r="W745" t="inlineStr">
        <is>
          <t>Fresh water</t>
        </is>
      </c>
      <c r="X745" t="inlineStr">
        <is>
          <t>Lab</t>
        </is>
      </c>
      <c r="Y745" t="n">
        <v>6.0</v>
      </c>
      <c r="Z745" t="inlineStr">
        <is>
          <t>Active ingredient</t>
        </is>
      </c>
      <c r="AA745"/>
      <c r="AB745" t="n">
        <v>7.08</v>
      </c>
      <c r="AC745"/>
      <c r="AD745" t="n">
        <v>4.81</v>
      </c>
      <c r="AE745"/>
      <c r="AF745" t="n">
        <v>13.96</v>
      </c>
      <c r="AG745" t="inlineStr">
        <is>
          <t>AI mg/L</t>
        </is>
      </c>
      <c r="AH745"/>
      <c r="AI745"/>
      <c r="AJ745"/>
      <c r="AK745"/>
      <c r="AL745"/>
      <c r="AM745"/>
      <c r="AN745"/>
      <c r="AO745"/>
      <c r="AP745"/>
      <c r="AQ745"/>
      <c r="AR745"/>
      <c r="AS745"/>
      <c r="AT745"/>
      <c r="AU745"/>
      <c r="AV745"/>
      <c r="AW745"/>
      <c r="AX745" t="inlineStr">
        <is>
          <t>Mortality</t>
        </is>
      </c>
      <c r="AY745" t="inlineStr">
        <is>
          <t>Mortality</t>
        </is>
      </c>
      <c r="AZ745" t="inlineStr">
        <is>
          <t>LC50</t>
        </is>
      </c>
      <c r="BA745"/>
      <c r="BB745"/>
      <c r="BC745" t="n">
        <v>1.0</v>
      </c>
      <c r="BD745"/>
      <c r="BE745"/>
      <c r="BF745"/>
      <c r="BG745"/>
      <c r="BH745" t="inlineStr">
        <is>
          <t>Day(s)</t>
        </is>
      </c>
      <c r="BI745"/>
      <c r="BJ745"/>
      <c r="BK745"/>
      <c r="BL745"/>
      <c r="BM745"/>
      <c r="BN745"/>
      <c r="BO745" t="inlineStr">
        <is>
          <t>--</t>
        </is>
      </c>
      <c r="BP745"/>
      <c r="BQ745"/>
      <c r="BR745"/>
      <c r="BS745"/>
      <c r="BT745"/>
      <c r="BU745"/>
      <c r="BV745"/>
      <c r="BW745"/>
      <c r="BX745"/>
      <c r="BY745"/>
      <c r="BZ745"/>
      <c r="CA745"/>
      <c r="CB745"/>
      <c r="CC745"/>
      <c r="CD745" t="inlineStr">
        <is>
          <t>Qi,S., X. Liu, L. Zhu, X. Chen, and C. Wang</t>
        </is>
      </c>
      <c r="CE745" t="n">
        <v>179679.0</v>
      </c>
      <c r="CF745" t="inlineStr">
        <is>
          <t>Racemic, R-, and S-Tebuconazole Altered Chitinase and Chitobiase Activity of Daphnia magna</t>
        </is>
      </c>
      <c r="CG745" t="inlineStr">
        <is>
          <t>Chinese Chem. Lett.53(3): 171-175</t>
        </is>
      </c>
      <c r="CH745" t="n">
        <v>2018.0</v>
      </c>
    </row>
    <row r="746">
      <c r="A746" t="n">
        <v>1.11988499E8</v>
      </c>
      <c r="B746" t="inlineStr">
        <is>
          <t>[N(Z)]-N-[3-[(6-Chloro-3-pyridinyl)methyl]-2-thiazolidinylidene]cyanamide</t>
        </is>
      </c>
      <c r="C746"/>
      <c r="D746" t="inlineStr">
        <is>
          <t>Unmeasured</t>
        </is>
      </c>
      <c r="E746"/>
      <c r="F746"/>
      <c r="G746"/>
      <c r="H746"/>
      <c r="I746"/>
      <c r="J746"/>
      <c r="K746" t="inlineStr">
        <is>
          <t>Daphnia magna</t>
        </is>
      </c>
      <c r="L746" t="inlineStr">
        <is>
          <t>Water Flea</t>
        </is>
      </c>
      <c r="M746" t="inlineStr">
        <is>
          <t>Crustaceans; Standard Test Species</t>
        </is>
      </c>
      <c r="N746" t="inlineStr">
        <is>
          <t>Neonate</t>
        </is>
      </c>
      <c r="O746" t="inlineStr">
        <is>
          <t>&lt;</t>
        </is>
      </c>
      <c r="P746" t="n">
        <v>24.0</v>
      </c>
      <c r="Q746"/>
      <c r="R746"/>
      <c r="S746"/>
      <c r="T746"/>
      <c r="U746" t="inlineStr">
        <is>
          <t>Hour(s)</t>
        </is>
      </c>
      <c r="V746" t="inlineStr">
        <is>
          <t>Aquatic - not reported</t>
        </is>
      </c>
      <c r="W746" t="inlineStr">
        <is>
          <t>Fresh water</t>
        </is>
      </c>
      <c r="X746" t="inlineStr">
        <is>
          <t>Lab</t>
        </is>
      </c>
      <c r="Y746" t="n">
        <v>6.0</v>
      </c>
      <c r="Z746" t="inlineStr">
        <is>
          <t>Formulation</t>
        </is>
      </c>
      <c r="AA746"/>
      <c r="AB746" t="n">
        <v>88.0</v>
      </c>
      <c r="AC746"/>
      <c r="AD746"/>
      <c r="AE746"/>
      <c r="AF746"/>
      <c r="AG746" t="inlineStr">
        <is>
          <t>AI mg/L</t>
        </is>
      </c>
      <c r="AH746"/>
      <c r="AI746"/>
      <c r="AJ746"/>
      <c r="AK746"/>
      <c r="AL746"/>
      <c r="AM746"/>
      <c r="AN746"/>
      <c r="AO746"/>
      <c r="AP746"/>
      <c r="AQ746"/>
      <c r="AR746"/>
      <c r="AS746"/>
      <c r="AT746"/>
      <c r="AU746"/>
      <c r="AV746"/>
      <c r="AW746"/>
      <c r="AX746" t="inlineStr">
        <is>
          <t>Mortality</t>
        </is>
      </c>
      <c r="AY746" t="inlineStr">
        <is>
          <t>Mortality</t>
        </is>
      </c>
      <c r="AZ746" t="inlineStr">
        <is>
          <t>LC50</t>
        </is>
      </c>
      <c r="BA746"/>
      <c r="BB746"/>
      <c r="BC746" t="n">
        <v>2.0</v>
      </c>
      <c r="BD746"/>
      <c r="BE746"/>
      <c r="BF746"/>
      <c r="BG746"/>
      <c r="BH746" t="inlineStr">
        <is>
          <t>Day(s)</t>
        </is>
      </c>
      <c r="BI746"/>
      <c r="BJ746"/>
      <c r="BK746"/>
      <c r="BL746"/>
      <c r="BM746"/>
      <c r="BN746"/>
      <c r="BO746" t="inlineStr">
        <is>
          <t>--</t>
        </is>
      </c>
      <c r="BP746"/>
      <c r="BQ746"/>
      <c r="BR746"/>
      <c r="BS746"/>
      <c r="BT746"/>
      <c r="BU746"/>
      <c r="BV746"/>
      <c r="BW746"/>
      <c r="BX746"/>
      <c r="BY746"/>
      <c r="BZ746"/>
      <c r="CA746"/>
      <c r="CB746"/>
      <c r="CC746"/>
      <c r="CD746" t="inlineStr">
        <is>
          <t>Loureiro,S., C. Svendsen, A.L.G. Ferreira, C. Pinheiro, F. Ribeiro, and A.M.V.M. Soares</t>
        </is>
      </c>
      <c r="CE746" t="n">
        <v>159937.0</v>
      </c>
      <c r="CF746" t="inlineStr">
        <is>
          <t>Toxicity of Three Binary Mixtures to Daphnia magna: Comparing Chemical Modes of Action and Deviations from Conceptual Models</t>
        </is>
      </c>
      <c r="CG746" t="inlineStr">
        <is>
          <t>Environ. Toxicol. Chem.29(8): 1716-1726</t>
        </is>
      </c>
      <c r="CH746" t="n">
        <v>2010.0</v>
      </c>
    </row>
    <row r="747">
      <c r="A747" t="n">
        <v>1.12281773E8</v>
      </c>
      <c r="B747" t="inlineStr">
        <is>
          <t>1-[2-(2,4-Dichlorophenyl)-3-(1,1,2,2-tetrafluoroethoxy)propyl]-1H-1,2,4-triazole</t>
        </is>
      </c>
      <c r="C747"/>
      <c r="D747" t="inlineStr">
        <is>
          <t>Unmeasured</t>
        </is>
      </c>
      <c r="E747"/>
      <c r="F747"/>
      <c r="G747"/>
      <c r="H747"/>
      <c r="I747"/>
      <c r="J747"/>
      <c r="K747" t="inlineStr">
        <is>
          <t>Daphnia magna</t>
        </is>
      </c>
      <c r="L747" t="inlineStr">
        <is>
          <t>Water Flea</t>
        </is>
      </c>
      <c r="M747" t="inlineStr">
        <is>
          <t>Crustaceans; Standard Test Species</t>
        </is>
      </c>
      <c r="N747" t="inlineStr">
        <is>
          <t>Neonate</t>
        </is>
      </c>
      <c r="O747" t="inlineStr">
        <is>
          <t>~</t>
        </is>
      </c>
      <c r="P747" t="n">
        <v>26.0</v>
      </c>
      <c r="Q747"/>
      <c r="R747"/>
      <c r="S747"/>
      <c r="T747"/>
      <c r="U747" t="inlineStr">
        <is>
          <t>Hour(s)</t>
        </is>
      </c>
      <c r="V747" t="inlineStr">
        <is>
          <t>Renewal</t>
        </is>
      </c>
      <c r="W747" t="inlineStr">
        <is>
          <t>Fresh water</t>
        </is>
      </c>
      <c r="X747" t="inlineStr">
        <is>
          <t>Lab</t>
        </is>
      </c>
      <c r="Y747" t="n">
        <v>9.0</v>
      </c>
      <c r="Z747" t="inlineStr">
        <is>
          <t>Formulation</t>
        </is>
      </c>
      <c r="AA747"/>
      <c r="AB747" t="n">
        <v>7.2</v>
      </c>
      <c r="AC747"/>
      <c r="AD747" t="n">
        <v>5.2</v>
      </c>
      <c r="AE747"/>
      <c r="AF747" t="n">
        <v>10.0</v>
      </c>
      <c r="AG747" t="inlineStr">
        <is>
          <t>AI mg/L</t>
        </is>
      </c>
      <c r="AH747"/>
      <c r="AI747"/>
      <c r="AJ747"/>
      <c r="AK747"/>
      <c r="AL747"/>
      <c r="AM747"/>
      <c r="AN747"/>
      <c r="AO747"/>
      <c r="AP747"/>
      <c r="AQ747"/>
      <c r="AR747"/>
      <c r="AS747"/>
      <c r="AT747"/>
      <c r="AU747"/>
      <c r="AV747"/>
      <c r="AW747"/>
      <c r="AX747" t="inlineStr">
        <is>
          <t>Mortality</t>
        </is>
      </c>
      <c r="AY747" t="inlineStr">
        <is>
          <t>Mortality</t>
        </is>
      </c>
      <c r="AZ747" t="inlineStr">
        <is>
          <t>LC50</t>
        </is>
      </c>
      <c r="BA747"/>
      <c r="BB747"/>
      <c r="BC747" t="n">
        <v>2.0</v>
      </c>
      <c r="BD747"/>
      <c r="BE747"/>
      <c r="BF747"/>
      <c r="BG747"/>
      <c r="BH747" t="inlineStr">
        <is>
          <t>Day(s)</t>
        </is>
      </c>
      <c r="BI747"/>
      <c r="BJ747"/>
      <c r="BK747"/>
      <c r="BL747"/>
      <c r="BM747"/>
      <c r="BN747"/>
      <c r="BO747" t="inlineStr">
        <is>
          <t>--</t>
        </is>
      </c>
      <c r="BP747"/>
      <c r="BQ747"/>
      <c r="BR747"/>
      <c r="BS747"/>
      <c r="BT747"/>
      <c r="BU747"/>
      <c r="BV747"/>
      <c r="BW747"/>
      <c r="BX747"/>
      <c r="BY747"/>
      <c r="BZ747"/>
      <c r="CA747"/>
      <c r="CB747"/>
      <c r="CC747"/>
      <c r="CD747" t="inlineStr">
        <is>
          <t>Ochoa-Acuna,H.G., W. Bialkowski, G. Yale, and L. Hahn</t>
        </is>
      </c>
      <c r="CE747" t="n">
        <v>119412.0</v>
      </c>
      <c r="CF747" t="inlineStr">
        <is>
          <t>Toxicity of Soybean Rust Fungicides to Freshwater Algae and Daphnia magna</t>
        </is>
      </c>
      <c r="CG747" t="inlineStr">
        <is>
          <t>Ecotoxicology18(4): 440-446</t>
        </is>
      </c>
      <c r="CH747" t="n">
        <v>2009.0</v>
      </c>
    </row>
    <row r="748">
      <c r="A748" t="n">
        <v>1.12281773E8</v>
      </c>
      <c r="B748" t="inlineStr">
        <is>
          <t>1-[2-(2,4-Dichlorophenyl)-3-(1,1,2,2-tetrafluoroethoxy)propyl]-1H-1,2,4-triazole</t>
        </is>
      </c>
      <c r="C748"/>
      <c r="D748" t="inlineStr">
        <is>
          <t>Unmeasured</t>
        </is>
      </c>
      <c r="E748"/>
      <c r="F748"/>
      <c r="G748"/>
      <c r="H748"/>
      <c r="I748"/>
      <c r="J748"/>
      <c r="K748" t="inlineStr">
        <is>
          <t>Daphnia magna</t>
        </is>
      </c>
      <c r="L748" t="inlineStr">
        <is>
          <t>Water Flea</t>
        </is>
      </c>
      <c r="M748" t="inlineStr">
        <is>
          <t>Crustaceans; Standard Test Species</t>
        </is>
      </c>
      <c r="N748" t="inlineStr">
        <is>
          <t>Neonate</t>
        </is>
      </c>
      <c r="O748" t="inlineStr">
        <is>
          <t>~</t>
        </is>
      </c>
      <c r="P748" t="n">
        <v>26.0</v>
      </c>
      <c r="Q748"/>
      <c r="R748"/>
      <c r="S748"/>
      <c r="T748"/>
      <c r="U748" t="inlineStr">
        <is>
          <t>Hour(s)</t>
        </is>
      </c>
      <c r="V748" t="inlineStr">
        <is>
          <t>Renewal</t>
        </is>
      </c>
      <c r="W748" t="inlineStr">
        <is>
          <t>Fresh water</t>
        </is>
      </c>
      <c r="X748" t="inlineStr">
        <is>
          <t>Lab</t>
        </is>
      </c>
      <c r="Y748" t="n">
        <v>9.0</v>
      </c>
      <c r="Z748" t="inlineStr">
        <is>
          <t>Formulation</t>
        </is>
      </c>
      <c r="AA748"/>
      <c r="AB748" t="n">
        <v>7.2</v>
      </c>
      <c r="AC748"/>
      <c r="AD748" t="n">
        <v>5.2</v>
      </c>
      <c r="AE748"/>
      <c r="AF748" t="n">
        <v>10.0</v>
      </c>
      <c r="AG748" t="inlineStr">
        <is>
          <t>AI mg/L</t>
        </is>
      </c>
      <c r="AH748"/>
      <c r="AI748"/>
      <c r="AJ748"/>
      <c r="AK748"/>
      <c r="AL748"/>
      <c r="AM748"/>
      <c r="AN748"/>
      <c r="AO748"/>
      <c r="AP748"/>
      <c r="AQ748"/>
      <c r="AR748"/>
      <c r="AS748"/>
      <c r="AT748"/>
      <c r="AU748"/>
      <c r="AV748"/>
      <c r="AW748"/>
      <c r="AX748" t="inlineStr">
        <is>
          <t>Mortality</t>
        </is>
      </c>
      <c r="AY748" t="inlineStr">
        <is>
          <t>Mortality</t>
        </is>
      </c>
      <c r="AZ748" t="inlineStr">
        <is>
          <t>LC50</t>
        </is>
      </c>
      <c r="BA748"/>
      <c r="BB748"/>
      <c r="BC748" t="n">
        <v>3.0</v>
      </c>
      <c r="BD748"/>
      <c r="BE748"/>
      <c r="BF748"/>
      <c r="BG748"/>
      <c r="BH748" t="inlineStr">
        <is>
          <t>Day(s)</t>
        </is>
      </c>
      <c r="BI748"/>
      <c r="BJ748"/>
      <c r="BK748"/>
      <c r="BL748"/>
      <c r="BM748"/>
      <c r="BN748"/>
      <c r="BO748" t="inlineStr">
        <is>
          <t>--</t>
        </is>
      </c>
      <c r="BP748"/>
      <c r="BQ748"/>
      <c r="BR748"/>
      <c r="BS748"/>
      <c r="BT748"/>
      <c r="BU748"/>
      <c r="BV748"/>
      <c r="BW748"/>
      <c r="BX748"/>
      <c r="BY748"/>
      <c r="BZ748"/>
      <c r="CA748"/>
      <c r="CB748"/>
      <c r="CC748"/>
      <c r="CD748" t="inlineStr">
        <is>
          <t>Ochoa-Acuna,H.G., W. Bialkowski, G. Yale, and L. Hahn</t>
        </is>
      </c>
      <c r="CE748" t="n">
        <v>119412.0</v>
      </c>
      <c r="CF748" t="inlineStr">
        <is>
          <t>Toxicity of Soybean Rust Fungicides to Freshwater Algae and Daphnia magna</t>
        </is>
      </c>
      <c r="CG748" t="inlineStr">
        <is>
          <t>Ecotoxicology18(4): 440-446</t>
        </is>
      </c>
      <c r="CH748" t="n">
        <v>2009.0</v>
      </c>
    </row>
    <row r="749">
      <c r="A749" t="n">
        <v>1.12281773E8</v>
      </c>
      <c r="B749" t="inlineStr">
        <is>
          <t>1-[2-(2,4-Dichlorophenyl)-3-(1,1,2,2-tetrafluoroethoxy)propyl]-1H-1,2,4-triazole</t>
        </is>
      </c>
      <c r="C749"/>
      <c r="D749" t="inlineStr">
        <is>
          <t>Unmeasured</t>
        </is>
      </c>
      <c r="E749"/>
      <c r="F749"/>
      <c r="G749"/>
      <c r="H749"/>
      <c r="I749"/>
      <c r="J749"/>
      <c r="K749" t="inlineStr">
        <is>
          <t>Daphnia magna</t>
        </is>
      </c>
      <c r="L749" t="inlineStr">
        <is>
          <t>Water Flea</t>
        </is>
      </c>
      <c r="M749" t="inlineStr">
        <is>
          <t>Crustaceans; Standard Test Species</t>
        </is>
      </c>
      <c r="N749" t="inlineStr">
        <is>
          <t>Neonate</t>
        </is>
      </c>
      <c r="O749" t="inlineStr">
        <is>
          <t>~</t>
        </is>
      </c>
      <c r="P749" t="n">
        <v>26.0</v>
      </c>
      <c r="Q749"/>
      <c r="R749"/>
      <c r="S749"/>
      <c r="T749"/>
      <c r="U749" t="inlineStr">
        <is>
          <t>Hour(s)</t>
        </is>
      </c>
      <c r="V749" t="inlineStr">
        <is>
          <t>Renewal</t>
        </is>
      </c>
      <c r="W749" t="inlineStr">
        <is>
          <t>Fresh water</t>
        </is>
      </c>
      <c r="X749" t="inlineStr">
        <is>
          <t>Lab</t>
        </is>
      </c>
      <c r="Y749" t="n">
        <v>9.0</v>
      </c>
      <c r="Z749" t="inlineStr">
        <is>
          <t>Formulation</t>
        </is>
      </c>
      <c r="AA749"/>
      <c r="AB749" t="n">
        <v>5.9</v>
      </c>
      <c r="AC749"/>
      <c r="AD749" t="n">
        <v>4.4</v>
      </c>
      <c r="AE749"/>
      <c r="AF749" t="n">
        <v>8.4</v>
      </c>
      <c r="AG749" t="inlineStr">
        <is>
          <t>AI mg/L</t>
        </is>
      </c>
      <c r="AH749"/>
      <c r="AI749"/>
      <c r="AJ749"/>
      <c r="AK749"/>
      <c r="AL749"/>
      <c r="AM749"/>
      <c r="AN749"/>
      <c r="AO749"/>
      <c r="AP749"/>
      <c r="AQ749"/>
      <c r="AR749"/>
      <c r="AS749"/>
      <c r="AT749"/>
      <c r="AU749"/>
      <c r="AV749"/>
      <c r="AW749"/>
      <c r="AX749" t="inlineStr">
        <is>
          <t>Mortality</t>
        </is>
      </c>
      <c r="AY749" t="inlineStr">
        <is>
          <t>Mortality</t>
        </is>
      </c>
      <c r="AZ749" t="inlineStr">
        <is>
          <t>LC50</t>
        </is>
      </c>
      <c r="BA749"/>
      <c r="BB749"/>
      <c r="BC749" t="n">
        <v>4.0</v>
      </c>
      <c r="BD749"/>
      <c r="BE749"/>
      <c r="BF749"/>
      <c r="BG749"/>
      <c r="BH749" t="inlineStr">
        <is>
          <t>Day(s)</t>
        </is>
      </c>
      <c r="BI749"/>
      <c r="BJ749"/>
      <c r="BK749"/>
      <c r="BL749"/>
      <c r="BM749"/>
      <c r="BN749"/>
      <c r="BO749" t="inlineStr">
        <is>
          <t>--</t>
        </is>
      </c>
      <c r="BP749"/>
      <c r="BQ749"/>
      <c r="BR749"/>
      <c r="BS749"/>
      <c r="BT749"/>
      <c r="BU749"/>
      <c r="BV749"/>
      <c r="BW749"/>
      <c r="BX749"/>
      <c r="BY749"/>
      <c r="BZ749"/>
      <c r="CA749"/>
      <c r="CB749"/>
      <c r="CC749"/>
      <c r="CD749" t="inlineStr">
        <is>
          <t>Ochoa-Acuna,H.G., W. Bialkowski, G. Yale, and L. Hahn</t>
        </is>
      </c>
      <c r="CE749" t="n">
        <v>119412.0</v>
      </c>
      <c r="CF749" t="inlineStr">
        <is>
          <t>Toxicity of Soybean Rust Fungicides to Freshwater Algae and Daphnia magna</t>
        </is>
      </c>
      <c r="CG749" t="inlineStr">
        <is>
          <t>Ecotoxicology18(4): 440-446</t>
        </is>
      </c>
      <c r="CH749" t="n">
        <v>2009.0</v>
      </c>
    </row>
    <row r="750">
      <c r="A750" t="n">
        <v>1.12281773E8</v>
      </c>
      <c r="B750" t="inlineStr">
        <is>
          <t>1-[2-(2,4-Dichlorophenyl)-3-(1,1,2,2-tetrafluoroethoxy)propyl]-1H-1,2,4-triazole</t>
        </is>
      </c>
      <c r="C750"/>
      <c r="D750" t="inlineStr">
        <is>
          <t>Unmeasured</t>
        </is>
      </c>
      <c r="E750"/>
      <c r="F750"/>
      <c r="G750"/>
      <c r="H750"/>
      <c r="I750"/>
      <c r="J750"/>
      <c r="K750" t="inlineStr">
        <is>
          <t>Daphnia magna</t>
        </is>
      </c>
      <c r="L750" t="inlineStr">
        <is>
          <t>Water Flea</t>
        </is>
      </c>
      <c r="M750" t="inlineStr">
        <is>
          <t>Crustaceans; Standard Test Species</t>
        </is>
      </c>
      <c r="N750" t="inlineStr">
        <is>
          <t>Neonate</t>
        </is>
      </c>
      <c r="O750" t="inlineStr">
        <is>
          <t>~</t>
        </is>
      </c>
      <c r="P750" t="n">
        <v>26.0</v>
      </c>
      <c r="Q750"/>
      <c r="R750"/>
      <c r="S750"/>
      <c r="T750"/>
      <c r="U750" t="inlineStr">
        <is>
          <t>Hour(s)</t>
        </is>
      </c>
      <c r="V750" t="inlineStr">
        <is>
          <t>Renewal</t>
        </is>
      </c>
      <c r="W750" t="inlineStr">
        <is>
          <t>Fresh water</t>
        </is>
      </c>
      <c r="X750" t="inlineStr">
        <is>
          <t>Lab</t>
        </is>
      </c>
      <c r="Y750" t="n">
        <v>9.0</v>
      </c>
      <c r="Z750" t="inlineStr">
        <is>
          <t>Formulation</t>
        </is>
      </c>
      <c r="AA750"/>
      <c r="AB750" t="n">
        <v>14.0</v>
      </c>
      <c r="AC750"/>
      <c r="AD750" t="n">
        <v>11.0</v>
      </c>
      <c r="AE750"/>
      <c r="AF750" t="n">
        <v>18.0</v>
      </c>
      <c r="AG750" t="inlineStr">
        <is>
          <t>AI mg/L</t>
        </is>
      </c>
      <c r="AH750"/>
      <c r="AI750"/>
      <c r="AJ750"/>
      <c r="AK750"/>
      <c r="AL750"/>
      <c r="AM750"/>
      <c r="AN750"/>
      <c r="AO750"/>
      <c r="AP750"/>
      <c r="AQ750"/>
      <c r="AR750"/>
      <c r="AS750"/>
      <c r="AT750"/>
      <c r="AU750"/>
      <c r="AV750"/>
      <c r="AW750"/>
      <c r="AX750" t="inlineStr">
        <is>
          <t>Mortality</t>
        </is>
      </c>
      <c r="AY750" t="inlineStr">
        <is>
          <t>Mortality</t>
        </is>
      </c>
      <c r="AZ750" t="inlineStr">
        <is>
          <t>LC50</t>
        </is>
      </c>
      <c r="BA750"/>
      <c r="BB750"/>
      <c r="BC750" t="n">
        <v>1.0</v>
      </c>
      <c r="BD750"/>
      <c r="BE750"/>
      <c r="BF750"/>
      <c r="BG750"/>
      <c r="BH750" t="inlineStr">
        <is>
          <t>Day(s)</t>
        </is>
      </c>
      <c r="BI750"/>
      <c r="BJ750"/>
      <c r="BK750"/>
      <c r="BL750"/>
      <c r="BM750"/>
      <c r="BN750"/>
      <c r="BO750" t="inlineStr">
        <is>
          <t>--</t>
        </is>
      </c>
      <c r="BP750"/>
      <c r="BQ750"/>
      <c r="BR750"/>
      <c r="BS750"/>
      <c r="BT750"/>
      <c r="BU750"/>
      <c r="BV750"/>
      <c r="BW750"/>
      <c r="BX750"/>
      <c r="BY750"/>
      <c r="BZ750"/>
      <c r="CA750"/>
      <c r="CB750"/>
      <c r="CC750"/>
      <c r="CD750" t="inlineStr">
        <is>
          <t>Ochoa-Acuna,H.G., W. Bialkowski, G. Yale, and L. Hahn</t>
        </is>
      </c>
      <c r="CE750" t="n">
        <v>119412.0</v>
      </c>
      <c r="CF750" t="inlineStr">
        <is>
          <t>Toxicity of Soybean Rust Fungicides to Freshwater Algae and Daphnia magna</t>
        </is>
      </c>
      <c r="CG750" t="inlineStr">
        <is>
          <t>Ecotoxicology18(4): 440-446</t>
        </is>
      </c>
      <c r="CH750" t="n">
        <v>2009.0</v>
      </c>
    </row>
    <row r="751">
      <c r="A751" t="n">
        <v>1.14247062E8</v>
      </c>
      <c r="B751" t="inlineStr">
        <is>
          <t>(gammaS)-N-Methyl-gamma-[4-(trifluoromethyl)phenoxy]benzenepropanamine hydrochloride (1:1)</t>
        </is>
      </c>
      <c r="C751" t="inlineStr">
        <is>
          <t>Analytical or HPLC Grade</t>
        </is>
      </c>
      <c r="D751" t="inlineStr">
        <is>
          <t>Unmeasured</t>
        </is>
      </c>
      <c r="E751" t="inlineStr">
        <is>
          <t>&gt;=</t>
        </is>
      </c>
      <c r="F751" t="n">
        <v>98.0</v>
      </c>
      <c r="G751"/>
      <c r="H751"/>
      <c r="I751"/>
      <c r="J751"/>
      <c r="K751" t="inlineStr">
        <is>
          <t>Daphnia magna</t>
        </is>
      </c>
      <c r="L751" t="inlineStr">
        <is>
          <t>Water Flea</t>
        </is>
      </c>
      <c r="M751" t="inlineStr">
        <is>
          <t>Crustaceans; Standard Test Species</t>
        </is>
      </c>
      <c r="N751" t="inlineStr">
        <is>
          <t>Young</t>
        </is>
      </c>
      <c r="O751" t="inlineStr">
        <is>
          <t>&lt;</t>
        </is>
      </c>
      <c r="P751" t="n">
        <v>24.0</v>
      </c>
      <c r="Q751"/>
      <c r="R751"/>
      <c r="S751"/>
      <c r="T751"/>
      <c r="U751" t="inlineStr">
        <is>
          <t>Hour(s)</t>
        </is>
      </c>
      <c r="V751" t="inlineStr">
        <is>
          <t>Static</t>
        </is>
      </c>
      <c r="W751" t="inlineStr">
        <is>
          <t>Fresh water</t>
        </is>
      </c>
      <c r="X751" t="inlineStr">
        <is>
          <t>Lab</t>
        </is>
      </c>
      <c r="Y751" t="n">
        <v>6.0</v>
      </c>
      <c r="Z751" t="inlineStr">
        <is>
          <t>Active ingredient</t>
        </is>
      </c>
      <c r="AA751"/>
      <c r="AB751" t="n">
        <v>6.9</v>
      </c>
      <c r="AC751"/>
      <c r="AD751"/>
      <c r="AE751"/>
      <c r="AF751"/>
      <c r="AG751" t="inlineStr">
        <is>
          <t>AI mg/L</t>
        </is>
      </c>
      <c r="AH751"/>
      <c r="AI751"/>
      <c r="AJ751"/>
      <c r="AK751"/>
      <c r="AL751"/>
      <c r="AM751"/>
      <c r="AN751"/>
      <c r="AO751"/>
      <c r="AP751"/>
      <c r="AQ751"/>
      <c r="AR751"/>
      <c r="AS751"/>
      <c r="AT751"/>
      <c r="AU751"/>
      <c r="AV751"/>
      <c r="AW751"/>
      <c r="AX751" t="inlineStr">
        <is>
          <t>Mortality</t>
        </is>
      </c>
      <c r="AY751" t="inlineStr">
        <is>
          <t>Mortality</t>
        </is>
      </c>
      <c r="AZ751" t="inlineStr">
        <is>
          <t>LC50</t>
        </is>
      </c>
      <c r="BA751"/>
      <c r="BB751"/>
      <c r="BC751" t="n">
        <v>2.0</v>
      </c>
      <c r="BD751"/>
      <c r="BE751"/>
      <c r="BF751"/>
      <c r="BG751"/>
      <c r="BH751" t="inlineStr">
        <is>
          <t>Day(s)</t>
        </is>
      </c>
      <c r="BI751"/>
      <c r="BJ751"/>
      <c r="BK751"/>
      <c r="BL751"/>
      <c r="BM751"/>
      <c r="BN751"/>
      <c r="BO751" t="inlineStr">
        <is>
          <t>--</t>
        </is>
      </c>
      <c r="BP751"/>
      <c r="BQ751"/>
      <c r="BR751"/>
      <c r="BS751"/>
      <c r="BT751"/>
      <c r="BU751"/>
      <c r="BV751"/>
      <c r="BW751"/>
      <c r="BX751"/>
      <c r="BY751"/>
      <c r="BZ751"/>
      <c r="CA751"/>
      <c r="CB751"/>
      <c r="CC751"/>
      <c r="CD751" t="inlineStr">
        <is>
          <t>De Andres,F., G. Castaneda, and A. Rios</t>
        </is>
      </c>
      <c r="CE751" t="n">
        <v>160488.0</v>
      </c>
      <c r="CF751" t="inlineStr">
        <is>
          <t>Use of Toxicity Assays for Enantiomeric Discrimination of Pharmaceutical Substances</t>
        </is>
      </c>
      <c r="CG751" t="inlineStr">
        <is>
          <t>Chirality21(8): 751-759</t>
        </is>
      </c>
      <c r="CH751" t="n">
        <v>2009.0</v>
      </c>
    </row>
    <row r="752">
      <c r="A752" t="n">
        <v>1.14247095E8</v>
      </c>
      <c r="B752" t="inlineStr">
        <is>
          <t>(gammaR)-N-Methyl-gamma-[4-(trifluoromethyl)phenoxy]benzenepropanamine hydrochloride (1:1)</t>
        </is>
      </c>
      <c r="C752" t="inlineStr">
        <is>
          <t>Analytical or HPLC Grade</t>
        </is>
      </c>
      <c r="D752" t="inlineStr">
        <is>
          <t>Unmeasured</t>
        </is>
      </c>
      <c r="E752" t="inlineStr">
        <is>
          <t>&gt;</t>
        </is>
      </c>
      <c r="F752" t="n">
        <v>98.0</v>
      </c>
      <c r="G752"/>
      <c r="H752"/>
      <c r="I752"/>
      <c r="J752"/>
      <c r="K752" t="inlineStr">
        <is>
          <t>Daphnia magna</t>
        </is>
      </c>
      <c r="L752" t="inlineStr">
        <is>
          <t>Water Flea</t>
        </is>
      </c>
      <c r="M752" t="inlineStr">
        <is>
          <t>Crustaceans; Standard Test Species</t>
        </is>
      </c>
      <c r="N752" t="inlineStr">
        <is>
          <t>Young</t>
        </is>
      </c>
      <c r="O752" t="inlineStr">
        <is>
          <t>&lt;</t>
        </is>
      </c>
      <c r="P752" t="n">
        <v>24.0</v>
      </c>
      <c r="Q752"/>
      <c r="R752"/>
      <c r="S752"/>
      <c r="T752"/>
      <c r="U752" t="inlineStr">
        <is>
          <t>Hour(s)</t>
        </is>
      </c>
      <c r="V752" t="inlineStr">
        <is>
          <t>Static</t>
        </is>
      </c>
      <c r="W752" t="inlineStr">
        <is>
          <t>Fresh water</t>
        </is>
      </c>
      <c r="X752" t="inlineStr">
        <is>
          <t>Lab</t>
        </is>
      </c>
      <c r="Y752" t="n">
        <v>6.0</v>
      </c>
      <c r="Z752" t="inlineStr">
        <is>
          <t>Active ingredient</t>
        </is>
      </c>
      <c r="AA752"/>
      <c r="AB752" t="n">
        <v>8.1</v>
      </c>
      <c r="AC752"/>
      <c r="AD752"/>
      <c r="AE752"/>
      <c r="AF752"/>
      <c r="AG752" t="inlineStr">
        <is>
          <t>AI mg/L</t>
        </is>
      </c>
      <c r="AH752"/>
      <c r="AI752"/>
      <c r="AJ752"/>
      <c r="AK752"/>
      <c r="AL752"/>
      <c r="AM752"/>
      <c r="AN752"/>
      <c r="AO752"/>
      <c r="AP752"/>
      <c r="AQ752"/>
      <c r="AR752"/>
      <c r="AS752"/>
      <c r="AT752"/>
      <c r="AU752"/>
      <c r="AV752"/>
      <c r="AW752"/>
      <c r="AX752" t="inlineStr">
        <is>
          <t>Mortality</t>
        </is>
      </c>
      <c r="AY752" t="inlineStr">
        <is>
          <t>Mortality</t>
        </is>
      </c>
      <c r="AZ752" t="inlineStr">
        <is>
          <t>LC50</t>
        </is>
      </c>
      <c r="BA752"/>
      <c r="BB752"/>
      <c r="BC752" t="n">
        <v>2.0</v>
      </c>
      <c r="BD752"/>
      <c r="BE752"/>
      <c r="BF752"/>
      <c r="BG752"/>
      <c r="BH752" t="inlineStr">
        <is>
          <t>Day(s)</t>
        </is>
      </c>
      <c r="BI752"/>
      <c r="BJ752"/>
      <c r="BK752"/>
      <c r="BL752"/>
      <c r="BM752"/>
      <c r="BN752"/>
      <c r="BO752" t="inlineStr">
        <is>
          <t>--</t>
        </is>
      </c>
      <c r="BP752"/>
      <c r="BQ752"/>
      <c r="BR752"/>
      <c r="BS752"/>
      <c r="BT752"/>
      <c r="BU752"/>
      <c r="BV752"/>
      <c r="BW752"/>
      <c r="BX752"/>
      <c r="BY752"/>
      <c r="BZ752"/>
      <c r="CA752"/>
      <c r="CB752"/>
      <c r="CC752"/>
      <c r="CD752" t="inlineStr">
        <is>
          <t>De Andres,F., G. Castaneda, and A. Rios</t>
        </is>
      </c>
      <c r="CE752" t="n">
        <v>160488.0</v>
      </c>
      <c r="CF752" t="inlineStr">
        <is>
          <t>Use of Toxicity Assays for Enantiomeric Discrimination of Pharmaceutical Substances</t>
        </is>
      </c>
      <c r="CG752" t="inlineStr">
        <is>
          <t>Chirality21(8): 751-759</t>
        </is>
      </c>
      <c r="CH752" t="n">
        <v>2009.0</v>
      </c>
    </row>
    <row r="753">
      <c r="A753" t="n">
        <v>1.19446683E8</v>
      </c>
      <c r="B753" t="inlineStr">
        <is>
          <t>1-[[2-[2-Chloro-4-(4-chlorophenoxyl)phenyl]-4-methyl-1,3-dioxolan-2-yl]methyl]-1H-1,2,4-triazole</t>
        </is>
      </c>
      <c r="C753"/>
      <c r="D753" t="inlineStr">
        <is>
          <t>Unmeasured</t>
        </is>
      </c>
      <c r="E753" t="inlineStr">
        <is>
          <t>&gt;</t>
        </is>
      </c>
      <c r="F753" t="n">
        <v>97.3</v>
      </c>
      <c r="G753"/>
      <c r="H753"/>
      <c r="I753"/>
      <c r="J753"/>
      <c r="K753" t="inlineStr">
        <is>
          <t>Daphnia magna</t>
        </is>
      </c>
      <c r="L753" t="inlineStr">
        <is>
          <t>Water Flea</t>
        </is>
      </c>
      <c r="M753" t="inlineStr">
        <is>
          <t>Crustaceans; Standard Test Species</t>
        </is>
      </c>
      <c r="N753" t="inlineStr">
        <is>
          <t>Juvenile</t>
        </is>
      </c>
      <c r="O753"/>
      <c r="P753"/>
      <c r="Q753"/>
      <c r="R753" t="n">
        <v>6.0</v>
      </c>
      <c r="S753"/>
      <c r="T753" t="n">
        <v>24.0</v>
      </c>
      <c r="U753" t="inlineStr">
        <is>
          <t>Hour(s)</t>
        </is>
      </c>
      <c r="V753" t="inlineStr">
        <is>
          <t>Static</t>
        </is>
      </c>
      <c r="W753" t="inlineStr">
        <is>
          <t>Fresh water</t>
        </is>
      </c>
      <c r="X753" t="inlineStr">
        <is>
          <t>Lab</t>
        </is>
      </c>
      <c r="Y753" t="n">
        <v>2.0</v>
      </c>
      <c r="Z753" t="inlineStr">
        <is>
          <t>Active ingredient</t>
        </is>
      </c>
      <c r="AA753"/>
      <c r="AB753" t="n">
        <v>2.98E-4</v>
      </c>
      <c r="AC753"/>
      <c r="AD753"/>
      <c r="AE753"/>
      <c r="AF753"/>
      <c r="AG753" t="inlineStr">
        <is>
          <t>AI mg/L</t>
        </is>
      </c>
      <c r="AH753"/>
      <c r="AI753"/>
      <c r="AJ753"/>
      <c r="AK753"/>
      <c r="AL753"/>
      <c r="AM753"/>
      <c r="AN753"/>
      <c r="AO753"/>
      <c r="AP753"/>
      <c r="AQ753"/>
      <c r="AR753"/>
      <c r="AS753"/>
      <c r="AT753"/>
      <c r="AU753"/>
      <c r="AV753"/>
      <c r="AW753"/>
      <c r="AX753" t="inlineStr">
        <is>
          <t>Mortality</t>
        </is>
      </c>
      <c r="AY753" t="inlineStr">
        <is>
          <t>Mortality</t>
        </is>
      </c>
      <c r="AZ753" t="inlineStr">
        <is>
          <t>LC50</t>
        </is>
      </c>
      <c r="BA753"/>
      <c r="BB753"/>
      <c r="BC753" t="n">
        <v>2.0</v>
      </c>
      <c r="BD753"/>
      <c r="BE753"/>
      <c r="BF753"/>
      <c r="BG753"/>
      <c r="BH753" t="inlineStr">
        <is>
          <t>Day(s)</t>
        </is>
      </c>
      <c r="BI753"/>
      <c r="BJ753"/>
      <c r="BK753"/>
      <c r="BL753"/>
      <c r="BM753"/>
      <c r="BN753"/>
      <c r="BO753" t="inlineStr">
        <is>
          <t>--</t>
        </is>
      </c>
      <c r="BP753"/>
      <c r="BQ753"/>
      <c r="BR753"/>
      <c r="BS753"/>
      <c r="BT753"/>
      <c r="BU753"/>
      <c r="BV753"/>
      <c r="BW753"/>
      <c r="BX753"/>
      <c r="BY753"/>
      <c r="BZ753"/>
      <c r="CA753"/>
      <c r="CB753"/>
      <c r="CC753"/>
      <c r="CD753" t="inlineStr">
        <is>
          <t>Dong,F., J. Li, B. Chankvetadze, Y. Cheng, J. Xu, X. Liu, Y. Li, X. Chen, C. Bertucci, D. Tedesco, R. Zanasi, and Y. Zh</t>
        </is>
      </c>
      <c r="CE753" t="n">
        <v>166566.0</v>
      </c>
      <c r="CF753" t="inlineStr">
        <is>
          <t>Chiral Triazole Fungicide Difenoconazole: Absolute Stereochemistry, Stereoselective Bioactivity, Aquatic Toxicity, and Environmental Behavior in Vegetables and Soil</t>
        </is>
      </c>
      <c r="CG753" t="inlineStr">
        <is>
          <t>Environ. Sci. Technol.47(7): 3386-3394</t>
        </is>
      </c>
      <c r="CH753" t="n">
        <v>2013.0</v>
      </c>
    </row>
    <row r="754">
      <c r="A754" t="n">
        <v>1.29453618E8</v>
      </c>
      <c r="B754" t="inlineStr">
        <is>
          <t>(7alpha,17beta)-7-[9-[(4,4,5,5,5-pentafluoropentyl)sulfinyl]nonyl]estra-1,3,5(10)-triene-3,17-diol</t>
        </is>
      </c>
      <c r="C754"/>
      <c r="D754" t="inlineStr">
        <is>
          <t>Unmeasured</t>
        </is>
      </c>
      <c r="E754"/>
      <c r="F754"/>
      <c r="G754"/>
      <c r="H754"/>
      <c r="I754"/>
      <c r="J754"/>
      <c r="K754" t="inlineStr">
        <is>
          <t>Daphnia magna</t>
        </is>
      </c>
      <c r="L754" t="inlineStr">
        <is>
          <t>Water Flea</t>
        </is>
      </c>
      <c r="M754" t="inlineStr">
        <is>
          <t>Crustaceans; Standard Test Species</t>
        </is>
      </c>
      <c r="N754"/>
      <c r="O754" t="inlineStr">
        <is>
          <t>&lt;</t>
        </is>
      </c>
      <c r="P754" t="n">
        <v>24.0</v>
      </c>
      <c r="Q754"/>
      <c r="R754"/>
      <c r="S754"/>
      <c r="T754"/>
      <c r="U754" t="inlineStr">
        <is>
          <t>Hour(s)</t>
        </is>
      </c>
      <c r="V754" t="inlineStr">
        <is>
          <t>Renewal</t>
        </is>
      </c>
      <c r="W754" t="inlineStr">
        <is>
          <t>Fresh water</t>
        </is>
      </c>
      <c r="X754" t="inlineStr">
        <is>
          <t>Lab</t>
        </is>
      </c>
      <c r="Y754"/>
      <c r="Z754" t="inlineStr">
        <is>
          <t>Formulation</t>
        </is>
      </c>
      <c r="AA754"/>
      <c r="AB754" t="n">
        <v>0.12939</v>
      </c>
      <c r="AC754"/>
      <c r="AD754"/>
      <c r="AE754"/>
      <c r="AF754"/>
      <c r="AG754" t="inlineStr">
        <is>
          <t>AI mg/L</t>
        </is>
      </c>
      <c r="AH754"/>
      <c r="AI754"/>
      <c r="AJ754"/>
      <c r="AK754"/>
      <c r="AL754"/>
      <c r="AM754"/>
      <c r="AN754"/>
      <c r="AO754"/>
      <c r="AP754"/>
      <c r="AQ754"/>
      <c r="AR754"/>
      <c r="AS754"/>
      <c r="AT754"/>
      <c r="AU754"/>
      <c r="AV754"/>
      <c r="AW754"/>
      <c r="AX754" t="inlineStr">
        <is>
          <t>Mortality</t>
        </is>
      </c>
      <c r="AY754" t="inlineStr">
        <is>
          <t>Mortality</t>
        </is>
      </c>
      <c r="AZ754" t="inlineStr">
        <is>
          <t>LC50</t>
        </is>
      </c>
      <c r="BA754"/>
      <c r="BB754"/>
      <c r="BC754" t="n">
        <v>4.0</v>
      </c>
      <c r="BD754"/>
      <c r="BE754"/>
      <c r="BF754"/>
      <c r="BG754"/>
      <c r="BH754" t="inlineStr">
        <is>
          <t>Day(s)</t>
        </is>
      </c>
      <c r="BI754"/>
      <c r="BJ754"/>
      <c r="BK754"/>
      <c r="BL754"/>
      <c r="BM754"/>
      <c r="BN754"/>
      <c r="BO754" t="inlineStr">
        <is>
          <t>--</t>
        </is>
      </c>
      <c r="BP754"/>
      <c r="BQ754"/>
      <c r="BR754"/>
      <c r="BS754"/>
      <c r="BT754"/>
      <c r="BU754"/>
      <c r="BV754"/>
      <c r="BW754"/>
      <c r="BX754"/>
      <c r="BY754"/>
      <c r="BZ754"/>
      <c r="CA754"/>
      <c r="CB754"/>
      <c r="CC754"/>
      <c r="CD754" t="inlineStr">
        <is>
          <t>Clubbs,R.L., and B.W. Brooks</t>
        </is>
      </c>
      <c r="CE754" t="n">
        <v>96664.0</v>
      </c>
      <c r="CF754" t="inlineStr">
        <is>
          <t>Daphnia magna Responses to a Vertebrate Estrogen Receptor Agonist and an Antagonist:  A Multigenerational Study</t>
        </is>
      </c>
      <c r="CG754" t="inlineStr">
        <is>
          <t>Ecotoxicol. Environ. Saf.67(3): 385-398</t>
        </is>
      </c>
      <c r="CH754" t="n">
        <v>2007.0</v>
      </c>
    </row>
    <row r="755">
      <c r="A755" t="n">
        <v>1.31860338E8</v>
      </c>
      <c r="B755" t="inlineStr">
        <is>
          <t>(alphaE)-2-[[6-(2-Cyanophenoxy)-4-pyrimidinyl]oxy]-alpha-(methoxymethylene)benzeneacetic acid methyl ester</t>
        </is>
      </c>
      <c r="C755"/>
      <c r="D755" t="inlineStr">
        <is>
          <t>Unmeasured</t>
        </is>
      </c>
      <c r="E755"/>
      <c r="F755" t="n">
        <v>98.0</v>
      </c>
      <c r="G755"/>
      <c r="H755"/>
      <c r="I755"/>
      <c r="J755"/>
      <c r="K755" t="inlineStr">
        <is>
          <t>Daphnia magna</t>
        </is>
      </c>
      <c r="L755" t="inlineStr">
        <is>
          <t>Water Flea</t>
        </is>
      </c>
      <c r="M755" t="inlineStr">
        <is>
          <t>Crustaceans; Standard Test Species</t>
        </is>
      </c>
      <c r="N755" t="inlineStr">
        <is>
          <t>Neonate</t>
        </is>
      </c>
      <c r="O755" t="inlineStr">
        <is>
          <t>&lt;</t>
        </is>
      </c>
      <c r="P755" t="n">
        <v>24.0</v>
      </c>
      <c r="Q755"/>
      <c r="R755"/>
      <c r="S755"/>
      <c r="T755"/>
      <c r="U755" t="inlineStr">
        <is>
          <t>Hour(s)</t>
        </is>
      </c>
      <c r="V755" t="inlineStr">
        <is>
          <t>Aquatic - not reported</t>
        </is>
      </c>
      <c r="W755" t="inlineStr">
        <is>
          <t>Fresh water</t>
        </is>
      </c>
      <c r="X755" t="inlineStr">
        <is>
          <t>Lab</t>
        </is>
      </c>
      <c r="Y755" t="n">
        <v>6.0</v>
      </c>
      <c r="Z755" t="inlineStr">
        <is>
          <t>Active ingredient</t>
        </is>
      </c>
      <c r="AA755"/>
      <c r="AB755" t="n">
        <v>88.317</v>
      </c>
      <c r="AC755"/>
      <c r="AD755"/>
      <c r="AE755"/>
      <c r="AF755"/>
      <c r="AG755" t="inlineStr">
        <is>
          <t>AI mg/L</t>
        </is>
      </c>
      <c r="AH755"/>
      <c r="AI755"/>
      <c r="AJ755"/>
      <c r="AK755"/>
      <c r="AL755"/>
      <c r="AM755"/>
      <c r="AN755"/>
      <c r="AO755"/>
      <c r="AP755"/>
      <c r="AQ755"/>
      <c r="AR755"/>
      <c r="AS755"/>
      <c r="AT755"/>
      <c r="AU755"/>
      <c r="AV755"/>
      <c r="AW755"/>
      <c r="AX755" t="inlineStr">
        <is>
          <t>Mortality</t>
        </is>
      </c>
      <c r="AY755" t="inlineStr">
        <is>
          <t>Mortality</t>
        </is>
      </c>
      <c r="AZ755" t="inlineStr">
        <is>
          <t>LC50</t>
        </is>
      </c>
      <c r="BA755"/>
      <c r="BB755"/>
      <c r="BC755" t="n">
        <v>2.0</v>
      </c>
      <c r="BD755"/>
      <c r="BE755"/>
      <c r="BF755"/>
      <c r="BG755"/>
      <c r="BH755" t="inlineStr">
        <is>
          <t>Day(s)</t>
        </is>
      </c>
      <c r="BI755"/>
      <c r="BJ755"/>
      <c r="BK755"/>
      <c r="BL755"/>
      <c r="BM755"/>
      <c r="BN755"/>
      <c r="BO755" t="inlineStr">
        <is>
          <t>--</t>
        </is>
      </c>
      <c r="BP755"/>
      <c r="BQ755"/>
      <c r="BR755"/>
      <c r="BS755"/>
      <c r="BT755"/>
      <c r="BU755"/>
      <c r="BV755"/>
      <c r="BW755"/>
      <c r="BX755"/>
      <c r="BY755"/>
      <c r="BZ755"/>
      <c r="CA755"/>
      <c r="CB755"/>
      <c r="CC755"/>
      <c r="CD755" t="inlineStr">
        <is>
          <t>Velioglu,Y.S., S. Fikirdesici-Ergen, P. Aksu, and A. Altindag</t>
        </is>
      </c>
      <c r="CE755" t="n">
        <v>183582.0</v>
      </c>
      <c r="CF755" t="inlineStr">
        <is>
          <t>Effects of Ozone Treatment on the Degradation and Toxicity of Several Pesticides in Different Groups</t>
        </is>
      </c>
      <c r="CG755" t="inlineStr">
        <is>
          <t>J. Agric. Sci.24(2): 245-255</t>
        </is>
      </c>
      <c r="CH755" t="n">
        <v>2018.0</v>
      </c>
    </row>
    <row r="756">
      <c r="A756" t="n">
        <v>1.31860338E8</v>
      </c>
      <c r="B756" t="inlineStr">
        <is>
          <t>(alphaE)-2-[[6-(2-Cyanophenoxy)-4-pyrimidinyl]oxy]-alpha-(methoxymethylene)benzeneacetic acid methyl ester</t>
        </is>
      </c>
      <c r="C756"/>
      <c r="D756" t="inlineStr">
        <is>
          <t>Unmeasured</t>
        </is>
      </c>
      <c r="E756"/>
      <c r="F756"/>
      <c r="G756"/>
      <c r="H756"/>
      <c r="I756"/>
      <c r="J756"/>
      <c r="K756" t="inlineStr">
        <is>
          <t>Daphnia magna</t>
        </is>
      </c>
      <c r="L756" t="inlineStr">
        <is>
          <t>Water Flea</t>
        </is>
      </c>
      <c r="M756" t="inlineStr">
        <is>
          <t>Crustaceans; Standard Test Species</t>
        </is>
      </c>
      <c r="N756"/>
      <c r="O756"/>
      <c r="P756"/>
      <c r="Q756"/>
      <c r="R756"/>
      <c r="S756"/>
      <c r="T756"/>
      <c r="U756"/>
      <c r="V756" t="inlineStr">
        <is>
          <t>Renewal</t>
        </is>
      </c>
      <c r="W756" t="inlineStr">
        <is>
          <t>Fresh water</t>
        </is>
      </c>
      <c r="X756" t="inlineStr">
        <is>
          <t>Lab</t>
        </is>
      </c>
      <c r="Y756" t="n">
        <v>10.0</v>
      </c>
      <c r="Z756" t="inlineStr">
        <is>
          <t>Formulation</t>
        </is>
      </c>
      <c r="AA756"/>
      <c r="AB756" t="n">
        <v>0.277</v>
      </c>
      <c r="AC756"/>
      <c r="AD756" t="n">
        <v>0.145</v>
      </c>
      <c r="AE756"/>
      <c r="AF756" t="n">
        <v>0.427</v>
      </c>
      <c r="AG756" t="inlineStr">
        <is>
          <t>AI mg/L</t>
        </is>
      </c>
      <c r="AH756"/>
      <c r="AI756"/>
      <c r="AJ756"/>
      <c r="AK756"/>
      <c r="AL756"/>
      <c r="AM756"/>
      <c r="AN756"/>
      <c r="AO756"/>
      <c r="AP756"/>
      <c r="AQ756"/>
      <c r="AR756"/>
      <c r="AS756"/>
      <c r="AT756"/>
      <c r="AU756"/>
      <c r="AV756"/>
      <c r="AW756"/>
      <c r="AX756" t="inlineStr">
        <is>
          <t>Mortality</t>
        </is>
      </c>
      <c r="AY756" t="inlineStr">
        <is>
          <t>Mortality</t>
        </is>
      </c>
      <c r="AZ756" t="inlineStr">
        <is>
          <t>LC50</t>
        </is>
      </c>
      <c r="BA756"/>
      <c r="BB756"/>
      <c r="BC756" t="n">
        <v>2.0</v>
      </c>
      <c r="BD756"/>
      <c r="BE756"/>
      <c r="BF756"/>
      <c r="BG756"/>
      <c r="BH756" t="inlineStr">
        <is>
          <t>Day(s)</t>
        </is>
      </c>
      <c r="BI756"/>
      <c r="BJ756"/>
      <c r="BK756"/>
      <c r="BL756"/>
      <c r="BM756"/>
      <c r="BN756"/>
      <c r="BO756" t="inlineStr">
        <is>
          <t>--</t>
        </is>
      </c>
      <c r="BP756"/>
      <c r="BQ756"/>
      <c r="BR756"/>
      <c r="BS756"/>
      <c r="BT756"/>
      <c r="BU756"/>
      <c r="BV756"/>
      <c r="BW756"/>
      <c r="BX756"/>
      <c r="BY756"/>
      <c r="BZ756"/>
      <c r="CA756"/>
      <c r="CB756"/>
      <c r="CC756"/>
      <c r="CD756" t="inlineStr">
        <is>
          <t>Warming,T.P., G. Mulderij, and K.S. Christoffersen</t>
        </is>
      </c>
      <c r="CE756" t="n">
        <v>112009.0</v>
      </c>
      <c r="CF756" t="inlineStr">
        <is>
          <t>Clonal Variation in Physiological Responses of Daphnia magna to the Strobilurin Fungicide Azoxystrobin</t>
        </is>
      </c>
      <c r="CG756" t="inlineStr">
        <is>
          <t>Environ. Toxicol. Chem.28(2): 374-380</t>
        </is>
      </c>
      <c r="CH756" t="n">
        <v>2009.0</v>
      </c>
    </row>
    <row r="757">
      <c r="A757" t="n">
        <v>1.31860338E8</v>
      </c>
      <c r="B757" t="inlineStr">
        <is>
          <t>(alphaE)-2-[[6-(2-Cyanophenoxy)-4-pyrimidinyl]oxy]-alpha-(methoxymethylene)benzeneacetic acid methyl ester</t>
        </is>
      </c>
      <c r="C757"/>
      <c r="D757" t="inlineStr">
        <is>
          <t>Unmeasured</t>
        </is>
      </c>
      <c r="E757"/>
      <c r="F757"/>
      <c r="G757"/>
      <c r="H757"/>
      <c r="I757"/>
      <c r="J757"/>
      <c r="K757" t="inlineStr">
        <is>
          <t>Daphnia magna</t>
        </is>
      </c>
      <c r="L757" t="inlineStr">
        <is>
          <t>Water Flea</t>
        </is>
      </c>
      <c r="M757" t="inlineStr">
        <is>
          <t>Crustaceans; Standard Test Species</t>
        </is>
      </c>
      <c r="N757"/>
      <c r="O757"/>
      <c r="P757"/>
      <c r="Q757"/>
      <c r="R757"/>
      <c r="S757"/>
      <c r="T757"/>
      <c r="U757"/>
      <c r="V757" t="inlineStr">
        <is>
          <t>Renewal</t>
        </is>
      </c>
      <c r="W757" t="inlineStr">
        <is>
          <t>Fresh water</t>
        </is>
      </c>
      <c r="X757" t="inlineStr">
        <is>
          <t>Lab</t>
        </is>
      </c>
      <c r="Y757" t="n">
        <v>10.0</v>
      </c>
      <c r="Z757" t="inlineStr">
        <is>
          <t>Formulation</t>
        </is>
      </c>
      <c r="AA757"/>
      <c r="AB757" t="n">
        <v>0.098</v>
      </c>
      <c r="AC757"/>
      <c r="AD757" t="n">
        <v>0.066</v>
      </c>
      <c r="AE757"/>
      <c r="AF757" t="n">
        <v>0.139</v>
      </c>
      <c r="AG757" t="inlineStr">
        <is>
          <t>AI mg/L</t>
        </is>
      </c>
      <c r="AH757"/>
      <c r="AI757"/>
      <c r="AJ757"/>
      <c r="AK757"/>
      <c r="AL757"/>
      <c r="AM757"/>
      <c r="AN757"/>
      <c r="AO757"/>
      <c r="AP757"/>
      <c r="AQ757"/>
      <c r="AR757"/>
      <c r="AS757"/>
      <c r="AT757"/>
      <c r="AU757"/>
      <c r="AV757"/>
      <c r="AW757"/>
      <c r="AX757" t="inlineStr">
        <is>
          <t>Mortality</t>
        </is>
      </c>
      <c r="AY757" t="inlineStr">
        <is>
          <t>Mortality</t>
        </is>
      </c>
      <c r="AZ757" t="inlineStr">
        <is>
          <t>LC50</t>
        </is>
      </c>
      <c r="BA757"/>
      <c r="BB757"/>
      <c r="BC757" t="n">
        <v>2.0</v>
      </c>
      <c r="BD757"/>
      <c r="BE757"/>
      <c r="BF757"/>
      <c r="BG757"/>
      <c r="BH757" t="inlineStr">
        <is>
          <t>Day(s)</t>
        </is>
      </c>
      <c r="BI757"/>
      <c r="BJ757"/>
      <c r="BK757"/>
      <c r="BL757"/>
      <c r="BM757"/>
      <c r="BN757"/>
      <c r="BO757" t="inlineStr">
        <is>
          <t>--</t>
        </is>
      </c>
      <c r="BP757"/>
      <c r="BQ757"/>
      <c r="BR757"/>
      <c r="BS757"/>
      <c r="BT757"/>
      <c r="BU757"/>
      <c r="BV757"/>
      <c r="BW757"/>
      <c r="BX757"/>
      <c r="BY757"/>
      <c r="BZ757"/>
      <c r="CA757"/>
      <c r="CB757"/>
      <c r="CC757"/>
      <c r="CD757" t="inlineStr">
        <is>
          <t>Warming,T.P., G. Mulderij, and K.S. Christoffersen</t>
        </is>
      </c>
      <c r="CE757" t="n">
        <v>112009.0</v>
      </c>
      <c r="CF757" t="inlineStr">
        <is>
          <t>Clonal Variation in Physiological Responses of Daphnia magna to the Strobilurin Fungicide Azoxystrobin</t>
        </is>
      </c>
      <c r="CG757" t="inlineStr">
        <is>
          <t>Environ. Toxicol. Chem.28(2): 374-380</t>
        </is>
      </c>
      <c r="CH757" t="n">
        <v>2009.0</v>
      </c>
    </row>
    <row r="758">
      <c r="A758" t="n">
        <v>1.31860338E8</v>
      </c>
      <c r="B758" t="inlineStr">
        <is>
          <t>(alphaE)-2-[[6-(2-Cyanophenoxy)-4-pyrimidinyl]oxy]-alpha-(methoxymethylene)benzeneacetic acid methyl ester</t>
        </is>
      </c>
      <c r="C758"/>
      <c r="D758" t="inlineStr">
        <is>
          <t>Unmeasured</t>
        </is>
      </c>
      <c r="E758"/>
      <c r="F758"/>
      <c r="G758"/>
      <c r="H758"/>
      <c r="I758"/>
      <c r="J758"/>
      <c r="K758" t="inlineStr">
        <is>
          <t>Daphnia magna</t>
        </is>
      </c>
      <c r="L758" t="inlineStr">
        <is>
          <t>Water Flea</t>
        </is>
      </c>
      <c r="M758" t="inlineStr">
        <is>
          <t>Crustaceans; Standard Test Species</t>
        </is>
      </c>
      <c r="N758"/>
      <c r="O758"/>
      <c r="P758"/>
      <c r="Q758"/>
      <c r="R758"/>
      <c r="S758"/>
      <c r="T758"/>
      <c r="U758"/>
      <c r="V758" t="inlineStr">
        <is>
          <t>Renewal</t>
        </is>
      </c>
      <c r="W758" t="inlineStr">
        <is>
          <t>Fresh water</t>
        </is>
      </c>
      <c r="X758" t="inlineStr">
        <is>
          <t>Lab</t>
        </is>
      </c>
      <c r="Y758" t="n">
        <v>10.0</v>
      </c>
      <c r="Z758" t="inlineStr">
        <is>
          <t>Formulation</t>
        </is>
      </c>
      <c r="AA758"/>
      <c r="AB758" t="n">
        <v>0.071</v>
      </c>
      <c r="AC758"/>
      <c r="AD758" t="n">
        <v>0.034</v>
      </c>
      <c r="AE758"/>
      <c r="AF758" t="n">
        <v>0.126</v>
      </c>
      <c r="AG758" t="inlineStr">
        <is>
          <t>AI mg/L</t>
        </is>
      </c>
      <c r="AH758"/>
      <c r="AI758"/>
      <c r="AJ758"/>
      <c r="AK758"/>
      <c r="AL758"/>
      <c r="AM758"/>
      <c r="AN758"/>
      <c r="AO758"/>
      <c r="AP758"/>
      <c r="AQ758"/>
      <c r="AR758"/>
      <c r="AS758"/>
      <c r="AT758"/>
      <c r="AU758"/>
      <c r="AV758"/>
      <c r="AW758"/>
      <c r="AX758" t="inlineStr">
        <is>
          <t>Mortality</t>
        </is>
      </c>
      <c r="AY758" t="inlineStr">
        <is>
          <t>Mortality</t>
        </is>
      </c>
      <c r="AZ758" t="inlineStr">
        <is>
          <t>LC50</t>
        </is>
      </c>
      <c r="BA758"/>
      <c r="BB758"/>
      <c r="BC758" t="n">
        <v>2.0</v>
      </c>
      <c r="BD758"/>
      <c r="BE758"/>
      <c r="BF758"/>
      <c r="BG758"/>
      <c r="BH758" t="inlineStr">
        <is>
          <t>Day(s)</t>
        </is>
      </c>
      <c r="BI758"/>
      <c r="BJ758"/>
      <c r="BK758"/>
      <c r="BL758"/>
      <c r="BM758"/>
      <c r="BN758"/>
      <c r="BO758" t="inlineStr">
        <is>
          <t>--</t>
        </is>
      </c>
      <c r="BP758"/>
      <c r="BQ758"/>
      <c r="BR758"/>
      <c r="BS758"/>
      <c r="BT758"/>
      <c r="BU758"/>
      <c r="BV758"/>
      <c r="BW758"/>
      <c r="BX758"/>
      <c r="BY758"/>
      <c r="BZ758"/>
      <c r="CA758"/>
      <c r="CB758"/>
      <c r="CC758"/>
      <c r="CD758" t="inlineStr">
        <is>
          <t>Warming,T.P., G. Mulderij, and K.S. Christoffersen</t>
        </is>
      </c>
      <c r="CE758" t="n">
        <v>112009.0</v>
      </c>
      <c r="CF758" t="inlineStr">
        <is>
          <t>Clonal Variation in Physiological Responses of Daphnia magna to the Strobilurin Fungicide Azoxystrobin</t>
        </is>
      </c>
      <c r="CG758" t="inlineStr">
        <is>
          <t>Environ. Toxicol. Chem.28(2): 374-380</t>
        </is>
      </c>
      <c r="CH758" t="n">
        <v>2009.0</v>
      </c>
    </row>
    <row r="759">
      <c r="A759" t="n">
        <v>1.31860338E8</v>
      </c>
      <c r="B759" t="inlineStr">
        <is>
          <t>(alphaE)-2-[[6-(2-Cyanophenoxy)-4-pyrimidinyl]oxy]-alpha-(methoxymethylene)benzeneacetic acid methyl ester</t>
        </is>
      </c>
      <c r="C759"/>
      <c r="D759" t="inlineStr">
        <is>
          <t>Unmeasured</t>
        </is>
      </c>
      <c r="E759"/>
      <c r="F759"/>
      <c r="G759"/>
      <c r="H759"/>
      <c r="I759"/>
      <c r="J759"/>
      <c r="K759" t="inlineStr">
        <is>
          <t>Daphnia magna</t>
        </is>
      </c>
      <c r="L759" t="inlineStr">
        <is>
          <t>Water Flea</t>
        </is>
      </c>
      <c r="M759" t="inlineStr">
        <is>
          <t>Crustaceans; Standard Test Species</t>
        </is>
      </c>
      <c r="N759" t="inlineStr">
        <is>
          <t>Neonate</t>
        </is>
      </c>
      <c r="O759" t="inlineStr">
        <is>
          <t>~</t>
        </is>
      </c>
      <c r="P759" t="n">
        <v>26.0</v>
      </c>
      <c r="Q759"/>
      <c r="R759"/>
      <c r="S759"/>
      <c r="T759"/>
      <c r="U759" t="inlineStr">
        <is>
          <t>Hour(s)</t>
        </is>
      </c>
      <c r="V759" t="inlineStr">
        <is>
          <t>Renewal</t>
        </is>
      </c>
      <c r="W759" t="inlineStr">
        <is>
          <t>Fresh water</t>
        </is>
      </c>
      <c r="X759" t="inlineStr">
        <is>
          <t>Lab</t>
        </is>
      </c>
      <c r="Y759" t="n">
        <v>8.0</v>
      </c>
      <c r="Z759" t="inlineStr">
        <is>
          <t>Formulation</t>
        </is>
      </c>
      <c r="AA759"/>
      <c r="AB759" t="n">
        <v>0.33</v>
      </c>
      <c r="AC759"/>
      <c r="AD759" t="n">
        <v>0.3</v>
      </c>
      <c r="AE759"/>
      <c r="AF759" t="n">
        <v>0.35</v>
      </c>
      <c r="AG759" t="inlineStr">
        <is>
          <t>AI mg/L</t>
        </is>
      </c>
      <c r="AH759"/>
      <c r="AI759"/>
      <c r="AJ759"/>
      <c r="AK759"/>
      <c r="AL759"/>
      <c r="AM759"/>
      <c r="AN759"/>
      <c r="AO759"/>
      <c r="AP759"/>
      <c r="AQ759"/>
      <c r="AR759"/>
      <c r="AS759"/>
      <c r="AT759"/>
      <c r="AU759"/>
      <c r="AV759"/>
      <c r="AW759"/>
      <c r="AX759" t="inlineStr">
        <is>
          <t>Mortality</t>
        </is>
      </c>
      <c r="AY759" t="inlineStr">
        <is>
          <t>Mortality</t>
        </is>
      </c>
      <c r="AZ759" t="inlineStr">
        <is>
          <t>LC50</t>
        </is>
      </c>
      <c r="BA759"/>
      <c r="BB759"/>
      <c r="BC759" t="n">
        <v>3.0</v>
      </c>
      <c r="BD759"/>
      <c r="BE759"/>
      <c r="BF759"/>
      <c r="BG759"/>
      <c r="BH759" t="inlineStr">
        <is>
          <t>Day(s)</t>
        </is>
      </c>
      <c r="BI759"/>
      <c r="BJ759"/>
      <c r="BK759"/>
      <c r="BL759"/>
      <c r="BM759"/>
      <c r="BN759"/>
      <c r="BO759" t="inlineStr">
        <is>
          <t>--</t>
        </is>
      </c>
      <c r="BP759"/>
      <c r="BQ759"/>
      <c r="BR759"/>
      <c r="BS759"/>
      <c r="BT759"/>
      <c r="BU759"/>
      <c r="BV759"/>
      <c r="BW759"/>
      <c r="BX759"/>
      <c r="BY759"/>
      <c r="BZ759"/>
      <c r="CA759"/>
      <c r="CB759"/>
      <c r="CC759"/>
      <c r="CD759" t="inlineStr">
        <is>
          <t>Ochoa-Acuna,H.G., W. Bialkowski, G. Yale, and L. Hahn</t>
        </is>
      </c>
      <c r="CE759" t="n">
        <v>119412.0</v>
      </c>
      <c r="CF759" t="inlineStr">
        <is>
          <t>Toxicity of Soybean Rust Fungicides to Freshwater Algae and Daphnia magna</t>
        </is>
      </c>
      <c r="CG759" t="inlineStr">
        <is>
          <t>Ecotoxicology18(4): 440-446</t>
        </is>
      </c>
      <c r="CH759" t="n">
        <v>2009.0</v>
      </c>
    </row>
    <row r="760">
      <c r="A760" t="n">
        <v>1.31860338E8</v>
      </c>
      <c r="B760" t="inlineStr">
        <is>
          <t>(alphaE)-2-[[6-(2-Cyanophenoxy)-4-pyrimidinyl]oxy]-alpha-(methoxymethylene)benzeneacetic acid methyl ester</t>
        </is>
      </c>
      <c r="C760"/>
      <c r="D760" t="inlineStr">
        <is>
          <t>Unmeasured</t>
        </is>
      </c>
      <c r="E760"/>
      <c r="F760"/>
      <c r="G760"/>
      <c r="H760"/>
      <c r="I760"/>
      <c r="J760"/>
      <c r="K760" t="inlineStr">
        <is>
          <t>Daphnia magna</t>
        </is>
      </c>
      <c r="L760" t="inlineStr">
        <is>
          <t>Water Flea</t>
        </is>
      </c>
      <c r="M760" t="inlineStr">
        <is>
          <t>Crustaceans; Standard Test Species</t>
        </is>
      </c>
      <c r="N760" t="inlineStr">
        <is>
          <t>Neonate</t>
        </is>
      </c>
      <c r="O760" t="inlineStr">
        <is>
          <t>~</t>
        </is>
      </c>
      <c r="P760" t="n">
        <v>26.0</v>
      </c>
      <c r="Q760"/>
      <c r="R760"/>
      <c r="S760"/>
      <c r="T760"/>
      <c r="U760" t="inlineStr">
        <is>
          <t>Hour(s)</t>
        </is>
      </c>
      <c r="V760" t="inlineStr">
        <is>
          <t>Renewal</t>
        </is>
      </c>
      <c r="W760" t="inlineStr">
        <is>
          <t>Fresh water</t>
        </is>
      </c>
      <c r="X760" t="inlineStr">
        <is>
          <t>Lab</t>
        </is>
      </c>
      <c r="Y760" t="n">
        <v>8.0</v>
      </c>
      <c r="Z760" t="inlineStr">
        <is>
          <t>Formulation</t>
        </is>
      </c>
      <c r="AA760"/>
      <c r="AB760" t="n">
        <v>0.34</v>
      </c>
      <c r="AC760"/>
      <c r="AD760" t="n">
        <v>0.32</v>
      </c>
      <c r="AE760"/>
      <c r="AF760" t="n">
        <v>0.36</v>
      </c>
      <c r="AG760" t="inlineStr">
        <is>
          <t>AI mg/L</t>
        </is>
      </c>
      <c r="AH760"/>
      <c r="AI760"/>
      <c r="AJ760"/>
      <c r="AK760"/>
      <c r="AL760"/>
      <c r="AM760"/>
      <c r="AN760"/>
      <c r="AO760"/>
      <c r="AP760"/>
      <c r="AQ760"/>
      <c r="AR760"/>
      <c r="AS760"/>
      <c r="AT760"/>
      <c r="AU760"/>
      <c r="AV760"/>
      <c r="AW760"/>
      <c r="AX760" t="inlineStr">
        <is>
          <t>Mortality</t>
        </is>
      </c>
      <c r="AY760" t="inlineStr">
        <is>
          <t>Mortality</t>
        </is>
      </c>
      <c r="AZ760" t="inlineStr">
        <is>
          <t>LC50</t>
        </is>
      </c>
      <c r="BA760"/>
      <c r="BB760"/>
      <c r="BC760" t="n">
        <v>2.0</v>
      </c>
      <c r="BD760"/>
      <c r="BE760"/>
      <c r="BF760"/>
      <c r="BG760"/>
      <c r="BH760" t="inlineStr">
        <is>
          <t>Day(s)</t>
        </is>
      </c>
      <c r="BI760"/>
      <c r="BJ760"/>
      <c r="BK760"/>
      <c r="BL760"/>
      <c r="BM760"/>
      <c r="BN760"/>
      <c r="BO760" t="inlineStr">
        <is>
          <t>--</t>
        </is>
      </c>
      <c r="BP760"/>
      <c r="BQ760"/>
      <c r="BR760"/>
      <c r="BS760"/>
      <c r="BT760"/>
      <c r="BU760"/>
      <c r="BV760"/>
      <c r="BW760"/>
      <c r="BX760"/>
      <c r="BY760"/>
      <c r="BZ760"/>
      <c r="CA760"/>
      <c r="CB760"/>
      <c r="CC760"/>
      <c r="CD760" t="inlineStr">
        <is>
          <t>Ochoa-Acuna,H.G., W. Bialkowski, G. Yale, and L. Hahn</t>
        </is>
      </c>
      <c r="CE760" t="n">
        <v>119412.0</v>
      </c>
      <c r="CF760" t="inlineStr">
        <is>
          <t>Toxicity of Soybean Rust Fungicides to Freshwater Algae and Daphnia magna</t>
        </is>
      </c>
      <c r="CG760" t="inlineStr">
        <is>
          <t>Ecotoxicology18(4): 440-446</t>
        </is>
      </c>
      <c r="CH760" t="n">
        <v>2009.0</v>
      </c>
    </row>
    <row r="761">
      <c r="A761" t="n">
        <v>1.31860338E8</v>
      </c>
      <c r="B761" t="inlineStr">
        <is>
          <t>(alphaE)-2-[[6-(2-Cyanophenoxy)-4-pyrimidinyl]oxy]-alpha-(methoxymethylene)benzeneacetic acid methyl ester</t>
        </is>
      </c>
      <c r="C761"/>
      <c r="D761" t="inlineStr">
        <is>
          <t>Unmeasured</t>
        </is>
      </c>
      <c r="E761"/>
      <c r="F761"/>
      <c r="G761"/>
      <c r="H761"/>
      <c r="I761"/>
      <c r="J761"/>
      <c r="K761" t="inlineStr">
        <is>
          <t>Daphnia magna</t>
        </is>
      </c>
      <c r="L761" t="inlineStr">
        <is>
          <t>Water Flea</t>
        </is>
      </c>
      <c r="M761" t="inlineStr">
        <is>
          <t>Crustaceans; Standard Test Species</t>
        </is>
      </c>
      <c r="N761" t="inlineStr">
        <is>
          <t>Neonate</t>
        </is>
      </c>
      <c r="O761" t="inlineStr">
        <is>
          <t>~</t>
        </is>
      </c>
      <c r="P761" t="n">
        <v>26.0</v>
      </c>
      <c r="Q761"/>
      <c r="R761"/>
      <c r="S761"/>
      <c r="T761"/>
      <c r="U761" t="inlineStr">
        <is>
          <t>Hour(s)</t>
        </is>
      </c>
      <c r="V761" t="inlineStr">
        <is>
          <t>Renewal</t>
        </is>
      </c>
      <c r="W761" t="inlineStr">
        <is>
          <t>Fresh water</t>
        </is>
      </c>
      <c r="X761" t="inlineStr">
        <is>
          <t>Lab</t>
        </is>
      </c>
      <c r="Y761" t="n">
        <v>8.0</v>
      </c>
      <c r="Z761" t="inlineStr">
        <is>
          <t>Formulation</t>
        </is>
      </c>
      <c r="AA761"/>
      <c r="AB761" t="n">
        <v>0.31</v>
      </c>
      <c r="AC761"/>
      <c r="AD761" t="n">
        <v>0.28</v>
      </c>
      <c r="AE761"/>
      <c r="AF761" t="n">
        <v>0.33</v>
      </c>
      <c r="AG761" t="inlineStr">
        <is>
          <t>AI mg/L</t>
        </is>
      </c>
      <c r="AH761"/>
      <c r="AI761"/>
      <c r="AJ761"/>
      <c r="AK761"/>
      <c r="AL761"/>
      <c r="AM761"/>
      <c r="AN761"/>
      <c r="AO761"/>
      <c r="AP761"/>
      <c r="AQ761"/>
      <c r="AR761"/>
      <c r="AS761"/>
      <c r="AT761"/>
      <c r="AU761"/>
      <c r="AV761"/>
      <c r="AW761"/>
      <c r="AX761" t="inlineStr">
        <is>
          <t>Mortality</t>
        </is>
      </c>
      <c r="AY761" t="inlineStr">
        <is>
          <t>Mortality</t>
        </is>
      </c>
      <c r="AZ761" t="inlineStr">
        <is>
          <t>LC50</t>
        </is>
      </c>
      <c r="BA761"/>
      <c r="BB761"/>
      <c r="BC761" t="n">
        <v>4.0</v>
      </c>
      <c r="BD761"/>
      <c r="BE761"/>
      <c r="BF761"/>
      <c r="BG761"/>
      <c r="BH761" t="inlineStr">
        <is>
          <t>Day(s)</t>
        </is>
      </c>
      <c r="BI761"/>
      <c r="BJ761"/>
      <c r="BK761"/>
      <c r="BL761"/>
      <c r="BM761"/>
      <c r="BN761"/>
      <c r="BO761" t="inlineStr">
        <is>
          <t>--</t>
        </is>
      </c>
      <c r="BP761"/>
      <c r="BQ761"/>
      <c r="BR761"/>
      <c r="BS761"/>
      <c r="BT761"/>
      <c r="BU761"/>
      <c r="BV761"/>
      <c r="BW761"/>
      <c r="BX761"/>
      <c r="BY761"/>
      <c r="BZ761"/>
      <c r="CA761"/>
      <c r="CB761"/>
      <c r="CC761"/>
      <c r="CD761" t="inlineStr">
        <is>
          <t>Ochoa-Acuna,H.G., W. Bialkowski, G. Yale, and L. Hahn</t>
        </is>
      </c>
      <c r="CE761" t="n">
        <v>119412.0</v>
      </c>
      <c r="CF761" t="inlineStr">
        <is>
          <t>Toxicity of Soybean Rust Fungicides to Freshwater Algae and Daphnia magna</t>
        </is>
      </c>
      <c r="CG761" t="inlineStr">
        <is>
          <t>Ecotoxicology18(4): 440-446</t>
        </is>
      </c>
      <c r="CH761" t="n">
        <v>2009.0</v>
      </c>
    </row>
    <row r="762">
      <c r="A762" t="n">
        <v>1.31860338E8</v>
      </c>
      <c r="B762" t="inlineStr">
        <is>
          <t>(alphaE)-2-[[6-(2-Cyanophenoxy)-4-pyrimidinyl]oxy]-alpha-(methoxymethylene)benzeneacetic acid methyl ester</t>
        </is>
      </c>
      <c r="C762"/>
      <c r="D762" t="inlineStr">
        <is>
          <t>Unmeasured</t>
        </is>
      </c>
      <c r="E762"/>
      <c r="F762"/>
      <c r="G762"/>
      <c r="H762"/>
      <c r="I762"/>
      <c r="J762"/>
      <c r="K762" t="inlineStr">
        <is>
          <t>Daphnia magna</t>
        </is>
      </c>
      <c r="L762" t="inlineStr">
        <is>
          <t>Water Flea</t>
        </is>
      </c>
      <c r="M762" t="inlineStr">
        <is>
          <t>Crustaceans; Standard Test Species</t>
        </is>
      </c>
      <c r="N762" t="inlineStr">
        <is>
          <t>Neonate</t>
        </is>
      </c>
      <c r="O762" t="inlineStr">
        <is>
          <t>~</t>
        </is>
      </c>
      <c r="P762" t="n">
        <v>26.0</v>
      </c>
      <c r="Q762"/>
      <c r="R762"/>
      <c r="S762"/>
      <c r="T762"/>
      <c r="U762" t="inlineStr">
        <is>
          <t>Hour(s)</t>
        </is>
      </c>
      <c r="V762" t="inlineStr">
        <is>
          <t>Renewal</t>
        </is>
      </c>
      <c r="W762" t="inlineStr">
        <is>
          <t>Fresh water</t>
        </is>
      </c>
      <c r="X762" t="inlineStr">
        <is>
          <t>Lab</t>
        </is>
      </c>
      <c r="Y762" t="n">
        <v>8.0</v>
      </c>
      <c r="Z762" t="inlineStr">
        <is>
          <t>Formulation</t>
        </is>
      </c>
      <c r="AA762"/>
      <c r="AB762" t="n">
        <v>0.37</v>
      </c>
      <c r="AC762"/>
      <c r="AD762" t="n">
        <v>0.34</v>
      </c>
      <c r="AE762"/>
      <c r="AF762" t="n">
        <v>0.39</v>
      </c>
      <c r="AG762" t="inlineStr">
        <is>
          <t>AI mg/L</t>
        </is>
      </c>
      <c r="AH762"/>
      <c r="AI762"/>
      <c r="AJ762"/>
      <c r="AK762"/>
      <c r="AL762"/>
      <c r="AM762"/>
      <c r="AN762"/>
      <c r="AO762"/>
      <c r="AP762"/>
      <c r="AQ762"/>
      <c r="AR762"/>
      <c r="AS762"/>
      <c r="AT762"/>
      <c r="AU762"/>
      <c r="AV762"/>
      <c r="AW762"/>
      <c r="AX762" t="inlineStr">
        <is>
          <t>Mortality</t>
        </is>
      </c>
      <c r="AY762" t="inlineStr">
        <is>
          <t>Mortality</t>
        </is>
      </c>
      <c r="AZ762" t="inlineStr">
        <is>
          <t>LC50</t>
        </is>
      </c>
      <c r="BA762"/>
      <c r="BB762"/>
      <c r="BC762" t="n">
        <v>1.0</v>
      </c>
      <c r="BD762"/>
      <c r="BE762"/>
      <c r="BF762"/>
      <c r="BG762"/>
      <c r="BH762" t="inlineStr">
        <is>
          <t>Day(s)</t>
        </is>
      </c>
      <c r="BI762"/>
      <c r="BJ762"/>
      <c r="BK762"/>
      <c r="BL762"/>
      <c r="BM762"/>
      <c r="BN762"/>
      <c r="BO762" t="inlineStr">
        <is>
          <t>--</t>
        </is>
      </c>
      <c r="BP762"/>
      <c r="BQ762"/>
      <c r="BR762"/>
      <c r="BS762"/>
      <c r="BT762"/>
      <c r="BU762"/>
      <c r="BV762"/>
      <c r="BW762"/>
      <c r="BX762"/>
      <c r="BY762"/>
      <c r="BZ762"/>
      <c r="CA762"/>
      <c r="CB762"/>
      <c r="CC762"/>
      <c r="CD762" t="inlineStr">
        <is>
          <t>Ochoa-Acuna,H.G., W. Bialkowski, G. Yale, and L. Hahn</t>
        </is>
      </c>
      <c r="CE762" t="n">
        <v>119412.0</v>
      </c>
      <c r="CF762" t="inlineStr">
        <is>
          <t>Toxicity of Soybean Rust Fungicides to Freshwater Algae and Daphnia magna</t>
        </is>
      </c>
      <c r="CG762" t="inlineStr">
        <is>
          <t>Ecotoxicology18(4): 440-446</t>
        </is>
      </c>
      <c r="CH762" t="n">
        <v>2009.0</v>
      </c>
    </row>
    <row r="763">
      <c r="A763" t="n">
        <v>1.33855988E8</v>
      </c>
      <c r="B763" t="inlineStr">
        <is>
          <t>rel-1-[[(2R,3S)-3-(2-Chlorophenyl)-2-(4-fluorophenyl)oxiranyl]methyl]-1H-1,2,4-triazole</t>
        </is>
      </c>
      <c r="C763" t="inlineStr">
        <is>
          <t>Technical grade, technical product, technical formulation</t>
        </is>
      </c>
      <c r="D763" t="inlineStr">
        <is>
          <t>Unmeasured</t>
        </is>
      </c>
      <c r="E763"/>
      <c r="F763" t="n">
        <v>92.0</v>
      </c>
      <c r="G763"/>
      <c r="H763"/>
      <c r="I763"/>
      <c r="J763"/>
      <c r="K763" t="inlineStr">
        <is>
          <t>Daphnia magna</t>
        </is>
      </c>
      <c r="L763" t="inlineStr">
        <is>
          <t>Water Flea</t>
        </is>
      </c>
      <c r="M763" t="inlineStr">
        <is>
          <t>Crustaceans; Standard Test Species</t>
        </is>
      </c>
      <c r="N763" t="inlineStr">
        <is>
          <t>Neonate</t>
        </is>
      </c>
      <c r="O763" t="inlineStr">
        <is>
          <t>&lt;</t>
        </is>
      </c>
      <c r="P763" t="n">
        <v>24.0</v>
      </c>
      <c r="Q763"/>
      <c r="R763"/>
      <c r="S763"/>
      <c r="T763"/>
      <c r="U763" t="inlineStr">
        <is>
          <t>Hour(s)</t>
        </is>
      </c>
      <c r="V763" t="inlineStr">
        <is>
          <t>Static</t>
        </is>
      </c>
      <c r="W763" t="inlineStr">
        <is>
          <t>Culture</t>
        </is>
      </c>
      <c r="X763" t="inlineStr">
        <is>
          <t>Lab</t>
        </is>
      </c>
      <c r="Y763"/>
      <c r="Z763" t="inlineStr">
        <is>
          <t>Active ingredient</t>
        </is>
      </c>
      <c r="AA763"/>
      <c r="AB763" t="n">
        <v>5.2414</v>
      </c>
      <c r="AC763"/>
      <c r="AD763"/>
      <c r="AE763"/>
      <c r="AF763"/>
      <c r="AG763" t="inlineStr">
        <is>
          <t>AI mg/L</t>
        </is>
      </c>
      <c r="AH763"/>
      <c r="AI763"/>
      <c r="AJ763"/>
      <c r="AK763"/>
      <c r="AL763"/>
      <c r="AM763"/>
      <c r="AN763"/>
      <c r="AO763"/>
      <c r="AP763"/>
      <c r="AQ763"/>
      <c r="AR763"/>
      <c r="AS763"/>
      <c r="AT763"/>
      <c r="AU763"/>
      <c r="AV763"/>
      <c r="AW763"/>
      <c r="AX763" t="inlineStr">
        <is>
          <t>Mortality</t>
        </is>
      </c>
      <c r="AY763" t="inlineStr">
        <is>
          <t>Mortality</t>
        </is>
      </c>
      <c r="AZ763" t="inlineStr">
        <is>
          <t>LC50</t>
        </is>
      </c>
      <c r="BA763"/>
      <c r="BB763"/>
      <c r="BC763" t="n">
        <v>2.0</v>
      </c>
      <c r="BD763"/>
      <c r="BE763"/>
      <c r="BF763"/>
      <c r="BG763"/>
      <c r="BH763" t="inlineStr">
        <is>
          <t>Day(s)</t>
        </is>
      </c>
      <c r="BI763"/>
      <c r="BJ763"/>
      <c r="BK763"/>
      <c r="BL763"/>
      <c r="BM763"/>
      <c r="BN763"/>
      <c r="BO763" t="inlineStr">
        <is>
          <t>--</t>
        </is>
      </c>
      <c r="BP763"/>
      <c r="BQ763"/>
      <c r="BR763"/>
      <c r="BS763"/>
      <c r="BT763"/>
      <c r="BU763"/>
      <c r="BV763"/>
      <c r="BW763"/>
      <c r="BX763"/>
      <c r="BY763"/>
      <c r="BZ763"/>
      <c r="CA763"/>
      <c r="CB763"/>
      <c r="CC763"/>
      <c r="CD763" t="inlineStr">
        <is>
          <t>Norgaard,K.B., and N. Cedergreen</t>
        </is>
      </c>
      <c r="CE763" t="n">
        <v>171371.0</v>
      </c>
      <c r="CF763" t="inlineStr">
        <is>
          <t>Pesticide Cocktails can Interact Synergistically on Aquatic Crustaceans</t>
        </is>
      </c>
      <c r="CG763" t="inlineStr">
        <is>
          <t>Environ. Sci. Pollut. Res.17:957-967</t>
        </is>
      </c>
      <c r="CH763" t="n">
        <v>2010.0</v>
      </c>
    </row>
    <row r="764">
      <c r="A764" t="n">
        <v>1.33855988E8</v>
      </c>
      <c r="B764" t="inlineStr">
        <is>
          <t>rel-1-[[(2R,3S)-3-(2-Chlorophenyl)-2-(4-fluorophenyl)oxiranyl]methyl]-1H-1,2,4-triazole</t>
        </is>
      </c>
      <c r="C764" t="inlineStr">
        <is>
          <t>Technical grade, technical product, technical formulation</t>
        </is>
      </c>
      <c r="D764" t="inlineStr">
        <is>
          <t>Unmeasured</t>
        </is>
      </c>
      <c r="E764"/>
      <c r="F764" t="n">
        <v>92.0</v>
      </c>
      <c r="G764"/>
      <c r="H764"/>
      <c r="I764"/>
      <c r="J764"/>
      <c r="K764" t="inlineStr">
        <is>
          <t>Daphnia magna</t>
        </is>
      </c>
      <c r="L764" t="inlineStr">
        <is>
          <t>Water Flea</t>
        </is>
      </c>
      <c r="M764" t="inlineStr">
        <is>
          <t>Crustaceans; Standard Test Species</t>
        </is>
      </c>
      <c r="N764" t="inlineStr">
        <is>
          <t>Neonate</t>
        </is>
      </c>
      <c r="O764" t="inlineStr">
        <is>
          <t>&lt;</t>
        </is>
      </c>
      <c r="P764" t="n">
        <v>24.0</v>
      </c>
      <c r="Q764"/>
      <c r="R764"/>
      <c r="S764"/>
      <c r="T764"/>
      <c r="U764" t="inlineStr">
        <is>
          <t>Hour(s)</t>
        </is>
      </c>
      <c r="V764" t="inlineStr">
        <is>
          <t>Static</t>
        </is>
      </c>
      <c r="W764" t="inlineStr">
        <is>
          <t>Culture</t>
        </is>
      </c>
      <c r="X764" t="inlineStr">
        <is>
          <t>Lab</t>
        </is>
      </c>
      <c r="Y764"/>
      <c r="Z764" t="inlineStr">
        <is>
          <t>Active ingredient</t>
        </is>
      </c>
      <c r="AA764"/>
      <c r="AB764" t="n">
        <v>5.415</v>
      </c>
      <c r="AC764"/>
      <c r="AD764"/>
      <c r="AE764"/>
      <c r="AF764"/>
      <c r="AG764" t="inlineStr">
        <is>
          <t>AI mg/L</t>
        </is>
      </c>
      <c r="AH764"/>
      <c r="AI764"/>
      <c r="AJ764"/>
      <c r="AK764"/>
      <c r="AL764"/>
      <c r="AM764"/>
      <c r="AN764"/>
      <c r="AO764"/>
      <c r="AP764"/>
      <c r="AQ764"/>
      <c r="AR764"/>
      <c r="AS764"/>
      <c r="AT764"/>
      <c r="AU764"/>
      <c r="AV764"/>
      <c r="AW764"/>
      <c r="AX764" t="inlineStr">
        <is>
          <t>Mortality</t>
        </is>
      </c>
      <c r="AY764" t="inlineStr">
        <is>
          <t>Mortality</t>
        </is>
      </c>
      <c r="AZ764" t="inlineStr">
        <is>
          <t>LC50</t>
        </is>
      </c>
      <c r="BA764"/>
      <c r="BB764"/>
      <c r="BC764" t="n">
        <v>2.0</v>
      </c>
      <c r="BD764"/>
      <c r="BE764"/>
      <c r="BF764"/>
      <c r="BG764"/>
      <c r="BH764" t="inlineStr">
        <is>
          <t>Day(s)</t>
        </is>
      </c>
      <c r="BI764"/>
      <c r="BJ764"/>
      <c r="BK764"/>
      <c r="BL764"/>
      <c r="BM764"/>
      <c r="BN764"/>
      <c r="BO764" t="inlineStr">
        <is>
          <t>--</t>
        </is>
      </c>
      <c r="BP764"/>
      <c r="BQ764"/>
      <c r="BR764"/>
      <c r="BS764"/>
      <c r="BT764"/>
      <c r="BU764"/>
      <c r="BV764"/>
      <c r="BW764"/>
      <c r="BX764"/>
      <c r="BY764"/>
      <c r="BZ764"/>
      <c r="CA764"/>
      <c r="CB764"/>
      <c r="CC764"/>
      <c r="CD764" t="inlineStr">
        <is>
          <t>Norgaard,K.B., and N. Cedergreen</t>
        </is>
      </c>
      <c r="CE764" t="n">
        <v>171371.0</v>
      </c>
      <c r="CF764" t="inlineStr">
        <is>
          <t>Pesticide Cocktails can Interact Synergistically on Aquatic Crustaceans</t>
        </is>
      </c>
      <c r="CG764" t="inlineStr">
        <is>
          <t>Environ. Sci. Pollut. Res.17:957-967</t>
        </is>
      </c>
      <c r="CH764" t="n">
        <v>2010.0</v>
      </c>
    </row>
    <row r="765">
      <c r="A765" t="n">
        <v>1.35410207E8</v>
      </c>
      <c r="B765" t="inlineStr">
        <is>
          <t>(1E)-N-[(6-Chloro-3-pyridinyl)methyl]-N'-cyano-N-methylethanimidamide</t>
        </is>
      </c>
      <c r="C765"/>
      <c r="D765" t="inlineStr">
        <is>
          <t>Unmeasured</t>
        </is>
      </c>
      <c r="E765"/>
      <c r="F765" t="n">
        <v>99.0</v>
      </c>
      <c r="G765"/>
      <c r="H765"/>
      <c r="I765"/>
      <c r="J765"/>
      <c r="K765" t="inlineStr">
        <is>
          <t>Daphnia magna</t>
        </is>
      </c>
      <c r="L765" t="inlineStr">
        <is>
          <t>Water Flea</t>
        </is>
      </c>
      <c r="M765" t="inlineStr">
        <is>
          <t>Crustaceans; Standard Test Species</t>
        </is>
      </c>
      <c r="N765"/>
      <c r="O765" t="inlineStr">
        <is>
          <t>&lt;</t>
        </is>
      </c>
      <c r="P765" t="n">
        <v>24.0</v>
      </c>
      <c r="Q765"/>
      <c r="R765"/>
      <c r="S765"/>
      <c r="T765"/>
      <c r="U765" t="inlineStr">
        <is>
          <t>Hour(s)</t>
        </is>
      </c>
      <c r="V765"/>
      <c r="W765" t="inlineStr">
        <is>
          <t>Fresh water</t>
        </is>
      </c>
      <c r="X765" t="inlineStr">
        <is>
          <t>Lab</t>
        </is>
      </c>
      <c r="Y765" t="n">
        <v>6.0</v>
      </c>
      <c r="Z765" t="inlineStr">
        <is>
          <t>Active ingredient</t>
        </is>
      </c>
      <c r="AA765"/>
      <c r="AB765" t="n">
        <v>27.54</v>
      </c>
      <c r="AC765"/>
      <c r="AD765" t="n">
        <v>20.19</v>
      </c>
      <c r="AE765"/>
      <c r="AF765" t="n">
        <v>39.81</v>
      </c>
      <c r="AG765" t="inlineStr">
        <is>
          <t>AI mg/L</t>
        </is>
      </c>
      <c r="AH765"/>
      <c r="AI765"/>
      <c r="AJ765"/>
      <c r="AK765"/>
      <c r="AL765"/>
      <c r="AM765"/>
      <c r="AN765"/>
      <c r="AO765"/>
      <c r="AP765"/>
      <c r="AQ765"/>
      <c r="AR765"/>
      <c r="AS765"/>
      <c r="AT765"/>
      <c r="AU765"/>
      <c r="AV765"/>
      <c r="AW765"/>
      <c r="AX765" t="inlineStr">
        <is>
          <t>Mortality</t>
        </is>
      </c>
      <c r="AY765" t="inlineStr">
        <is>
          <t>Mortality</t>
        </is>
      </c>
      <c r="AZ765" t="inlineStr">
        <is>
          <t>LC50</t>
        </is>
      </c>
      <c r="BA765"/>
      <c r="BB765"/>
      <c r="BC765" t="n">
        <v>2.0</v>
      </c>
      <c r="BD765"/>
      <c r="BE765"/>
      <c r="BF765"/>
      <c r="BG765"/>
      <c r="BH765" t="inlineStr">
        <is>
          <t>Day(s)</t>
        </is>
      </c>
      <c r="BI765"/>
      <c r="BJ765"/>
      <c r="BK765"/>
      <c r="BL765"/>
      <c r="BM765"/>
      <c r="BN765"/>
      <c r="BO765" t="inlineStr">
        <is>
          <t>--</t>
        </is>
      </c>
      <c r="BP765"/>
      <c r="BQ765"/>
      <c r="BR765"/>
      <c r="BS765"/>
      <c r="BT765"/>
      <c r="BU765"/>
      <c r="BV765"/>
      <c r="BW765"/>
      <c r="BX765"/>
      <c r="BY765"/>
      <c r="BZ765"/>
      <c r="CA765"/>
      <c r="CB765"/>
      <c r="CC765"/>
      <c r="CD765" t="inlineStr">
        <is>
          <t>Li,B.X., X.Y. Pang, P. Zhang, J. Lin, X.X. Li, Y. Liu, H. Li, F. Liu, and W. Mu</t>
        </is>
      </c>
      <c r="CE765" t="n">
        <v>187137.0</v>
      </c>
      <c r="CF765" t="inlineStr">
        <is>
          <t>Alcohol Ethoxylates Significantly Synergize Pesticides Than Alkylphenol Ethoxylates Considering Bioactivity against Three Pests and Joint Toxicity to Daphnia magna</t>
        </is>
      </c>
      <c r="CG765" t="inlineStr">
        <is>
          <t>Sci. Total Environ.644:1452-1459</t>
        </is>
      </c>
      <c r="CH765" t="n">
        <v>2018.0</v>
      </c>
    </row>
    <row r="766">
      <c r="A766" t="n">
        <v>1.38261413E8</v>
      </c>
      <c r="B766" t="inlineStr">
        <is>
          <t>(2E)-1-[(6-Chloro-3-pyridinyl)methyl]-N-nitro-2-imidazolidinimine</t>
        </is>
      </c>
      <c r="C766" t="inlineStr">
        <is>
          <t>Technical grade, technical product, technical formulation</t>
        </is>
      </c>
      <c r="D766" t="inlineStr">
        <is>
          <t>Unmeasured</t>
        </is>
      </c>
      <c r="E766" t="inlineStr">
        <is>
          <t>&gt;</t>
        </is>
      </c>
      <c r="F766" t="n">
        <v>99.5</v>
      </c>
      <c r="G766"/>
      <c r="H766"/>
      <c r="I766"/>
      <c r="J766"/>
      <c r="K766" t="inlineStr">
        <is>
          <t>Daphnia magna</t>
        </is>
      </c>
      <c r="L766" t="inlineStr">
        <is>
          <t>Water Flea</t>
        </is>
      </c>
      <c r="M766" t="inlineStr">
        <is>
          <t>Crustaceans; Standard Test Species</t>
        </is>
      </c>
      <c r="N766" t="inlineStr">
        <is>
          <t>Nauplii</t>
        </is>
      </c>
      <c r="O766"/>
      <c r="P766" t="n">
        <v>24.0</v>
      </c>
      <c r="Q766"/>
      <c r="R766"/>
      <c r="S766"/>
      <c r="T766"/>
      <c r="U766" t="inlineStr">
        <is>
          <t>Hour(s)</t>
        </is>
      </c>
      <c r="V766" t="inlineStr">
        <is>
          <t>Static</t>
        </is>
      </c>
      <c r="W766" t="inlineStr">
        <is>
          <t>Fresh water</t>
        </is>
      </c>
      <c r="X766" t="inlineStr">
        <is>
          <t>Lab</t>
        </is>
      </c>
      <c r="Y766"/>
      <c r="Z766" t="inlineStr">
        <is>
          <t>Active ingredient</t>
        </is>
      </c>
      <c r="AA766"/>
      <c r="AB766" t="n">
        <v>64.873</v>
      </c>
      <c r="AC766"/>
      <c r="AD766" t="n">
        <v>7.871</v>
      </c>
      <c r="AE766"/>
      <c r="AF766" t="n">
        <v>534.688</v>
      </c>
      <c r="AG766" t="inlineStr">
        <is>
          <t>AI mg/L</t>
        </is>
      </c>
      <c r="AH766"/>
      <c r="AI766"/>
      <c r="AJ766"/>
      <c r="AK766"/>
      <c r="AL766"/>
      <c r="AM766"/>
      <c r="AN766"/>
      <c r="AO766"/>
      <c r="AP766"/>
      <c r="AQ766"/>
      <c r="AR766"/>
      <c r="AS766"/>
      <c r="AT766"/>
      <c r="AU766"/>
      <c r="AV766"/>
      <c r="AW766"/>
      <c r="AX766" t="inlineStr">
        <is>
          <t>Mortality</t>
        </is>
      </c>
      <c r="AY766" t="inlineStr">
        <is>
          <t>Mortality</t>
        </is>
      </c>
      <c r="AZ766" t="inlineStr">
        <is>
          <t>LC50</t>
        </is>
      </c>
      <c r="BA766"/>
      <c r="BB766"/>
      <c r="BC766" t="n">
        <v>2.0</v>
      </c>
      <c r="BD766"/>
      <c r="BE766"/>
      <c r="BF766"/>
      <c r="BG766"/>
      <c r="BH766" t="inlineStr">
        <is>
          <t>Day(s)</t>
        </is>
      </c>
      <c r="BI766"/>
      <c r="BJ766"/>
      <c r="BK766"/>
      <c r="BL766"/>
      <c r="BM766"/>
      <c r="BN766"/>
      <c r="BO766" t="inlineStr">
        <is>
          <t>--</t>
        </is>
      </c>
      <c r="BP766"/>
      <c r="BQ766"/>
      <c r="BR766"/>
      <c r="BS766"/>
      <c r="BT766"/>
      <c r="BU766"/>
      <c r="BV766"/>
      <c r="BW766"/>
      <c r="BX766"/>
      <c r="BY766"/>
      <c r="BZ766"/>
      <c r="CA766"/>
      <c r="CB766"/>
      <c r="CC766"/>
      <c r="CD766" t="inlineStr">
        <is>
          <t>Sanchez-Bayo,F., and K. Goka</t>
        </is>
      </c>
      <c r="CE766" t="n">
        <v>89717.0</v>
      </c>
      <c r="CF766" t="inlineStr">
        <is>
          <t>Influence of Light in Acute Toxicity Bioassays of Imidacloprid and Zinc Pyrithione to Zooplankton Crustaceans</t>
        </is>
      </c>
      <c r="CG766" t="inlineStr">
        <is>
          <t>Aquat. Toxicol.78(3): 262-271</t>
        </is>
      </c>
      <c r="CH766" t="n">
        <v>2006.0</v>
      </c>
    </row>
    <row r="767">
      <c r="A767" t="n">
        <v>1.38261413E8</v>
      </c>
      <c r="B767" t="inlineStr">
        <is>
          <t>(2E)-1-[(6-Chloro-3-pyridinyl)methyl]-N-nitro-2-imidazolidinimine</t>
        </is>
      </c>
      <c r="C767" t="inlineStr">
        <is>
          <t>Technical grade, technical product, technical formulation</t>
        </is>
      </c>
      <c r="D767" t="inlineStr">
        <is>
          <t>Unmeasured</t>
        </is>
      </c>
      <c r="E767" t="inlineStr">
        <is>
          <t>&gt;</t>
        </is>
      </c>
      <c r="F767" t="n">
        <v>99.5</v>
      </c>
      <c r="G767"/>
      <c r="H767"/>
      <c r="I767"/>
      <c r="J767"/>
      <c r="K767" t="inlineStr">
        <is>
          <t>Daphnia magna</t>
        </is>
      </c>
      <c r="L767" t="inlineStr">
        <is>
          <t>Water Flea</t>
        </is>
      </c>
      <c r="M767" t="inlineStr">
        <is>
          <t>Crustaceans; Standard Test Species</t>
        </is>
      </c>
      <c r="N767" t="inlineStr">
        <is>
          <t>Nauplii</t>
        </is>
      </c>
      <c r="O767"/>
      <c r="P767" t="n">
        <v>24.0</v>
      </c>
      <c r="Q767"/>
      <c r="R767"/>
      <c r="S767"/>
      <c r="T767"/>
      <c r="U767" t="inlineStr">
        <is>
          <t>Hour(s)</t>
        </is>
      </c>
      <c r="V767" t="inlineStr">
        <is>
          <t>Static</t>
        </is>
      </c>
      <c r="W767" t="inlineStr">
        <is>
          <t>Fresh water</t>
        </is>
      </c>
      <c r="X767" t="inlineStr">
        <is>
          <t>Lab</t>
        </is>
      </c>
      <c r="Y767"/>
      <c r="Z767" t="inlineStr">
        <is>
          <t>Active ingredient</t>
        </is>
      </c>
      <c r="AA767" t="inlineStr">
        <is>
          <t>&gt;</t>
        </is>
      </c>
      <c r="AB767" t="n">
        <v>320.0</v>
      </c>
      <c r="AC767"/>
      <c r="AD767"/>
      <c r="AE767"/>
      <c r="AF767"/>
      <c r="AG767" t="inlineStr">
        <is>
          <t>AI mg/L</t>
        </is>
      </c>
      <c r="AH767"/>
      <c r="AI767"/>
      <c r="AJ767"/>
      <c r="AK767"/>
      <c r="AL767"/>
      <c r="AM767"/>
      <c r="AN767"/>
      <c r="AO767"/>
      <c r="AP767"/>
      <c r="AQ767"/>
      <c r="AR767"/>
      <c r="AS767"/>
      <c r="AT767"/>
      <c r="AU767"/>
      <c r="AV767"/>
      <c r="AW767"/>
      <c r="AX767" t="inlineStr">
        <is>
          <t>Mortality</t>
        </is>
      </c>
      <c r="AY767" t="inlineStr">
        <is>
          <t>Mortality</t>
        </is>
      </c>
      <c r="AZ767" t="inlineStr">
        <is>
          <t>LC50</t>
        </is>
      </c>
      <c r="BA767"/>
      <c r="BB767"/>
      <c r="BC767" t="n">
        <v>1.0</v>
      </c>
      <c r="BD767"/>
      <c r="BE767"/>
      <c r="BF767"/>
      <c r="BG767"/>
      <c r="BH767" t="inlineStr">
        <is>
          <t>Day(s)</t>
        </is>
      </c>
      <c r="BI767"/>
      <c r="BJ767"/>
      <c r="BK767"/>
      <c r="BL767"/>
      <c r="BM767"/>
      <c r="BN767"/>
      <c r="BO767" t="inlineStr">
        <is>
          <t>--</t>
        </is>
      </c>
      <c r="BP767"/>
      <c r="BQ767"/>
      <c r="BR767"/>
      <c r="BS767"/>
      <c r="BT767"/>
      <c r="BU767"/>
      <c r="BV767"/>
      <c r="BW767"/>
      <c r="BX767"/>
      <c r="BY767"/>
      <c r="BZ767"/>
      <c r="CA767"/>
      <c r="CB767"/>
      <c r="CC767"/>
      <c r="CD767" t="inlineStr">
        <is>
          <t>Sanchez-Bayo,F., and K. Goka</t>
        </is>
      </c>
      <c r="CE767" t="n">
        <v>89717.0</v>
      </c>
      <c r="CF767" t="inlineStr">
        <is>
          <t>Influence of Light in Acute Toxicity Bioassays of Imidacloprid and Zinc Pyrithione to Zooplankton Crustaceans</t>
        </is>
      </c>
      <c r="CG767" t="inlineStr">
        <is>
          <t>Aquat. Toxicol.78(3): 262-271</t>
        </is>
      </c>
      <c r="CH767" t="n">
        <v>2006.0</v>
      </c>
    </row>
    <row r="768">
      <c r="A768" t="n">
        <v>1.38261413E8</v>
      </c>
      <c r="B768" t="inlineStr">
        <is>
          <t>(2E)-1-[(6-Chloro-3-pyridinyl)methyl]-N-nitro-2-imidazolidinimine</t>
        </is>
      </c>
      <c r="C768"/>
      <c r="D768" t="inlineStr">
        <is>
          <t>Unmeasured</t>
        </is>
      </c>
      <c r="E768"/>
      <c r="F768"/>
      <c r="G768"/>
      <c r="H768"/>
      <c r="I768"/>
      <c r="J768"/>
      <c r="K768" t="inlineStr">
        <is>
          <t>Daphnia magna</t>
        </is>
      </c>
      <c r="L768" t="inlineStr">
        <is>
          <t>Water Flea</t>
        </is>
      </c>
      <c r="M768" t="inlineStr">
        <is>
          <t>Crustaceans; Standard Test Species</t>
        </is>
      </c>
      <c r="N768" t="inlineStr">
        <is>
          <t>Neonate</t>
        </is>
      </c>
      <c r="O768" t="inlineStr">
        <is>
          <t>&lt;</t>
        </is>
      </c>
      <c r="P768" t="n">
        <v>24.0</v>
      </c>
      <c r="Q768"/>
      <c r="R768"/>
      <c r="S768"/>
      <c r="T768"/>
      <c r="U768" t="inlineStr">
        <is>
          <t>Hour(s)</t>
        </is>
      </c>
      <c r="V768" t="inlineStr">
        <is>
          <t>Aquatic - not reported</t>
        </is>
      </c>
      <c r="W768" t="inlineStr">
        <is>
          <t>Fresh water</t>
        </is>
      </c>
      <c r="X768" t="inlineStr">
        <is>
          <t>Lab</t>
        </is>
      </c>
      <c r="Y768" t="n">
        <v>6.0</v>
      </c>
      <c r="Z768" t="inlineStr">
        <is>
          <t>Formulation</t>
        </is>
      </c>
      <c r="AA768"/>
      <c r="AB768" t="n">
        <v>97.0</v>
      </c>
      <c r="AC768"/>
      <c r="AD768"/>
      <c r="AE768"/>
      <c r="AF768"/>
      <c r="AG768" t="inlineStr">
        <is>
          <t>AI mg/L</t>
        </is>
      </c>
      <c r="AH768"/>
      <c r="AI768"/>
      <c r="AJ768"/>
      <c r="AK768"/>
      <c r="AL768"/>
      <c r="AM768"/>
      <c r="AN768"/>
      <c r="AO768"/>
      <c r="AP768"/>
      <c r="AQ768"/>
      <c r="AR768"/>
      <c r="AS768"/>
      <c r="AT768"/>
      <c r="AU768"/>
      <c r="AV768"/>
      <c r="AW768"/>
      <c r="AX768" t="inlineStr">
        <is>
          <t>Mortality</t>
        </is>
      </c>
      <c r="AY768" t="inlineStr">
        <is>
          <t>Mortality</t>
        </is>
      </c>
      <c r="AZ768" t="inlineStr">
        <is>
          <t>LC50</t>
        </is>
      </c>
      <c r="BA768"/>
      <c r="BB768"/>
      <c r="BC768" t="n">
        <v>2.0</v>
      </c>
      <c r="BD768"/>
      <c r="BE768"/>
      <c r="BF768"/>
      <c r="BG768"/>
      <c r="BH768" t="inlineStr">
        <is>
          <t>Day(s)</t>
        </is>
      </c>
      <c r="BI768"/>
      <c r="BJ768"/>
      <c r="BK768"/>
      <c r="BL768"/>
      <c r="BM768"/>
      <c r="BN768"/>
      <c r="BO768" t="inlineStr">
        <is>
          <t>--</t>
        </is>
      </c>
      <c r="BP768"/>
      <c r="BQ768"/>
      <c r="BR768"/>
      <c r="BS768"/>
      <c r="BT768"/>
      <c r="BU768"/>
      <c r="BV768"/>
      <c r="BW768"/>
      <c r="BX768"/>
      <c r="BY768"/>
      <c r="BZ768"/>
      <c r="CA768"/>
      <c r="CB768"/>
      <c r="CC768"/>
      <c r="CD768" t="inlineStr">
        <is>
          <t>Loureiro,S., C. Svendsen, A.L.G. Ferreira, C. Pinheiro, F. Ribeiro, and A.M.V.M. Soares</t>
        </is>
      </c>
      <c r="CE768" t="n">
        <v>159937.0</v>
      </c>
      <c r="CF768" t="inlineStr">
        <is>
          <t>Toxicity of Three Binary Mixtures to Daphnia magna: Comparing Chemical Modes of Action and Deviations from Conceptual Models</t>
        </is>
      </c>
      <c r="CG768" t="inlineStr">
        <is>
          <t>Environ. Toxicol. Chem.29(8): 1716-1726</t>
        </is>
      </c>
      <c r="CH768" t="n">
        <v>2010.0</v>
      </c>
    </row>
    <row r="769">
      <c r="A769" t="n">
        <v>1.38261413E8</v>
      </c>
      <c r="B769" t="inlineStr">
        <is>
          <t>(2E)-1-[(6-Chloro-3-pyridinyl)methyl]-N-nitro-2-imidazolidinimine</t>
        </is>
      </c>
      <c r="C769" t="inlineStr">
        <is>
          <t>Technical grade, technical product, technical formulation</t>
        </is>
      </c>
      <c r="D769" t="inlineStr">
        <is>
          <t>Measured</t>
        </is>
      </c>
      <c r="E769"/>
      <c r="F769" t="n">
        <v>99.8</v>
      </c>
      <c r="G769"/>
      <c r="H769"/>
      <c r="I769"/>
      <c r="J769"/>
      <c r="K769" t="inlineStr">
        <is>
          <t>Daphnia magna</t>
        </is>
      </c>
      <c r="L769" t="inlineStr">
        <is>
          <t>Water Flea</t>
        </is>
      </c>
      <c r="M769" t="inlineStr">
        <is>
          <t>Crustaceans; Standard Test Species</t>
        </is>
      </c>
      <c r="N769" t="inlineStr">
        <is>
          <t>Neonate</t>
        </is>
      </c>
      <c r="O769" t="inlineStr">
        <is>
          <t>&lt;</t>
        </is>
      </c>
      <c r="P769" t="n">
        <v>24.0</v>
      </c>
      <c r="Q769"/>
      <c r="R769"/>
      <c r="S769"/>
      <c r="T769"/>
      <c r="U769" t="inlineStr">
        <is>
          <t>Hour(s)</t>
        </is>
      </c>
      <c r="V769" t="inlineStr">
        <is>
          <t>Renewal</t>
        </is>
      </c>
      <c r="W769" t="inlineStr">
        <is>
          <t>Fresh water</t>
        </is>
      </c>
      <c r="X769" t="inlineStr">
        <is>
          <t>Lab</t>
        </is>
      </c>
      <c r="Y769" t="n">
        <v>8.0</v>
      </c>
      <c r="Z769" t="inlineStr">
        <is>
          <t>Active ingredient</t>
        </is>
      </c>
      <c r="AA769"/>
      <c r="AB769" t="n">
        <v>34.44</v>
      </c>
      <c r="AC769"/>
      <c r="AD769" t="n">
        <v>22.78</v>
      </c>
      <c r="AE769"/>
      <c r="AF769" t="n">
        <v>48.09</v>
      </c>
      <c r="AG769" t="inlineStr">
        <is>
          <t>AI mg/L</t>
        </is>
      </c>
      <c r="AH769"/>
      <c r="AI769"/>
      <c r="AJ769"/>
      <c r="AK769"/>
      <c r="AL769"/>
      <c r="AM769"/>
      <c r="AN769"/>
      <c r="AO769"/>
      <c r="AP769"/>
      <c r="AQ769"/>
      <c r="AR769"/>
      <c r="AS769"/>
      <c r="AT769"/>
      <c r="AU769"/>
      <c r="AV769"/>
      <c r="AW769"/>
      <c r="AX769" t="inlineStr">
        <is>
          <t>Mortality</t>
        </is>
      </c>
      <c r="AY769" t="inlineStr">
        <is>
          <t>Mortality</t>
        </is>
      </c>
      <c r="AZ769" t="inlineStr">
        <is>
          <t>LC50</t>
        </is>
      </c>
      <c r="BA769"/>
      <c r="BB769"/>
      <c r="BC769" t="n">
        <v>21.0</v>
      </c>
      <c r="BD769"/>
      <c r="BE769"/>
      <c r="BF769"/>
      <c r="BG769"/>
      <c r="BH769" t="inlineStr">
        <is>
          <t>Day(s)</t>
        </is>
      </c>
      <c r="BI769"/>
      <c r="BJ769"/>
      <c r="BK769"/>
      <c r="BL769"/>
      <c r="BM769"/>
      <c r="BN769"/>
      <c r="BO769" t="inlineStr">
        <is>
          <t>--</t>
        </is>
      </c>
      <c r="BP769"/>
      <c r="BQ769"/>
      <c r="BR769"/>
      <c r="BS769"/>
      <c r="BT769"/>
      <c r="BU769"/>
      <c r="BV769"/>
      <c r="BW769"/>
      <c r="BX769"/>
      <c r="BY769"/>
      <c r="BZ769"/>
      <c r="CA769"/>
      <c r="CB769"/>
      <c r="CC769"/>
      <c r="CD769" t="inlineStr">
        <is>
          <t>Raby,M., X. Zhao, C. Hao, D.G. Poirier, and P.K. Sibley</t>
        </is>
      </c>
      <c r="CE769" t="n">
        <v>183514.0</v>
      </c>
      <c r="CF769" t="inlineStr">
        <is>
          <t>Relative Chronic Sensitivity of Neonicotinoid Insecticides to Ceriodaphnia dubia and Daphnia magna</t>
        </is>
      </c>
      <c r="CG769" t="inlineStr">
        <is>
          <t>Ecotoxicol. Environ. Saf.163:238-244</t>
        </is>
      </c>
      <c r="CH769" t="n">
        <v>2018.0</v>
      </c>
    </row>
    <row r="770">
      <c r="A770" t="n">
        <v>1.38261413E8</v>
      </c>
      <c r="B770" t="inlineStr">
        <is>
          <t>(2E)-1-[(6-Chloro-3-pyridinyl)methyl]-N-nitro-2-imidazolidinimine</t>
        </is>
      </c>
      <c r="C770"/>
      <c r="D770" t="inlineStr">
        <is>
          <t>Measured</t>
        </is>
      </c>
      <c r="E770"/>
      <c r="F770" t="n">
        <v>97.0</v>
      </c>
      <c r="G770"/>
      <c r="H770"/>
      <c r="I770"/>
      <c r="J770"/>
      <c r="K770" t="inlineStr">
        <is>
          <t>Daphnia magna</t>
        </is>
      </c>
      <c r="L770" t="inlineStr">
        <is>
          <t>Water Flea</t>
        </is>
      </c>
      <c r="M770" t="inlineStr">
        <is>
          <t>Crustaceans; Standard Test Species</t>
        </is>
      </c>
      <c r="N770" t="inlineStr">
        <is>
          <t>Embryo</t>
        </is>
      </c>
      <c r="O770"/>
      <c r="P770"/>
      <c r="Q770"/>
      <c r="R770"/>
      <c r="S770"/>
      <c r="T770"/>
      <c r="U770"/>
      <c r="V770" t="inlineStr">
        <is>
          <t>Static</t>
        </is>
      </c>
      <c r="W770" t="inlineStr">
        <is>
          <t>Fresh water</t>
        </is>
      </c>
      <c r="X770" t="inlineStr">
        <is>
          <t>Lab</t>
        </is>
      </c>
      <c r="Y770" t="n">
        <v>5.0</v>
      </c>
      <c r="Z770" t="inlineStr">
        <is>
          <t>Active ingredient</t>
        </is>
      </c>
      <c r="AA770"/>
      <c r="AB770" t="n">
        <v>16.2</v>
      </c>
      <c r="AC770"/>
      <c r="AD770" t="n">
        <v>12.31</v>
      </c>
      <c r="AE770"/>
      <c r="AF770" t="n">
        <v>25.77</v>
      </c>
      <c r="AG770" t="inlineStr">
        <is>
          <t>AI mg/L</t>
        </is>
      </c>
      <c r="AH770"/>
      <c r="AI770"/>
      <c r="AJ770"/>
      <c r="AK770"/>
      <c r="AL770"/>
      <c r="AM770"/>
      <c r="AN770"/>
      <c r="AO770"/>
      <c r="AP770"/>
      <c r="AQ770"/>
      <c r="AR770"/>
      <c r="AS770"/>
      <c r="AT770"/>
      <c r="AU770"/>
      <c r="AV770"/>
      <c r="AW770"/>
      <c r="AX770" t="inlineStr">
        <is>
          <t>Mortality</t>
        </is>
      </c>
      <c r="AY770" t="inlineStr">
        <is>
          <t>Hatch</t>
        </is>
      </c>
      <c r="AZ770" t="inlineStr">
        <is>
          <t>LC50</t>
        </is>
      </c>
      <c r="BA770"/>
      <c r="BB770"/>
      <c r="BC770" t="n">
        <v>2.0</v>
      </c>
      <c r="BD770"/>
      <c r="BE770"/>
      <c r="BF770"/>
      <c r="BG770"/>
      <c r="BH770" t="inlineStr">
        <is>
          <t>Day(s)</t>
        </is>
      </c>
      <c r="BI770"/>
      <c r="BJ770"/>
      <c r="BK770"/>
      <c r="BL770"/>
      <c r="BM770"/>
      <c r="BN770"/>
      <c r="BO770" t="inlineStr">
        <is>
          <t>--</t>
        </is>
      </c>
      <c r="BP770"/>
      <c r="BQ770"/>
      <c r="BR770"/>
      <c r="BS770"/>
      <c r="BT770"/>
      <c r="BU770"/>
      <c r="BV770"/>
      <c r="BW770"/>
      <c r="BX770"/>
      <c r="BY770"/>
      <c r="BZ770"/>
      <c r="CA770"/>
      <c r="CB770"/>
      <c r="CC770"/>
      <c r="CD770" t="inlineStr">
        <is>
          <t>Qi,S., D. Wang, L. Zhu, M. Teng, C. Wang, X. Xue, and L. Wu</t>
        </is>
      </c>
      <c r="CE770" t="n">
        <v>184090.0</v>
      </c>
      <c r="CF770" t="inlineStr">
        <is>
          <t>Neonicotinoid Insecticides Imidacloprid, Guadipyr, and Cycloxaprid Induce Acute Oxidative Stress in Daphnia magna</t>
        </is>
      </c>
      <c r="CG770" t="inlineStr">
        <is>
          <t>Ecotoxicol. Environ. Saf.148:352-358</t>
        </is>
      </c>
      <c r="CH770" t="n">
        <v>2018.0</v>
      </c>
    </row>
    <row r="771">
      <c r="A771" t="n">
        <v>1.38261413E8</v>
      </c>
      <c r="B771" t="inlineStr">
        <is>
          <t>(2E)-1-[(6-Chloro-3-pyridinyl)methyl]-N-nitro-2-imidazolidinimine</t>
        </is>
      </c>
      <c r="C771" t="inlineStr">
        <is>
          <t>Technical grade, technical product, technical formulation</t>
        </is>
      </c>
      <c r="D771" t="inlineStr">
        <is>
          <t>Chemical analysis reported</t>
        </is>
      </c>
      <c r="E771"/>
      <c r="F771"/>
      <c r="G771"/>
      <c r="H771" t="n">
        <v>99.8</v>
      </c>
      <c r="I771"/>
      <c r="J771" t="n">
        <v>99.9</v>
      </c>
      <c r="K771" t="inlineStr">
        <is>
          <t>Daphnia magna</t>
        </is>
      </c>
      <c r="L771" t="inlineStr">
        <is>
          <t>Water Flea</t>
        </is>
      </c>
      <c r="M771" t="inlineStr">
        <is>
          <t>Crustaceans; Standard Test Species</t>
        </is>
      </c>
      <c r="N771"/>
      <c r="O771" t="inlineStr">
        <is>
          <t>&lt;</t>
        </is>
      </c>
      <c r="P771" t="n">
        <v>24.0</v>
      </c>
      <c r="Q771"/>
      <c r="R771"/>
      <c r="S771"/>
      <c r="T771"/>
      <c r="U771" t="inlineStr">
        <is>
          <t>Hour(s)</t>
        </is>
      </c>
      <c r="V771"/>
      <c r="W771" t="inlineStr">
        <is>
          <t>Fresh water</t>
        </is>
      </c>
      <c r="X771" t="inlineStr">
        <is>
          <t>Lab</t>
        </is>
      </c>
      <c r="Y771" t="inlineStr">
        <is>
          <t>&gt;=8</t>
        </is>
      </c>
      <c r="Z771" t="inlineStr">
        <is>
          <t>Active ingredient</t>
        </is>
      </c>
      <c r="AA771" t="inlineStr">
        <is>
          <t>&gt;</t>
        </is>
      </c>
      <c r="AB771" t="n">
        <v>102.0</v>
      </c>
      <c r="AC771"/>
      <c r="AD771"/>
      <c r="AE771"/>
      <c r="AF771"/>
      <c r="AG771" t="inlineStr">
        <is>
          <t>AI mg/L</t>
        </is>
      </c>
      <c r="AH771"/>
      <c r="AI771"/>
      <c r="AJ771"/>
      <c r="AK771"/>
      <c r="AL771"/>
      <c r="AM771"/>
      <c r="AN771"/>
      <c r="AO771"/>
      <c r="AP771"/>
      <c r="AQ771"/>
      <c r="AR771"/>
      <c r="AS771"/>
      <c r="AT771"/>
      <c r="AU771"/>
      <c r="AV771"/>
      <c r="AW771"/>
      <c r="AX771" t="inlineStr">
        <is>
          <t>Mortality</t>
        </is>
      </c>
      <c r="AY771" t="inlineStr">
        <is>
          <t>Mortality</t>
        </is>
      </c>
      <c r="AZ771" t="inlineStr">
        <is>
          <t>LC50</t>
        </is>
      </c>
      <c r="BA771"/>
      <c r="BB771"/>
      <c r="BC771" t="n">
        <v>2.0</v>
      </c>
      <c r="BD771"/>
      <c r="BE771"/>
      <c r="BF771"/>
      <c r="BG771"/>
      <c r="BH771" t="inlineStr">
        <is>
          <t>Day(s)</t>
        </is>
      </c>
      <c r="BI771"/>
      <c r="BJ771"/>
      <c r="BK771"/>
      <c r="BL771"/>
      <c r="BM771"/>
      <c r="BN771"/>
      <c r="BO771" t="inlineStr">
        <is>
          <t>--</t>
        </is>
      </c>
      <c r="BP771"/>
      <c r="BQ771"/>
      <c r="BR771"/>
      <c r="BS771"/>
      <c r="BT771"/>
      <c r="BU771"/>
      <c r="BV771"/>
      <c r="BW771"/>
      <c r="BX771"/>
      <c r="BY771"/>
      <c r="BZ771"/>
      <c r="CA771"/>
      <c r="CB771"/>
      <c r="CC771"/>
      <c r="CD771" t="inlineStr">
        <is>
          <t>Raby,M., M. Nowierski, D. Perlov, X. Zhao, C. Hao, D.G. Poirier, and P.K. Sibley</t>
        </is>
      </c>
      <c r="CE771" t="n">
        <v>178290.0</v>
      </c>
      <c r="CF771" t="inlineStr">
        <is>
          <t>Acute Toxicity of 6 Neonicotinoid Insecticides to Freshwater Invertebrates</t>
        </is>
      </c>
      <c r="CG771" t="inlineStr">
        <is>
          <t>Environ. Toxicol. Chem.37(5): 1430-1445</t>
        </is>
      </c>
      <c r="CH771" t="n">
        <v>2018.0</v>
      </c>
    </row>
    <row r="772">
      <c r="A772" t="n">
        <v>1.38261413E8</v>
      </c>
      <c r="B772" t="inlineStr">
        <is>
          <t>(2E)-1-[(6-Chloro-3-pyridinyl)methyl]-N-nitro-2-imidazolidinimine</t>
        </is>
      </c>
      <c r="C772" t="inlineStr">
        <is>
          <t>Technical grade, technical product, technical formulation</t>
        </is>
      </c>
      <c r="D772" t="inlineStr">
        <is>
          <t>Unmeasured</t>
        </is>
      </c>
      <c r="E772" t="inlineStr">
        <is>
          <t>&gt;</t>
        </is>
      </c>
      <c r="F772" t="n">
        <v>95.0</v>
      </c>
      <c r="G772"/>
      <c r="H772"/>
      <c r="I772"/>
      <c r="J772"/>
      <c r="K772" t="inlineStr">
        <is>
          <t>Daphnia magna</t>
        </is>
      </c>
      <c r="L772" t="inlineStr">
        <is>
          <t>Water Flea</t>
        </is>
      </c>
      <c r="M772" t="inlineStr">
        <is>
          <t>Crustaceans; Standard Test Species</t>
        </is>
      </c>
      <c r="N772" t="inlineStr">
        <is>
          <t>New, newly or recent hatch</t>
        </is>
      </c>
      <c r="O772" t="inlineStr">
        <is>
          <t>&lt;</t>
        </is>
      </c>
      <c r="P772" t="n">
        <v>24.0</v>
      </c>
      <c r="Q772"/>
      <c r="R772"/>
      <c r="S772"/>
      <c r="T772"/>
      <c r="U772" t="inlineStr">
        <is>
          <t>Hour(s)</t>
        </is>
      </c>
      <c r="V772" t="inlineStr">
        <is>
          <t>Static</t>
        </is>
      </c>
      <c r="W772" t="inlineStr">
        <is>
          <t>Fresh water</t>
        </is>
      </c>
      <c r="X772" t="inlineStr">
        <is>
          <t>Lab</t>
        </is>
      </c>
      <c r="Y772"/>
      <c r="Z772" t="inlineStr">
        <is>
          <t>Active ingredient</t>
        </is>
      </c>
      <c r="AA772"/>
      <c r="AB772" t="n">
        <v>17.36</v>
      </c>
      <c r="AC772"/>
      <c r="AD772" t="n">
        <v>12.51</v>
      </c>
      <c r="AE772"/>
      <c r="AF772" t="n">
        <v>30.05</v>
      </c>
      <c r="AG772" t="inlineStr">
        <is>
          <t>AI mg/L</t>
        </is>
      </c>
      <c r="AH772"/>
      <c r="AI772"/>
      <c r="AJ772"/>
      <c r="AK772"/>
      <c r="AL772"/>
      <c r="AM772"/>
      <c r="AN772"/>
      <c r="AO772"/>
      <c r="AP772"/>
      <c r="AQ772"/>
      <c r="AR772"/>
      <c r="AS772"/>
      <c r="AT772"/>
      <c r="AU772"/>
      <c r="AV772"/>
      <c r="AW772"/>
      <c r="AX772" t="inlineStr">
        <is>
          <t>Mortality</t>
        </is>
      </c>
      <c r="AY772" t="inlineStr">
        <is>
          <t>Mortality</t>
        </is>
      </c>
      <c r="AZ772" t="inlineStr">
        <is>
          <t>LC50</t>
        </is>
      </c>
      <c r="BA772"/>
      <c r="BB772"/>
      <c r="BC772" t="n">
        <v>2.0</v>
      </c>
      <c r="BD772"/>
      <c r="BE772"/>
      <c r="BF772"/>
      <c r="BG772"/>
      <c r="BH772" t="inlineStr">
        <is>
          <t>Day(s)</t>
        </is>
      </c>
      <c r="BI772"/>
      <c r="BJ772"/>
      <c r="BK772"/>
      <c r="BL772"/>
      <c r="BM772"/>
      <c r="BN772"/>
      <c r="BO772" t="inlineStr">
        <is>
          <t>--</t>
        </is>
      </c>
      <c r="BP772"/>
      <c r="BQ772"/>
      <c r="BR772"/>
      <c r="BS772"/>
      <c r="BT772"/>
      <c r="BU772"/>
      <c r="BV772"/>
      <c r="BW772"/>
      <c r="BX772"/>
      <c r="BY772"/>
      <c r="BZ772"/>
      <c r="CA772"/>
      <c r="CB772"/>
      <c r="CC772"/>
      <c r="CD772" t="inlineStr">
        <is>
          <t>Song,M.Y., J.D. Stark, and J.J. Brown</t>
        </is>
      </c>
      <c r="CE772" t="n">
        <v>18476.0</v>
      </c>
      <c r="CF772" t="inlineStr">
        <is>
          <t>Comparative Toxicity of Four Insecticides, Including Imidacloprid and Tebufenozide, to Four Aquatic Arthropods</t>
        </is>
      </c>
      <c r="CG772" t="inlineStr">
        <is>
          <t>Environ. Toxicol. Chem.16(12): 2494-2500</t>
        </is>
      </c>
      <c r="CH772" t="n">
        <v>1997.0</v>
      </c>
    </row>
    <row r="773">
      <c r="A773" t="n">
        <v>1.38261413E8</v>
      </c>
      <c r="B773" t="inlineStr">
        <is>
          <t>(2E)-1-[(6-Chloro-3-pyridinyl)methyl]-N-nitro-2-imidazolidinimine</t>
        </is>
      </c>
      <c r="C773" t="inlineStr">
        <is>
          <t>Technical grade, technical product, technical formulation</t>
        </is>
      </c>
      <c r="D773" t="inlineStr">
        <is>
          <t>Unmeasured</t>
        </is>
      </c>
      <c r="E773" t="inlineStr">
        <is>
          <t>&gt;</t>
        </is>
      </c>
      <c r="F773" t="n">
        <v>95.0</v>
      </c>
      <c r="G773"/>
      <c r="H773"/>
      <c r="I773"/>
      <c r="J773"/>
      <c r="K773" t="inlineStr">
        <is>
          <t>Daphnia magna</t>
        </is>
      </c>
      <c r="L773" t="inlineStr">
        <is>
          <t>Water Flea</t>
        </is>
      </c>
      <c r="M773" t="inlineStr">
        <is>
          <t>Crustaceans; Standard Test Species</t>
        </is>
      </c>
      <c r="N773" t="inlineStr">
        <is>
          <t>New, newly or recent hatch</t>
        </is>
      </c>
      <c r="O773" t="inlineStr">
        <is>
          <t>&lt;</t>
        </is>
      </c>
      <c r="P773" t="n">
        <v>24.0</v>
      </c>
      <c r="Q773"/>
      <c r="R773"/>
      <c r="S773"/>
      <c r="T773"/>
      <c r="U773" t="inlineStr">
        <is>
          <t>Hour(s)</t>
        </is>
      </c>
      <c r="V773" t="inlineStr">
        <is>
          <t>Static</t>
        </is>
      </c>
      <c r="W773" t="inlineStr">
        <is>
          <t>Fresh water</t>
        </is>
      </c>
      <c r="X773" t="inlineStr">
        <is>
          <t>Lab</t>
        </is>
      </c>
      <c r="Y773"/>
      <c r="Z773" t="inlineStr">
        <is>
          <t>Active ingredient</t>
        </is>
      </c>
      <c r="AA773"/>
      <c r="AB773" t="n">
        <v>10.44</v>
      </c>
      <c r="AC773"/>
      <c r="AD773" t="n">
        <v>6.97</v>
      </c>
      <c r="AE773"/>
      <c r="AF773" t="n">
        <v>17.71</v>
      </c>
      <c r="AG773" t="inlineStr">
        <is>
          <t>AI mg/L</t>
        </is>
      </c>
      <c r="AH773"/>
      <c r="AI773"/>
      <c r="AJ773"/>
      <c r="AK773"/>
      <c r="AL773"/>
      <c r="AM773"/>
      <c r="AN773"/>
      <c r="AO773"/>
      <c r="AP773"/>
      <c r="AQ773"/>
      <c r="AR773"/>
      <c r="AS773"/>
      <c r="AT773"/>
      <c r="AU773"/>
      <c r="AV773"/>
      <c r="AW773"/>
      <c r="AX773" t="inlineStr">
        <is>
          <t>Mortality</t>
        </is>
      </c>
      <c r="AY773" t="inlineStr">
        <is>
          <t>Mortality</t>
        </is>
      </c>
      <c r="AZ773" t="inlineStr">
        <is>
          <t>LC50</t>
        </is>
      </c>
      <c r="BA773"/>
      <c r="BB773"/>
      <c r="BC773" t="n">
        <v>2.0</v>
      </c>
      <c r="BD773"/>
      <c r="BE773"/>
      <c r="BF773"/>
      <c r="BG773"/>
      <c r="BH773" t="inlineStr">
        <is>
          <t>Day(s)</t>
        </is>
      </c>
      <c r="BI773"/>
      <c r="BJ773"/>
      <c r="BK773"/>
      <c r="BL773"/>
      <c r="BM773"/>
      <c r="BN773"/>
      <c r="BO773" t="inlineStr">
        <is>
          <t>--</t>
        </is>
      </c>
      <c r="BP773"/>
      <c r="BQ773"/>
      <c r="BR773"/>
      <c r="BS773"/>
      <c r="BT773"/>
      <c r="BU773"/>
      <c r="BV773"/>
      <c r="BW773"/>
      <c r="BX773"/>
      <c r="BY773"/>
      <c r="BZ773"/>
      <c r="CA773"/>
      <c r="CB773"/>
      <c r="CC773"/>
      <c r="CD773" t="inlineStr">
        <is>
          <t>Song,M.Y., J.D. Stark, and J.J. Brown</t>
        </is>
      </c>
      <c r="CE773" t="n">
        <v>18476.0</v>
      </c>
      <c r="CF773" t="inlineStr">
        <is>
          <t>Comparative Toxicity of Four Insecticides, Including Imidacloprid and Tebufenozide, to Four Aquatic Arthropods</t>
        </is>
      </c>
      <c r="CG773" t="inlineStr">
        <is>
          <t>Environ. Toxicol. Chem.16(12): 2494-2500</t>
        </is>
      </c>
      <c r="CH773" t="n">
        <v>1997.0</v>
      </c>
    </row>
    <row r="774">
      <c r="A774" t="n">
        <v>1.38261413E8</v>
      </c>
      <c r="B774" t="inlineStr">
        <is>
          <t>(2E)-1-[(6-Chloro-3-pyridinyl)methyl]-N-nitro-2-imidazolidinimine</t>
        </is>
      </c>
      <c r="C774"/>
      <c r="D774" t="inlineStr">
        <is>
          <t>Unmeasured</t>
        </is>
      </c>
      <c r="E774"/>
      <c r="F774"/>
      <c r="G774"/>
      <c r="H774"/>
      <c r="I774"/>
      <c r="J774"/>
      <c r="K774" t="inlineStr">
        <is>
          <t>Daphnia magna</t>
        </is>
      </c>
      <c r="L774" t="inlineStr">
        <is>
          <t>Water Flea</t>
        </is>
      </c>
      <c r="M774" t="inlineStr">
        <is>
          <t>Crustaceans; Standard Test Species</t>
        </is>
      </c>
      <c r="N774"/>
      <c r="O774"/>
      <c r="P774"/>
      <c r="Q774"/>
      <c r="R774"/>
      <c r="S774"/>
      <c r="T774"/>
      <c r="U774"/>
      <c r="V774" t="inlineStr">
        <is>
          <t>Static</t>
        </is>
      </c>
      <c r="W774" t="inlineStr">
        <is>
          <t>Fresh water</t>
        </is>
      </c>
      <c r="X774" t="inlineStr">
        <is>
          <t>Lab</t>
        </is>
      </c>
      <c r="Y774"/>
      <c r="Z774" t="inlineStr">
        <is>
          <t>Formulation</t>
        </is>
      </c>
      <c r="AA774"/>
      <c r="AB774"/>
      <c r="AC774"/>
      <c r="AD774" t="n">
        <v>40.0</v>
      </c>
      <c r="AE774"/>
      <c r="AF774" t="n">
        <v>60.0</v>
      </c>
      <c r="AG774" t="inlineStr">
        <is>
          <t>% v/v</t>
        </is>
      </c>
      <c r="AH774"/>
      <c r="AI774"/>
      <c r="AJ774"/>
      <c r="AK774"/>
      <c r="AL774"/>
      <c r="AM774"/>
      <c r="AN774"/>
      <c r="AO774"/>
      <c r="AP774"/>
      <c r="AQ774"/>
      <c r="AR774"/>
      <c r="AS774"/>
      <c r="AT774"/>
      <c r="AU774"/>
      <c r="AV774"/>
      <c r="AW774"/>
      <c r="AX774" t="inlineStr">
        <is>
          <t>Mortality</t>
        </is>
      </c>
      <c r="AY774" t="inlineStr">
        <is>
          <t>Mortality</t>
        </is>
      </c>
      <c r="AZ774" t="inlineStr">
        <is>
          <t>LC50</t>
        </is>
      </c>
      <c r="BA774"/>
      <c r="BB774"/>
      <c r="BC774" t="n">
        <v>1.0</v>
      </c>
      <c r="BD774"/>
      <c r="BE774"/>
      <c r="BF774"/>
      <c r="BG774"/>
      <c r="BH774" t="inlineStr">
        <is>
          <t>Day(s)</t>
        </is>
      </c>
      <c r="BI774"/>
      <c r="BJ774"/>
      <c r="BK774"/>
      <c r="BL774"/>
      <c r="BM774"/>
      <c r="BN774"/>
      <c r="BO774" t="inlineStr">
        <is>
          <t>--</t>
        </is>
      </c>
      <c r="BP774"/>
      <c r="BQ774"/>
      <c r="BR774"/>
      <c r="BS774"/>
      <c r="BT774"/>
      <c r="BU774"/>
      <c r="BV774"/>
      <c r="BW774"/>
      <c r="BX774"/>
      <c r="BY774"/>
      <c r="BZ774"/>
      <c r="CA774"/>
      <c r="CB774"/>
      <c r="CC774"/>
      <c r="CD774" t="inlineStr">
        <is>
          <t>Segura,C., C. Zaror, H.D. Mansilla, and M.A. Mondaca</t>
        </is>
      </c>
      <c r="CE774" t="n">
        <v>101983.0</v>
      </c>
      <c r="CF774" t="inlineStr">
        <is>
          <t>Imidacloprid Oxidation by Photo-Fenton Reaction</t>
        </is>
      </c>
      <c r="CG774" t="inlineStr">
        <is>
          <t>J. Hazard. Mater.150(3): 679-686</t>
        </is>
      </c>
      <c r="CH774" t="n">
        <v>2008.0</v>
      </c>
    </row>
    <row r="775">
      <c r="A775" t="n">
        <v>1.38261413E8</v>
      </c>
      <c r="B775" t="inlineStr">
        <is>
          <t>(2E)-1-[(6-Chloro-3-pyridinyl)methyl]-N-nitro-2-imidazolidinimine</t>
        </is>
      </c>
      <c r="C775" t="inlineStr">
        <is>
          <t>Technical grade, technical product, technical formulation</t>
        </is>
      </c>
      <c r="D775" t="inlineStr">
        <is>
          <t>Unmeasured</t>
        </is>
      </c>
      <c r="E775"/>
      <c r="F775"/>
      <c r="G775"/>
      <c r="H775"/>
      <c r="I775"/>
      <c r="J775"/>
      <c r="K775" t="inlineStr">
        <is>
          <t>Daphnia magna</t>
        </is>
      </c>
      <c r="L775" t="inlineStr">
        <is>
          <t>Water Flea</t>
        </is>
      </c>
      <c r="M775" t="inlineStr">
        <is>
          <t>Crustaceans; Standard Test Species</t>
        </is>
      </c>
      <c r="N775"/>
      <c r="O775"/>
      <c r="P775"/>
      <c r="Q775"/>
      <c r="R775"/>
      <c r="S775"/>
      <c r="T775"/>
      <c r="U775"/>
      <c r="V775" t="inlineStr">
        <is>
          <t>Static</t>
        </is>
      </c>
      <c r="W775" t="inlineStr">
        <is>
          <t>Fresh water</t>
        </is>
      </c>
      <c r="X775" t="inlineStr">
        <is>
          <t>Lab</t>
        </is>
      </c>
      <c r="Y775"/>
      <c r="Z775" t="inlineStr">
        <is>
          <t>Active ingredient</t>
        </is>
      </c>
      <c r="AA775"/>
      <c r="AB775"/>
      <c r="AC775"/>
      <c r="AD775" t="n">
        <v>10.0</v>
      </c>
      <c r="AE775"/>
      <c r="AF775" t="n">
        <v>20.0</v>
      </c>
      <c r="AG775" t="inlineStr">
        <is>
          <t>% v/v</t>
        </is>
      </c>
      <c r="AH775"/>
      <c r="AI775"/>
      <c r="AJ775"/>
      <c r="AK775"/>
      <c r="AL775"/>
      <c r="AM775"/>
      <c r="AN775"/>
      <c r="AO775"/>
      <c r="AP775"/>
      <c r="AQ775"/>
      <c r="AR775"/>
      <c r="AS775"/>
      <c r="AT775"/>
      <c r="AU775"/>
      <c r="AV775"/>
      <c r="AW775"/>
      <c r="AX775" t="inlineStr">
        <is>
          <t>Mortality</t>
        </is>
      </c>
      <c r="AY775" t="inlineStr">
        <is>
          <t>Mortality</t>
        </is>
      </c>
      <c r="AZ775" t="inlineStr">
        <is>
          <t>LC50</t>
        </is>
      </c>
      <c r="BA775"/>
      <c r="BB775"/>
      <c r="BC775" t="n">
        <v>2.0</v>
      </c>
      <c r="BD775"/>
      <c r="BE775"/>
      <c r="BF775"/>
      <c r="BG775"/>
      <c r="BH775" t="inlineStr">
        <is>
          <t>Day(s)</t>
        </is>
      </c>
      <c r="BI775"/>
      <c r="BJ775"/>
      <c r="BK775"/>
      <c r="BL775"/>
      <c r="BM775"/>
      <c r="BN775"/>
      <c r="BO775" t="inlineStr">
        <is>
          <t>--</t>
        </is>
      </c>
      <c r="BP775"/>
      <c r="BQ775"/>
      <c r="BR775"/>
      <c r="BS775"/>
      <c r="BT775"/>
      <c r="BU775"/>
      <c r="BV775"/>
      <c r="BW775"/>
      <c r="BX775"/>
      <c r="BY775"/>
      <c r="BZ775"/>
      <c r="CA775"/>
      <c r="CB775"/>
      <c r="CC775"/>
      <c r="CD775" t="inlineStr">
        <is>
          <t>Segura,C., C. Zaror, H.D. Mansilla, and M.A. Mondaca</t>
        </is>
      </c>
      <c r="CE775" t="n">
        <v>101983.0</v>
      </c>
      <c r="CF775" t="inlineStr">
        <is>
          <t>Imidacloprid Oxidation by Photo-Fenton Reaction</t>
        </is>
      </c>
      <c r="CG775" t="inlineStr">
        <is>
          <t>J. Hazard. Mater.150(3): 679-686</t>
        </is>
      </c>
      <c r="CH775" t="n">
        <v>2008.0</v>
      </c>
    </row>
    <row r="776">
      <c r="A776" t="n">
        <v>1.41517217E8</v>
      </c>
      <c r="B776" t="inlineStr">
        <is>
          <t>(alphaE)-alpha-(Methoxyimino)-2-[[[(E)-[1-[3-(trifluoromethyl)phenyl]ethylidene]amino]oxy]methyl]benzeneacteic acid methyl ester</t>
        </is>
      </c>
      <c r="C776"/>
      <c r="D776" t="inlineStr">
        <is>
          <t>Unmeasured</t>
        </is>
      </c>
      <c r="E776"/>
      <c r="F776"/>
      <c r="G776"/>
      <c r="H776"/>
      <c r="I776"/>
      <c r="J776"/>
      <c r="K776" t="inlineStr">
        <is>
          <t>Daphnia magna</t>
        </is>
      </c>
      <c r="L776" t="inlineStr">
        <is>
          <t>Water Flea</t>
        </is>
      </c>
      <c r="M776" t="inlineStr">
        <is>
          <t>Crustaceans; Standard Test Species</t>
        </is>
      </c>
      <c r="N776" t="inlineStr">
        <is>
          <t>Neonate</t>
        </is>
      </c>
      <c r="O776" t="inlineStr">
        <is>
          <t>~</t>
        </is>
      </c>
      <c r="P776" t="n">
        <v>26.0</v>
      </c>
      <c r="Q776"/>
      <c r="R776"/>
      <c r="S776"/>
      <c r="T776"/>
      <c r="U776" t="inlineStr">
        <is>
          <t>Hour(s)</t>
        </is>
      </c>
      <c r="V776" t="inlineStr">
        <is>
          <t>Renewal</t>
        </is>
      </c>
      <c r="W776" t="inlineStr">
        <is>
          <t>Fresh water</t>
        </is>
      </c>
      <c r="X776" t="inlineStr">
        <is>
          <t>Lab</t>
        </is>
      </c>
      <c r="Y776" t="n">
        <v>8.0</v>
      </c>
      <c r="Z776" t="inlineStr">
        <is>
          <t>Formulation</t>
        </is>
      </c>
      <c r="AA776"/>
      <c r="AB776" t="n">
        <v>0.53</v>
      </c>
      <c r="AC776"/>
      <c r="AD776" t="n">
        <v>0.47</v>
      </c>
      <c r="AE776"/>
      <c r="AF776" t="n">
        <v>0.61</v>
      </c>
      <c r="AG776" t="inlineStr">
        <is>
          <t>AI mg/L</t>
        </is>
      </c>
      <c r="AH776"/>
      <c r="AI776"/>
      <c r="AJ776"/>
      <c r="AK776"/>
      <c r="AL776"/>
      <c r="AM776"/>
      <c r="AN776"/>
      <c r="AO776"/>
      <c r="AP776"/>
      <c r="AQ776"/>
      <c r="AR776"/>
      <c r="AS776"/>
      <c r="AT776"/>
      <c r="AU776"/>
      <c r="AV776"/>
      <c r="AW776"/>
      <c r="AX776" t="inlineStr">
        <is>
          <t>Mortality</t>
        </is>
      </c>
      <c r="AY776" t="inlineStr">
        <is>
          <t>Mortality</t>
        </is>
      </c>
      <c r="AZ776" t="inlineStr">
        <is>
          <t>LC50</t>
        </is>
      </c>
      <c r="BA776"/>
      <c r="BB776"/>
      <c r="BC776" t="n">
        <v>4.0</v>
      </c>
      <c r="BD776"/>
      <c r="BE776"/>
      <c r="BF776"/>
      <c r="BG776"/>
      <c r="BH776" t="inlineStr">
        <is>
          <t>Day(s)</t>
        </is>
      </c>
      <c r="BI776"/>
      <c r="BJ776"/>
      <c r="BK776"/>
      <c r="BL776"/>
      <c r="BM776"/>
      <c r="BN776"/>
      <c r="BO776" t="inlineStr">
        <is>
          <t>--</t>
        </is>
      </c>
      <c r="BP776"/>
      <c r="BQ776"/>
      <c r="BR776"/>
      <c r="BS776"/>
      <c r="BT776"/>
      <c r="BU776"/>
      <c r="BV776"/>
      <c r="BW776"/>
      <c r="BX776"/>
      <c r="BY776"/>
      <c r="BZ776"/>
      <c r="CA776"/>
      <c r="CB776"/>
      <c r="CC776"/>
      <c r="CD776" t="inlineStr">
        <is>
          <t>Ochoa-Acuna,H.G., W. Bialkowski, G. Yale, and L. Hahn</t>
        </is>
      </c>
      <c r="CE776" t="n">
        <v>119412.0</v>
      </c>
      <c r="CF776" t="inlineStr">
        <is>
          <t>Toxicity of Soybean Rust Fungicides to Freshwater Algae and Daphnia magna</t>
        </is>
      </c>
      <c r="CG776" t="inlineStr">
        <is>
          <t>Ecotoxicology18(4): 440-446</t>
        </is>
      </c>
      <c r="CH776" t="n">
        <v>2009.0</v>
      </c>
    </row>
    <row r="777">
      <c r="A777" t="n">
        <v>1.41517217E8</v>
      </c>
      <c r="B777" t="inlineStr">
        <is>
          <t>(alphaE)-alpha-(Methoxyimino)-2-[[[(E)-[1-[3-(trifluoromethyl)phenyl]ethylidene]amino]oxy]methyl]benzeneacteic acid methyl ester</t>
        </is>
      </c>
      <c r="C777"/>
      <c r="D777" t="inlineStr">
        <is>
          <t>Unmeasured</t>
        </is>
      </c>
      <c r="E777"/>
      <c r="F777"/>
      <c r="G777"/>
      <c r="H777"/>
      <c r="I777"/>
      <c r="J777"/>
      <c r="K777" t="inlineStr">
        <is>
          <t>Daphnia magna</t>
        </is>
      </c>
      <c r="L777" t="inlineStr">
        <is>
          <t>Water Flea</t>
        </is>
      </c>
      <c r="M777" t="inlineStr">
        <is>
          <t>Crustaceans; Standard Test Species</t>
        </is>
      </c>
      <c r="N777" t="inlineStr">
        <is>
          <t>Neonate</t>
        </is>
      </c>
      <c r="O777" t="inlineStr">
        <is>
          <t>~</t>
        </is>
      </c>
      <c r="P777" t="n">
        <v>26.0</v>
      </c>
      <c r="Q777"/>
      <c r="R777"/>
      <c r="S777"/>
      <c r="T777"/>
      <c r="U777" t="inlineStr">
        <is>
          <t>Hour(s)</t>
        </is>
      </c>
      <c r="V777" t="inlineStr">
        <is>
          <t>Renewal</t>
        </is>
      </c>
      <c r="W777" t="inlineStr">
        <is>
          <t>Fresh water</t>
        </is>
      </c>
      <c r="X777" t="inlineStr">
        <is>
          <t>Lab</t>
        </is>
      </c>
      <c r="Y777" t="n">
        <v>8.0</v>
      </c>
      <c r="Z777" t="inlineStr">
        <is>
          <t>Formulation</t>
        </is>
      </c>
      <c r="AA777"/>
      <c r="AB777" t="n">
        <v>0.74</v>
      </c>
      <c r="AC777"/>
      <c r="AD777" t="n">
        <v>0.64</v>
      </c>
      <c r="AE777"/>
      <c r="AF777" t="n">
        <v>0.89</v>
      </c>
      <c r="AG777" t="inlineStr">
        <is>
          <t>AI mg/L</t>
        </is>
      </c>
      <c r="AH777"/>
      <c r="AI777"/>
      <c r="AJ777"/>
      <c r="AK777"/>
      <c r="AL777"/>
      <c r="AM777"/>
      <c r="AN777"/>
      <c r="AO777"/>
      <c r="AP777"/>
      <c r="AQ777"/>
      <c r="AR777"/>
      <c r="AS777"/>
      <c r="AT777"/>
      <c r="AU777"/>
      <c r="AV777"/>
      <c r="AW777"/>
      <c r="AX777" t="inlineStr">
        <is>
          <t>Mortality</t>
        </is>
      </c>
      <c r="AY777" t="inlineStr">
        <is>
          <t>Mortality</t>
        </is>
      </c>
      <c r="AZ777" t="inlineStr">
        <is>
          <t>LC50</t>
        </is>
      </c>
      <c r="BA777"/>
      <c r="BB777"/>
      <c r="BC777" t="n">
        <v>2.0</v>
      </c>
      <c r="BD777"/>
      <c r="BE777"/>
      <c r="BF777"/>
      <c r="BG777"/>
      <c r="BH777" t="inlineStr">
        <is>
          <t>Day(s)</t>
        </is>
      </c>
      <c r="BI777"/>
      <c r="BJ777"/>
      <c r="BK777"/>
      <c r="BL777"/>
      <c r="BM777"/>
      <c r="BN777"/>
      <c r="BO777" t="inlineStr">
        <is>
          <t>--</t>
        </is>
      </c>
      <c r="BP777"/>
      <c r="BQ777"/>
      <c r="BR777"/>
      <c r="BS777"/>
      <c r="BT777"/>
      <c r="BU777"/>
      <c r="BV777"/>
      <c r="BW777"/>
      <c r="BX777"/>
      <c r="BY777"/>
      <c r="BZ777"/>
      <c r="CA777"/>
      <c r="CB777"/>
      <c r="CC777"/>
      <c r="CD777" t="inlineStr">
        <is>
          <t>Ochoa-Acuna,H.G., W. Bialkowski, G. Yale, and L. Hahn</t>
        </is>
      </c>
      <c r="CE777" t="n">
        <v>119412.0</v>
      </c>
      <c r="CF777" t="inlineStr">
        <is>
          <t>Toxicity of Soybean Rust Fungicides to Freshwater Algae and Daphnia magna</t>
        </is>
      </c>
      <c r="CG777" t="inlineStr">
        <is>
          <t>Ecotoxicology18(4): 440-446</t>
        </is>
      </c>
      <c r="CH777" t="n">
        <v>2009.0</v>
      </c>
    </row>
    <row r="778">
      <c r="A778" t="n">
        <v>1.41517217E8</v>
      </c>
      <c r="B778" t="inlineStr">
        <is>
          <t>(alphaE)-alpha-(Methoxyimino)-2-[[[(E)-[1-[3-(trifluoromethyl)phenyl]ethylidene]amino]oxy]methyl]benzeneacteic acid methyl ester</t>
        </is>
      </c>
      <c r="C778"/>
      <c r="D778" t="inlineStr">
        <is>
          <t>Unmeasured</t>
        </is>
      </c>
      <c r="E778"/>
      <c r="F778"/>
      <c r="G778"/>
      <c r="H778"/>
      <c r="I778"/>
      <c r="J778"/>
      <c r="K778" t="inlineStr">
        <is>
          <t>Daphnia magna</t>
        </is>
      </c>
      <c r="L778" t="inlineStr">
        <is>
          <t>Water Flea</t>
        </is>
      </c>
      <c r="M778" t="inlineStr">
        <is>
          <t>Crustaceans; Standard Test Species</t>
        </is>
      </c>
      <c r="N778" t="inlineStr">
        <is>
          <t>Neonate</t>
        </is>
      </c>
      <c r="O778" t="inlineStr">
        <is>
          <t>~</t>
        </is>
      </c>
      <c r="P778" t="n">
        <v>26.0</v>
      </c>
      <c r="Q778"/>
      <c r="R778"/>
      <c r="S778"/>
      <c r="T778"/>
      <c r="U778" t="inlineStr">
        <is>
          <t>Hour(s)</t>
        </is>
      </c>
      <c r="V778" t="inlineStr">
        <is>
          <t>Renewal</t>
        </is>
      </c>
      <c r="W778" t="inlineStr">
        <is>
          <t>Fresh water</t>
        </is>
      </c>
      <c r="X778" t="inlineStr">
        <is>
          <t>Lab</t>
        </is>
      </c>
      <c r="Y778" t="n">
        <v>8.0</v>
      </c>
      <c r="Z778" t="inlineStr">
        <is>
          <t>Formulation</t>
        </is>
      </c>
      <c r="AA778"/>
      <c r="AB778" t="n">
        <v>0.75</v>
      </c>
      <c r="AC778"/>
      <c r="AD778" t="n">
        <v>0.7</v>
      </c>
      <c r="AE778"/>
      <c r="AF778" t="n">
        <v>0.81</v>
      </c>
      <c r="AG778" t="inlineStr">
        <is>
          <t>AI mg/L</t>
        </is>
      </c>
      <c r="AH778"/>
      <c r="AI778"/>
      <c r="AJ778"/>
      <c r="AK778"/>
      <c r="AL778"/>
      <c r="AM778"/>
      <c r="AN778"/>
      <c r="AO778"/>
      <c r="AP778"/>
      <c r="AQ778"/>
      <c r="AR778"/>
      <c r="AS778"/>
      <c r="AT778"/>
      <c r="AU778"/>
      <c r="AV778"/>
      <c r="AW778"/>
      <c r="AX778" t="inlineStr">
        <is>
          <t>Mortality</t>
        </is>
      </c>
      <c r="AY778" t="inlineStr">
        <is>
          <t>Mortality</t>
        </is>
      </c>
      <c r="AZ778" t="inlineStr">
        <is>
          <t>LC50</t>
        </is>
      </c>
      <c r="BA778"/>
      <c r="BB778"/>
      <c r="BC778" t="n">
        <v>1.0</v>
      </c>
      <c r="BD778"/>
      <c r="BE778"/>
      <c r="BF778"/>
      <c r="BG778"/>
      <c r="BH778" t="inlineStr">
        <is>
          <t>Day(s)</t>
        </is>
      </c>
      <c r="BI778"/>
      <c r="BJ778"/>
      <c r="BK778"/>
      <c r="BL778"/>
      <c r="BM778"/>
      <c r="BN778"/>
      <c r="BO778" t="inlineStr">
        <is>
          <t>--</t>
        </is>
      </c>
      <c r="BP778"/>
      <c r="BQ778"/>
      <c r="BR778"/>
      <c r="BS778"/>
      <c r="BT778"/>
      <c r="BU778"/>
      <c r="BV778"/>
      <c r="BW778"/>
      <c r="BX778"/>
      <c r="BY778"/>
      <c r="BZ778"/>
      <c r="CA778"/>
      <c r="CB778"/>
      <c r="CC778"/>
      <c r="CD778" t="inlineStr">
        <is>
          <t>Ochoa-Acuna,H.G., W. Bialkowski, G. Yale, and L. Hahn</t>
        </is>
      </c>
      <c r="CE778" t="n">
        <v>119412.0</v>
      </c>
      <c r="CF778" t="inlineStr">
        <is>
          <t>Toxicity of Soybean Rust Fungicides to Freshwater Algae and Daphnia magna</t>
        </is>
      </c>
      <c r="CG778" t="inlineStr">
        <is>
          <t>Ecotoxicology18(4): 440-446</t>
        </is>
      </c>
      <c r="CH778" t="n">
        <v>2009.0</v>
      </c>
    </row>
    <row r="779">
      <c r="A779" t="n">
        <v>1.41517217E8</v>
      </c>
      <c r="B779" t="inlineStr">
        <is>
          <t>(alphaE)-alpha-(Methoxyimino)-2-[[[(E)-[1-[3-(trifluoromethyl)phenyl]ethylidene]amino]oxy]methyl]benzeneacteic acid methyl ester</t>
        </is>
      </c>
      <c r="C779"/>
      <c r="D779" t="inlineStr">
        <is>
          <t>Unmeasured</t>
        </is>
      </c>
      <c r="E779"/>
      <c r="F779"/>
      <c r="G779"/>
      <c r="H779"/>
      <c r="I779"/>
      <c r="J779"/>
      <c r="K779" t="inlineStr">
        <is>
          <t>Daphnia magna</t>
        </is>
      </c>
      <c r="L779" t="inlineStr">
        <is>
          <t>Water Flea</t>
        </is>
      </c>
      <c r="M779" t="inlineStr">
        <is>
          <t>Crustaceans; Standard Test Species</t>
        </is>
      </c>
      <c r="N779" t="inlineStr">
        <is>
          <t>Neonate</t>
        </is>
      </c>
      <c r="O779" t="inlineStr">
        <is>
          <t>~</t>
        </is>
      </c>
      <c r="P779" t="n">
        <v>26.0</v>
      </c>
      <c r="Q779"/>
      <c r="R779"/>
      <c r="S779"/>
      <c r="T779"/>
      <c r="U779" t="inlineStr">
        <is>
          <t>Hour(s)</t>
        </is>
      </c>
      <c r="V779" t="inlineStr">
        <is>
          <t>Renewal</t>
        </is>
      </c>
      <c r="W779" t="inlineStr">
        <is>
          <t>Fresh water</t>
        </is>
      </c>
      <c r="X779" t="inlineStr">
        <is>
          <t>Lab</t>
        </is>
      </c>
      <c r="Y779" t="n">
        <v>8.0</v>
      </c>
      <c r="Z779" t="inlineStr">
        <is>
          <t>Formulation</t>
        </is>
      </c>
      <c r="AA779"/>
      <c r="AB779" t="n">
        <v>0.69</v>
      </c>
      <c r="AC779"/>
      <c r="AD779" t="n">
        <v>0.61</v>
      </c>
      <c r="AE779"/>
      <c r="AF779" t="n">
        <v>0.81</v>
      </c>
      <c r="AG779" t="inlineStr">
        <is>
          <t>AI mg/L</t>
        </is>
      </c>
      <c r="AH779"/>
      <c r="AI779"/>
      <c r="AJ779"/>
      <c r="AK779"/>
      <c r="AL779"/>
      <c r="AM779"/>
      <c r="AN779"/>
      <c r="AO779"/>
      <c r="AP779"/>
      <c r="AQ779"/>
      <c r="AR779"/>
      <c r="AS779"/>
      <c r="AT779"/>
      <c r="AU779"/>
      <c r="AV779"/>
      <c r="AW779"/>
      <c r="AX779" t="inlineStr">
        <is>
          <t>Mortality</t>
        </is>
      </c>
      <c r="AY779" t="inlineStr">
        <is>
          <t>Mortality</t>
        </is>
      </c>
      <c r="AZ779" t="inlineStr">
        <is>
          <t>LC50</t>
        </is>
      </c>
      <c r="BA779"/>
      <c r="BB779"/>
      <c r="BC779" t="n">
        <v>3.0</v>
      </c>
      <c r="BD779"/>
      <c r="BE779"/>
      <c r="BF779"/>
      <c r="BG779"/>
      <c r="BH779" t="inlineStr">
        <is>
          <t>Day(s)</t>
        </is>
      </c>
      <c r="BI779"/>
      <c r="BJ779"/>
      <c r="BK779"/>
      <c r="BL779"/>
      <c r="BM779"/>
      <c r="BN779"/>
      <c r="BO779" t="inlineStr">
        <is>
          <t>--</t>
        </is>
      </c>
      <c r="BP779"/>
      <c r="BQ779"/>
      <c r="BR779"/>
      <c r="BS779"/>
      <c r="BT779"/>
      <c r="BU779"/>
      <c r="BV779"/>
      <c r="BW779"/>
      <c r="BX779"/>
      <c r="BY779"/>
      <c r="BZ779"/>
      <c r="CA779"/>
      <c r="CB779"/>
      <c r="CC779"/>
      <c r="CD779" t="inlineStr">
        <is>
          <t>Ochoa-Acuna,H.G., W. Bialkowski, G. Yale, and L. Hahn</t>
        </is>
      </c>
      <c r="CE779" t="n">
        <v>119412.0</v>
      </c>
      <c r="CF779" t="inlineStr">
        <is>
          <t>Toxicity of Soybean Rust Fungicides to Freshwater Algae and Daphnia magna</t>
        </is>
      </c>
      <c r="CG779" t="inlineStr">
        <is>
          <t>Ecotoxicology18(4): 440-446</t>
        </is>
      </c>
      <c r="CH779" t="n">
        <v>2009.0</v>
      </c>
    </row>
    <row r="780">
      <c r="A780" t="n">
        <v>1.43545908E8</v>
      </c>
      <c r="B780" t="inlineStr">
        <is>
          <t>6-[(R)-Hydroxy[(2aS,3R,4S,5aS,7R)-2,2a,3,4,5,5a,6,7-octahydro-3-methyl-4-(sulfooxy)-1H-1,8,8b-triazaacenaphthylen-7-yl]methyl]-2,4(1H,3H)pyrimidinedione</t>
        </is>
      </c>
      <c r="C780"/>
      <c r="D780" t="inlineStr">
        <is>
          <t>Unmeasured</t>
        </is>
      </c>
      <c r="E780"/>
      <c r="F780"/>
      <c r="G780"/>
      <c r="H780"/>
      <c r="I780"/>
      <c r="J780"/>
      <c r="K780" t="inlineStr">
        <is>
          <t>Daphnia magna</t>
        </is>
      </c>
      <c r="L780" t="inlineStr">
        <is>
          <t>Water Flea</t>
        </is>
      </c>
      <c r="M780" t="inlineStr">
        <is>
          <t>Crustaceans; Standard Test Species</t>
        </is>
      </c>
      <c r="N780"/>
      <c r="O780"/>
      <c r="P780"/>
      <c r="Q780"/>
      <c r="R780"/>
      <c r="S780"/>
      <c r="T780"/>
      <c r="U780"/>
      <c r="V780"/>
      <c r="W780" t="inlineStr">
        <is>
          <t>Fresh water</t>
        </is>
      </c>
      <c r="X780" t="inlineStr">
        <is>
          <t>Lab</t>
        </is>
      </c>
      <c r="Y780" t="n">
        <v>6.0</v>
      </c>
      <c r="Z780" t="inlineStr">
        <is>
          <t>Formulation</t>
        </is>
      </c>
      <c r="AA780" t="inlineStr">
        <is>
          <t>&gt;</t>
        </is>
      </c>
      <c r="AB780" t="n">
        <v>4.0</v>
      </c>
      <c r="AC780"/>
      <c r="AD780"/>
      <c r="AE780"/>
      <c r="AF780"/>
      <c r="AG780" t="inlineStr">
        <is>
          <t>AI mg/L</t>
        </is>
      </c>
      <c r="AH780"/>
      <c r="AI780"/>
      <c r="AJ780"/>
      <c r="AK780"/>
      <c r="AL780"/>
      <c r="AM780"/>
      <c r="AN780"/>
      <c r="AO780"/>
      <c r="AP780"/>
      <c r="AQ780"/>
      <c r="AR780"/>
      <c r="AS780"/>
      <c r="AT780"/>
      <c r="AU780"/>
      <c r="AV780"/>
      <c r="AW780"/>
      <c r="AX780" t="inlineStr">
        <is>
          <t>Mortality</t>
        </is>
      </c>
      <c r="AY780" t="inlineStr">
        <is>
          <t>Mortality</t>
        </is>
      </c>
      <c r="AZ780" t="inlineStr">
        <is>
          <t>LC50</t>
        </is>
      </c>
      <c r="BA780"/>
      <c r="BB780"/>
      <c r="BC780" t="n">
        <v>1.0</v>
      </c>
      <c r="BD780"/>
      <c r="BE780"/>
      <c r="BF780"/>
      <c r="BG780"/>
      <c r="BH780" t="inlineStr">
        <is>
          <t>Day(s)</t>
        </is>
      </c>
      <c r="BI780"/>
      <c r="BJ780"/>
      <c r="BK780"/>
      <c r="BL780"/>
      <c r="BM780"/>
      <c r="BN780"/>
      <c r="BO780" t="inlineStr">
        <is>
          <t>--</t>
        </is>
      </c>
      <c r="BP780"/>
      <c r="BQ780"/>
      <c r="BR780"/>
      <c r="BS780"/>
      <c r="BT780"/>
      <c r="BU780"/>
      <c r="BV780"/>
      <c r="BW780"/>
      <c r="BX780"/>
      <c r="BY780"/>
      <c r="BZ780"/>
      <c r="CA780"/>
      <c r="CB780"/>
      <c r="CC780"/>
      <c r="CD780" t="inlineStr">
        <is>
          <t>Sieroslawska,A.</t>
        </is>
      </c>
      <c r="CE780" t="n">
        <v>190969.0</v>
      </c>
      <c r="CF780" t="inlineStr">
        <is>
          <t>Evaluation of the Sensitivity of Organisms Used in Commercially Available Toxkits to Selected Cyanotoxins</t>
        </is>
      </c>
      <c r="CG780" t="inlineStr">
        <is>
          <t>Pol. J. Environ. Stud.22(6): 1817-1823</t>
        </is>
      </c>
      <c r="CH780" t="n">
        <v>2013.0</v>
      </c>
    </row>
    <row r="781">
      <c r="A781" t="n">
        <v>1.43545908E8</v>
      </c>
      <c r="B781" t="inlineStr">
        <is>
          <t>6-[(R)-Hydroxy[(2aS,3R,4S,5aS,7R)-2,2a,3,4,5,5a,6,7-octahydro-3-methyl-4-(sulfooxy)-1H-1,8,8b-triazaacenaphthylen-7-yl]methyl]-2,4(1H,3H)pyrimidinedione</t>
        </is>
      </c>
      <c r="C781"/>
      <c r="D781" t="inlineStr">
        <is>
          <t>Unmeasured</t>
        </is>
      </c>
      <c r="E781"/>
      <c r="F781"/>
      <c r="G781"/>
      <c r="H781"/>
      <c r="I781"/>
      <c r="J781"/>
      <c r="K781" t="inlineStr">
        <is>
          <t>Daphnia magna</t>
        </is>
      </c>
      <c r="L781" t="inlineStr">
        <is>
          <t>Water Flea</t>
        </is>
      </c>
      <c r="M781" t="inlineStr">
        <is>
          <t>Crustaceans; Standard Test Species</t>
        </is>
      </c>
      <c r="N781"/>
      <c r="O781"/>
      <c r="P781"/>
      <c r="Q781"/>
      <c r="R781"/>
      <c r="S781"/>
      <c r="T781"/>
      <c r="U781"/>
      <c r="V781"/>
      <c r="W781" t="inlineStr">
        <is>
          <t>Fresh water</t>
        </is>
      </c>
      <c r="X781" t="inlineStr">
        <is>
          <t>Lab</t>
        </is>
      </c>
      <c r="Y781" t="n">
        <v>7.0</v>
      </c>
      <c r="Z781" t="inlineStr">
        <is>
          <t>Formulation</t>
        </is>
      </c>
      <c r="AA781"/>
      <c r="AB781" t="n">
        <v>0.89</v>
      </c>
      <c r="AC781"/>
      <c r="AD781" t="n">
        <v>0.6</v>
      </c>
      <c r="AE781"/>
      <c r="AF781" t="n">
        <v>1.55</v>
      </c>
      <c r="AG781" t="inlineStr">
        <is>
          <t>AI mg/L</t>
        </is>
      </c>
      <c r="AH781"/>
      <c r="AI781"/>
      <c r="AJ781"/>
      <c r="AK781"/>
      <c r="AL781"/>
      <c r="AM781"/>
      <c r="AN781"/>
      <c r="AO781"/>
      <c r="AP781"/>
      <c r="AQ781"/>
      <c r="AR781"/>
      <c r="AS781"/>
      <c r="AT781"/>
      <c r="AU781"/>
      <c r="AV781"/>
      <c r="AW781"/>
      <c r="AX781" t="inlineStr">
        <is>
          <t>Mortality</t>
        </is>
      </c>
      <c r="AY781" t="inlineStr">
        <is>
          <t>Mortality</t>
        </is>
      </c>
      <c r="AZ781" t="inlineStr">
        <is>
          <t>LC50</t>
        </is>
      </c>
      <c r="BA781"/>
      <c r="BB781"/>
      <c r="BC781" t="n">
        <v>2.0</v>
      </c>
      <c r="BD781"/>
      <c r="BE781"/>
      <c r="BF781"/>
      <c r="BG781"/>
      <c r="BH781" t="inlineStr">
        <is>
          <t>Day(s)</t>
        </is>
      </c>
      <c r="BI781"/>
      <c r="BJ781"/>
      <c r="BK781"/>
      <c r="BL781"/>
      <c r="BM781"/>
      <c r="BN781"/>
      <c r="BO781" t="inlineStr">
        <is>
          <t>--</t>
        </is>
      </c>
      <c r="BP781"/>
      <c r="BQ781"/>
      <c r="BR781"/>
      <c r="BS781"/>
      <c r="BT781"/>
      <c r="BU781"/>
      <c r="BV781"/>
      <c r="BW781"/>
      <c r="BX781"/>
      <c r="BY781"/>
      <c r="BZ781"/>
      <c r="CA781"/>
      <c r="CB781"/>
      <c r="CC781"/>
      <c r="CD781" t="inlineStr">
        <is>
          <t>Sieroslawska,A.</t>
        </is>
      </c>
      <c r="CE781" t="n">
        <v>190969.0</v>
      </c>
      <c r="CF781" t="inlineStr">
        <is>
          <t>Evaluation of the Sensitivity of Organisms Used in Commercially Available Toxkits to Selected Cyanotoxins</t>
        </is>
      </c>
      <c r="CG781" t="inlineStr">
        <is>
          <t>Pol. J. Environ. Stud.22(6): 1817-1823</t>
        </is>
      </c>
      <c r="CH781" t="n">
        <v>2013.0</v>
      </c>
    </row>
    <row r="782">
      <c r="A782" t="n">
        <v>1.43545908E8</v>
      </c>
      <c r="B782" t="inlineStr">
        <is>
          <t>6-[(R)-Hydroxy[(2aS,3R,4S,5aS,7R)-2,2a,3,4,5,5a,6,7-octahydro-3-methyl-4-(sulfooxy)-1H-1,8,8b-triazaacenaphthylen-7-yl]methyl]-2,4(1H,3H)pyrimidinedione</t>
        </is>
      </c>
      <c r="C782"/>
      <c r="D782" t="inlineStr">
        <is>
          <t>Measured</t>
        </is>
      </c>
      <c r="E782"/>
      <c r="F782"/>
      <c r="G782"/>
      <c r="H782"/>
      <c r="I782"/>
      <c r="J782"/>
      <c r="K782" t="inlineStr">
        <is>
          <t>Daphnia magna</t>
        </is>
      </c>
      <c r="L782" t="inlineStr">
        <is>
          <t>Water Flea</t>
        </is>
      </c>
      <c r="M782" t="inlineStr">
        <is>
          <t>Crustaceans; Standard Test Species</t>
        </is>
      </c>
      <c r="N782" t="inlineStr">
        <is>
          <t>Newborn</t>
        </is>
      </c>
      <c r="O782"/>
      <c r="P782"/>
      <c r="Q782"/>
      <c r="R782"/>
      <c r="S782"/>
      <c r="T782"/>
      <c r="U782"/>
      <c r="V782" t="inlineStr">
        <is>
          <t>Renewal</t>
        </is>
      </c>
      <c r="W782" t="inlineStr">
        <is>
          <t>Culture</t>
        </is>
      </c>
      <c r="X782" t="inlineStr">
        <is>
          <t>Lab</t>
        </is>
      </c>
      <c r="Y782" t="n">
        <v>2.0</v>
      </c>
      <c r="Z782" t="inlineStr">
        <is>
          <t>Active ingredient</t>
        </is>
      </c>
      <c r="AA782"/>
      <c r="AB782" t="n">
        <v>0.08696</v>
      </c>
      <c r="AC782"/>
      <c r="AD782"/>
      <c r="AE782"/>
      <c r="AF782"/>
      <c r="AG782" t="inlineStr">
        <is>
          <t>AI mg/L</t>
        </is>
      </c>
      <c r="AH782"/>
      <c r="AI782"/>
      <c r="AJ782"/>
      <c r="AK782"/>
      <c r="AL782"/>
      <c r="AM782"/>
      <c r="AN782"/>
      <c r="AO782"/>
      <c r="AP782"/>
      <c r="AQ782"/>
      <c r="AR782"/>
      <c r="AS782"/>
      <c r="AT782"/>
      <c r="AU782"/>
      <c r="AV782"/>
      <c r="AW782"/>
      <c r="AX782" t="inlineStr">
        <is>
          <t>Mortality</t>
        </is>
      </c>
      <c r="AY782" t="inlineStr">
        <is>
          <t>Mortality</t>
        </is>
      </c>
      <c r="AZ782" t="inlineStr">
        <is>
          <t>LC50</t>
        </is>
      </c>
      <c r="BA782"/>
      <c r="BB782"/>
      <c r="BC782" t="n">
        <v>3.0</v>
      </c>
      <c r="BD782"/>
      <c r="BE782"/>
      <c r="BF782"/>
      <c r="BG782"/>
      <c r="BH782" t="inlineStr">
        <is>
          <t>Day(s)</t>
        </is>
      </c>
      <c r="BI782"/>
      <c r="BJ782"/>
      <c r="BK782"/>
      <c r="BL782"/>
      <c r="BM782"/>
      <c r="BN782"/>
      <c r="BO782" t="inlineStr">
        <is>
          <t>--</t>
        </is>
      </c>
      <c r="BP782"/>
      <c r="BQ782"/>
      <c r="BR782"/>
      <c r="BS782"/>
      <c r="BT782"/>
      <c r="BU782"/>
      <c r="BV782"/>
      <c r="BW782"/>
      <c r="BX782"/>
      <c r="BY782"/>
      <c r="BZ782"/>
      <c r="CA782"/>
      <c r="CB782"/>
      <c r="CC782"/>
      <c r="CD782" t="inlineStr">
        <is>
          <t>Nogueira,I.C.G., A. Lobo-Da-Cunha, and V.M. Vasconcelos</t>
        </is>
      </c>
      <c r="CE782" t="n">
        <v>186333.0</v>
      </c>
      <c r="CF782" t="inlineStr">
        <is>
          <t>Effects of Cylindrospermopsis raciborskii and Aphanizomenon ovalisporum (Cyanobacteria) Ingestion on Daphnia magna Midgut and Associated Diverticula Epithelium</t>
        </is>
      </c>
      <c r="CG782" t="inlineStr">
        <is>
          <t>Aquat. Toxicol.80(2): 194-203</t>
        </is>
      </c>
      <c r="CH782" t="n">
        <v>2006.0</v>
      </c>
    </row>
    <row r="783">
      <c r="A783" t="n">
        <v>1.43545908E8</v>
      </c>
      <c r="B783" t="inlineStr">
        <is>
          <t>6-[(R)-Hydroxy[(2aS,3R,4S,5aS,7R)-2,2a,3,4,5,5a,6,7-octahydro-3-methyl-4-(sulfooxy)-1H-1,8,8b-triazaacenaphthylen-7-yl]methyl]-2,4(1H,3H)pyrimidinedione</t>
        </is>
      </c>
      <c r="C783"/>
      <c r="D783" t="inlineStr">
        <is>
          <t>Measured</t>
        </is>
      </c>
      <c r="E783"/>
      <c r="F783"/>
      <c r="G783"/>
      <c r="H783"/>
      <c r="I783"/>
      <c r="J783"/>
      <c r="K783" t="inlineStr">
        <is>
          <t>Daphnia magna</t>
        </is>
      </c>
      <c r="L783" t="inlineStr">
        <is>
          <t>Water Flea</t>
        </is>
      </c>
      <c r="M783" t="inlineStr">
        <is>
          <t>Crustaceans; Standard Test Species</t>
        </is>
      </c>
      <c r="N783" t="inlineStr">
        <is>
          <t>Newborn</t>
        </is>
      </c>
      <c r="O783"/>
      <c r="P783"/>
      <c r="Q783"/>
      <c r="R783"/>
      <c r="S783"/>
      <c r="T783"/>
      <c r="U783"/>
      <c r="V783" t="inlineStr">
        <is>
          <t>Renewal</t>
        </is>
      </c>
      <c r="W783" t="inlineStr">
        <is>
          <t>Culture</t>
        </is>
      </c>
      <c r="X783" t="inlineStr">
        <is>
          <t>Lab</t>
        </is>
      </c>
      <c r="Y783" t="n">
        <v>2.0</v>
      </c>
      <c r="Z783" t="inlineStr">
        <is>
          <t>Active ingredient</t>
        </is>
      </c>
      <c r="AA783"/>
      <c r="AB783" t="n">
        <v>0.10926</v>
      </c>
      <c r="AC783"/>
      <c r="AD783"/>
      <c r="AE783"/>
      <c r="AF783"/>
      <c r="AG783" t="inlineStr">
        <is>
          <t>AI mg/L</t>
        </is>
      </c>
      <c r="AH783"/>
      <c r="AI783"/>
      <c r="AJ783"/>
      <c r="AK783"/>
      <c r="AL783"/>
      <c r="AM783"/>
      <c r="AN783"/>
      <c r="AO783"/>
      <c r="AP783"/>
      <c r="AQ783"/>
      <c r="AR783"/>
      <c r="AS783"/>
      <c r="AT783"/>
      <c r="AU783"/>
      <c r="AV783"/>
      <c r="AW783"/>
      <c r="AX783" t="inlineStr">
        <is>
          <t>Mortality</t>
        </is>
      </c>
      <c r="AY783" t="inlineStr">
        <is>
          <t>Mortality</t>
        </is>
      </c>
      <c r="AZ783" t="inlineStr">
        <is>
          <t>LC50</t>
        </is>
      </c>
      <c r="BA783"/>
      <c r="BB783"/>
      <c r="BC783" t="n">
        <v>1.0</v>
      </c>
      <c r="BD783"/>
      <c r="BE783"/>
      <c r="BF783"/>
      <c r="BG783"/>
      <c r="BH783" t="inlineStr">
        <is>
          <t>Day(s)</t>
        </is>
      </c>
      <c r="BI783"/>
      <c r="BJ783"/>
      <c r="BK783"/>
      <c r="BL783"/>
      <c r="BM783"/>
      <c r="BN783"/>
      <c r="BO783" t="inlineStr">
        <is>
          <t>--</t>
        </is>
      </c>
      <c r="BP783"/>
      <c r="BQ783"/>
      <c r="BR783"/>
      <c r="BS783"/>
      <c r="BT783"/>
      <c r="BU783"/>
      <c r="BV783"/>
      <c r="BW783"/>
      <c r="BX783"/>
      <c r="BY783"/>
      <c r="BZ783"/>
      <c r="CA783"/>
      <c r="CB783"/>
      <c r="CC783"/>
      <c r="CD783" t="inlineStr">
        <is>
          <t>Nogueira,I.C.G., A. Lobo-Da-Cunha, and V.M. Vasconcelos</t>
        </is>
      </c>
      <c r="CE783" t="n">
        <v>186333.0</v>
      </c>
      <c r="CF783" t="inlineStr">
        <is>
          <t>Effects of Cylindrospermopsis raciborskii and Aphanizomenon ovalisporum (Cyanobacteria) Ingestion on Daphnia magna Midgut and Associated Diverticula Epithelium</t>
        </is>
      </c>
      <c r="CG783" t="inlineStr">
        <is>
          <t>Aquat. Toxicol.80(2): 194-203</t>
        </is>
      </c>
      <c r="CH783" t="n">
        <v>2006.0</v>
      </c>
    </row>
    <row r="784">
      <c r="A784" t="n">
        <v>1.53719234E8</v>
      </c>
      <c r="B784" t="inlineStr">
        <is>
          <t>3-[(2-Chloro-5-thiazolyl)methyl]tetrahydro-5-methyl-N-nitro-4H-1,3,5-oxadiazin-4-imine</t>
        </is>
      </c>
      <c r="C784" t="inlineStr">
        <is>
          <t>Technical grade, technical product, technical formulation</t>
        </is>
      </c>
      <c r="D784" t="inlineStr">
        <is>
          <t>Chemical analysis reported</t>
        </is>
      </c>
      <c r="E784"/>
      <c r="F784" t="n">
        <v>99.6</v>
      </c>
      <c r="G784"/>
      <c r="H784"/>
      <c r="I784"/>
      <c r="J784"/>
      <c r="K784" t="inlineStr">
        <is>
          <t>Daphnia magna</t>
        </is>
      </c>
      <c r="L784" t="inlineStr">
        <is>
          <t>Water Flea</t>
        </is>
      </c>
      <c r="M784" t="inlineStr">
        <is>
          <t>Crustaceans; Standard Test Species</t>
        </is>
      </c>
      <c r="N784"/>
      <c r="O784" t="inlineStr">
        <is>
          <t>&lt;</t>
        </is>
      </c>
      <c r="P784" t="n">
        <v>24.0</v>
      </c>
      <c r="Q784"/>
      <c r="R784"/>
      <c r="S784"/>
      <c r="T784"/>
      <c r="U784" t="inlineStr">
        <is>
          <t>Hour(s)</t>
        </is>
      </c>
      <c r="V784"/>
      <c r="W784" t="inlineStr">
        <is>
          <t>Fresh water</t>
        </is>
      </c>
      <c r="X784" t="inlineStr">
        <is>
          <t>Lab</t>
        </is>
      </c>
      <c r="Y784" t="inlineStr">
        <is>
          <t>&gt;=8</t>
        </is>
      </c>
      <c r="Z784" t="inlineStr">
        <is>
          <t>Active ingredient</t>
        </is>
      </c>
      <c r="AA784" t="inlineStr">
        <is>
          <t>&gt;</t>
        </is>
      </c>
      <c r="AB784" t="n">
        <v>80.0</v>
      </c>
      <c r="AC784"/>
      <c r="AD784"/>
      <c r="AE784"/>
      <c r="AF784"/>
      <c r="AG784" t="inlineStr">
        <is>
          <t>AI mg/L</t>
        </is>
      </c>
      <c r="AH784"/>
      <c r="AI784"/>
      <c r="AJ784"/>
      <c r="AK784"/>
      <c r="AL784"/>
      <c r="AM784"/>
      <c r="AN784"/>
      <c r="AO784"/>
      <c r="AP784"/>
      <c r="AQ784"/>
      <c r="AR784"/>
      <c r="AS784"/>
      <c r="AT784"/>
      <c r="AU784"/>
      <c r="AV784"/>
      <c r="AW784"/>
      <c r="AX784" t="inlineStr">
        <is>
          <t>Mortality</t>
        </is>
      </c>
      <c r="AY784" t="inlineStr">
        <is>
          <t>Mortality</t>
        </is>
      </c>
      <c r="AZ784" t="inlineStr">
        <is>
          <t>LC50</t>
        </is>
      </c>
      <c r="BA784"/>
      <c r="BB784"/>
      <c r="BC784" t="n">
        <v>2.0</v>
      </c>
      <c r="BD784"/>
      <c r="BE784"/>
      <c r="BF784"/>
      <c r="BG784"/>
      <c r="BH784" t="inlineStr">
        <is>
          <t>Day(s)</t>
        </is>
      </c>
      <c r="BI784"/>
      <c r="BJ784"/>
      <c r="BK784"/>
      <c r="BL784"/>
      <c r="BM784"/>
      <c r="BN784"/>
      <c r="BO784" t="inlineStr">
        <is>
          <t>--</t>
        </is>
      </c>
      <c r="BP784"/>
      <c r="BQ784"/>
      <c r="BR784"/>
      <c r="BS784"/>
      <c r="BT784"/>
      <c r="BU784"/>
      <c r="BV784"/>
      <c r="BW784"/>
      <c r="BX784"/>
      <c r="BY784"/>
      <c r="BZ784"/>
      <c r="CA784"/>
      <c r="CB784"/>
      <c r="CC784"/>
      <c r="CD784" t="inlineStr">
        <is>
          <t>Raby,M., M. Nowierski, D. Perlov, X. Zhao, C. Hao, D.G. Poirier, and P.K. Sibley</t>
        </is>
      </c>
      <c r="CE784" t="n">
        <v>178290.0</v>
      </c>
      <c r="CF784" t="inlineStr">
        <is>
          <t>Acute Toxicity of 6 Neonicotinoid Insecticides to Freshwater Invertebrates</t>
        </is>
      </c>
      <c r="CG784" t="inlineStr">
        <is>
          <t>Environ. Toxicol. Chem.37(5): 1430-1445</t>
        </is>
      </c>
      <c r="CH784" t="n">
        <v>2018.0</v>
      </c>
    </row>
    <row r="785">
      <c r="A785" t="n">
        <v>1.53719234E8</v>
      </c>
      <c r="B785" t="inlineStr">
        <is>
          <t>3-[(2-Chloro-5-thiazolyl)methyl]tetrahydro-5-methyl-N-nitro-4H-1,3,5-oxadiazin-4-imine</t>
        </is>
      </c>
      <c r="C785"/>
      <c r="D785" t="inlineStr">
        <is>
          <t>Unmeasured</t>
        </is>
      </c>
      <c r="E785"/>
      <c r="F785" t="n">
        <v>99.7</v>
      </c>
      <c r="G785"/>
      <c r="H785"/>
      <c r="I785"/>
      <c r="J785"/>
      <c r="K785" t="inlineStr">
        <is>
          <t>Daphnia magna</t>
        </is>
      </c>
      <c r="L785" t="inlineStr">
        <is>
          <t>Water Flea</t>
        </is>
      </c>
      <c r="M785" t="inlineStr">
        <is>
          <t>Crustaceans; Standard Test Species</t>
        </is>
      </c>
      <c r="N785" t="inlineStr">
        <is>
          <t>Neonate</t>
        </is>
      </c>
      <c r="O785" t="inlineStr">
        <is>
          <t>&lt;</t>
        </is>
      </c>
      <c r="P785" t="n">
        <v>24.0</v>
      </c>
      <c r="Q785"/>
      <c r="R785"/>
      <c r="S785"/>
      <c r="T785"/>
      <c r="U785" t="inlineStr">
        <is>
          <t>Hour(s)</t>
        </is>
      </c>
      <c r="V785" t="inlineStr">
        <is>
          <t>Aquatic - not reported</t>
        </is>
      </c>
      <c r="W785" t="inlineStr">
        <is>
          <t>Fresh water</t>
        </is>
      </c>
      <c r="X785" t="inlineStr">
        <is>
          <t>Lab</t>
        </is>
      </c>
      <c r="Y785" t="n">
        <v>6.0</v>
      </c>
      <c r="Z785" t="inlineStr">
        <is>
          <t>Active ingredient</t>
        </is>
      </c>
      <c r="AA785"/>
      <c r="AB785" t="n">
        <v>213.316</v>
      </c>
      <c r="AC785"/>
      <c r="AD785"/>
      <c r="AE785"/>
      <c r="AF785"/>
      <c r="AG785" t="inlineStr">
        <is>
          <t>AI mg/L</t>
        </is>
      </c>
      <c r="AH785"/>
      <c r="AI785"/>
      <c r="AJ785"/>
      <c r="AK785"/>
      <c r="AL785"/>
      <c r="AM785"/>
      <c r="AN785"/>
      <c r="AO785"/>
      <c r="AP785"/>
      <c r="AQ785"/>
      <c r="AR785"/>
      <c r="AS785"/>
      <c r="AT785"/>
      <c r="AU785"/>
      <c r="AV785"/>
      <c r="AW785"/>
      <c r="AX785" t="inlineStr">
        <is>
          <t>Mortality</t>
        </is>
      </c>
      <c r="AY785" t="inlineStr">
        <is>
          <t>Mortality</t>
        </is>
      </c>
      <c r="AZ785" t="inlineStr">
        <is>
          <t>LC50</t>
        </is>
      </c>
      <c r="BA785"/>
      <c r="BB785"/>
      <c r="BC785" t="n">
        <v>2.0</v>
      </c>
      <c r="BD785"/>
      <c r="BE785"/>
      <c r="BF785"/>
      <c r="BG785"/>
      <c r="BH785" t="inlineStr">
        <is>
          <t>Day(s)</t>
        </is>
      </c>
      <c r="BI785"/>
      <c r="BJ785"/>
      <c r="BK785"/>
      <c r="BL785"/>
      <c r="BM785"/>
      <c r="BN785"/>
      <c r="BO785" t="inlineStr">
        <is>
          <t>--</t>
        </is>
      </c>
      <c r="BP785"/>
      <c r="BQ785"/>
      <c r="BR785"/>
      <c r="BS785"/>
      <c r="BT785"/>
      <c r="BU785"/>
      <c r="BV785"/>
      <c r="BW785"/>
      <c r="BX785"/>
      <c r="BY785"/>
      <c r="BZ785"/>
      <c r="CA785"/>
      <c r="CB785"/>
      <c r="CC785"/>
      <c r="CD785" t="inlineStr">
        <is>
          <t>Velioglu,Y.S., S. Fikirdesici-Ergen, P. Aksu, and A. Altindag</t>
        </is>
      </c>
      <c r="CE785" t="n">
        <v>183582.0</v>
      </c>
      <c r="CF785" t="inlineStr">
        <is>
          <t>Effects of Ozone Treatment on the Degradation and Toxicity of Several Pesticides in Different Groups</t>
        </is>
      </c>
      <c r="CG785" t="inlineStr">
        <is>
          <t>J. Agric. Sci.24(2): 245-255</t>
        </is>
      </c>
      <c r="CH785" t="n">
        <v>2018.0</v>
      </c>
    </row>
    <row r="786">
      <c r="A786" t="n">
        <v>1.7501318E8</v>
      </c>
      <c r="B786" t="inlineStr">
        <is>
          <t>[2-[[[1-(4-Chlorophenyl)-1H-pyrazol-3-yl]oxy]methyl]phenyl]methoxycarbamic acid methyl ester</t>
        </is>
      </c>
      <c r="C786"/>
      <c r="D786" t="inlineStr">
        <is>
          <t>Unmeasured</t>
        </is>
      </c>
      <c r="E786"/>
      <c r="F786"/>
      <c r="G786"/>
      <c r="H786"/>
      <c r="I786"/>
      <c r="J786"/>
      <c r="K786" t="inlineStr">
        <is>
          <t>Daphnia magna</t>
        </is>
      </c>
      <c r="L786" t="inlineStr">
        <is>
          <t>Water Flea</t>
        </is>
      </c>
      <c r="M786" t="inlineStr">
        <is>
          <t>Crustaceans; Standard Test Species</t>
        </is>
      </c>
      <c r="N786" t="inlineStr">
        <is>
          <t>Neonate</t>
        </is>
      </c>
      <c r="O786" t="inlineStr">
        <is>
          <t>~</t>
        </is>
      </c>
      <c r="P786" t="n">
        <v>26.0</v>
      </c>
      <c r="Q786"/>
      <c r="R786"/>
      <c r="S786"/>
      <c r="T786"/>
      <c r="U786" t="inlineStr">
        <is>
          <t>Hour(s)</t>
        </is>
      </c>
      <c r="V786" t="inlineStr">
        <is>
          <t>Renewal</t>
        </is>
      </c>
      <c r="W786" t="inlineStr">
        <is>
          <t>Fresh water</t>
        </is>
      </c>
      <c r="X786" t="inlineStr">
        <is>
          <t>Lab</t>
        </is>
      </c>
      <c r="Y786" t="n">
        <v>8.0</v>
      </c>
      <c r="Z786" t="inlineStr">
        <is>
          <t>Formulation</t>
        </is>
      </c>
      <c r="AA786"/>
      <c r="AB786" t="n">
        <v>0.12</v>
      </c>
      <c r="AC786"/>
      <c r="AD786" t="n">
        <v>0.095</v>
      </c>
      <c r="AE786"/>
      <c r="AF786" t="n">
        <v>0.14</v>
      </c>
      <c r="AG786" t="inlineStr">
        <is>
          <t>AI mg/L</t>
        </is>
      </c>
      <c r="AH786"/>
      <c r="AI786"/>
      <c r="AJ786"/>
      <c r="AK786"/>
      <c r="AL786"/>
      <c r="AM786"/>
      <c r="AN786"/>
      <c r="AO786"/>
      <c r="AP786"/>
      <c r="AQ786"/>
      <c r="AR786"/>
      <c r="AS786"/>
      <c r="AT786"/>
      <c r="AU786"/>
      <c r="AV786"/>
      <c r="AW786"/>
      <c r="AX786" t="inlineStr">
        <is>
          <t>Mortality</t>
        </is>
      </c>
      <c r="AY786" t="inlineStr">
        <is>
          <t>Mortality</t>
        </is>
      </c>
      <c r="AZ786" t="inlineStr">
        <is>
          <t>LC50</t>
        </is>
      </c>
      <c r="BA786"/>
      <c r="BB786"/>
      <c r="BC786" t="n">
        <v>1.0</v>
      </c>
      <c r="BD786"/>
      <c r="BE786"/>
      <c r="BF786"/>
      <c r="BG786"/>
      <c r="BH786" t="inlineStr">
        <is>
          <t>Day(s)</t>
        </is>
      </c>
      <c r="BI786"/>
      <c r="BJ786"/>
      <c r="BK786"/>
      <c r="BL786"/>
      <c r="BM786"/>
      <c r="BN786"/>
      <c r="BO786" t="inlineStr">
        <is>
          <t>--</t>
        </is>
      </c>
      <c r="BP786"/>
      <c r="BQ786"/>
      <c r="BR786"/>
      <c r="BS786"/>
      <c r="BT786"/>
      <c r="BU786"/>
      <c r="BV786"/>
      <c r="BW786"/>
      <c r="BX786"/>
      <c r="BY786"/>
      <c r="BZ786"/>
      <c r="CA786"/>
      <c r="CB786"/>
      <c r="CC786"/>
      <c r="CD786" t="inlineStr">
        <is>
          <t>Ochoa-Acuna,H.G., W. Bialkowski, G. Yale, and L. Hahn</t>
        </is>
      </c>
      <c r="CE786" t="n">
        <v>119412.0</v>
      </c>
      <c r="CF786" t="inlineStr">
        <is>
          <t>Toxicity of Soybean Rust Fungicides to Freshwater Algae and Daphnia magna</t>
        </is>
      </c>
      <c r="CG786" t="inlineStr">
        <is>
          <t>Ecotoxicology18(4): 440-446</t>
        </is>
      </c>
      <c r="CH786" t="n">
        <v>2009.0</v>
      </c>
    </row>
    <row r="787">
      <c r="A787" t="n">
        <v>1.7501318E8</v>
      </c>
      <c r="B787" t="inlineStr">
        <is>
          <t>[2-[[[1-(4-Chlorophenyl)-1H-pyrazol-3-yl]oxy]methyl]phenyl]methoxycarbamic acid methyl ester</t>
        </is>
      </c>
      <c r="C787"/>
      <c r="D787" t="inlineStr">
        <is>
          <t>Unmeasured</t>
        </is>
      </c>
      <c r="E787"/>
      <c r="F787"/>
      <c r="G787"/>
      <c r="H787"/>
      <c r="I787"/>
      <c r="J787"/>
      <c r="K787" t="inlineStr">
        <is>
          <t>Daphnia magna</t>
        </is>
      </c>
      <c r="L787" t="inlineStr">
        <is>
          <t>Water Flea</t>
        </is>
      </c>
      <c r="M787" t="inlineStr">
        <is>
          <t>Crustaceans; Standard Test Species</t>
        </is>
      </c>
      <c r="N787" t="inlineStr">
        <is>
          <t>Neonate</t>
        </is>
      </c>
      <c r="O787" t="inlineStr">
        <is>
          <t>~</t>
        </is>
      </c>
      <c r="P787" t="n">
        <v>26.0</v>
      </c>
      <c r="Q787"/>
      <c r="R787"/>
      <c r="S787"/>
      <c r="T787"/>
      <c r="U787" t="inlineStr">
        <is>
          <t>Hour(s)</t>
        </is>
      </c>
      <c r="V787" t="inlineStr">
        <is>
          <t>Renewal</t>
        </is>
      </c>
      <c r="W787" t="inlineStr">
        <is>
          <t>Fresh water</t>
        </is>
      </c>
      <c r="X787" t="inlineStr">
        <is>
          <t>Lab</t>
        </is>
      </c>
      <c r="Y787" t="n">
        <v>8.0</v>
      </c>
      <c r="Z787" t="inlineStr">
        <is>
          <t>Formulation</t>
        </is>
      </c>
      <c r="AA787"/>
      <c r="AB787" t="n">
        <v>0.079</v>
      </c>
      <c r="AC787"/>
      <c r="AD787" t="n">
        <v>0.052</v>
      </c>
      <c r="AE787"/>
      <c r="AF787" t="n">
        <v>0.1</v>
      </c>
      <c r="AG787" t="inlineStr">
        <is>
          <t>AI mg/L</t>
        </is>
      </c>
      <c r="AH787"/>
      <c r="AI787"/>
      <c r="AJ787"/>
      <c r="AK787"/>
      <c r="AL787"/>
      <c r="AM787"/>
      <c r="AN787"/>
      <c r="AO787"/>
      <c r="AP787"/>
      <c r="AQ787"/>
      <c r="AR787"/>
      <c r="AS787"/>
      <c r="AT787"/>
      <c r="AU787"/>
      <c r="AV787"/>
      <c r="AW787"/>
      <c r="AX787" t="inlineStr">
        <is>
          <t>Mortality</t>
        </is>
      </c>
      <c r="AY787" t="inlineStr">
        <is>
          <t>Mortality</t>
        </is>
      </c>
      <c r="AZ787" t="inlineStr">
        <is>
          <t>LC50</t>
        </is>
      </c>
      <c r="BA787"/>
      <c r="BB787"/>
      <c r="BC787" t="n">
        <v>3.0</v>
      </c>
      <c r="BD787"/>
      <c r="BE787"/>
      <c r="BF787"/>
      <c r="BG787"/>
      <c r="BH787" t="inlineStr">
        <is>
          <t>Day(s)</t>
        </is>
      </c>
      <c r="BI787"/>
      <c r="BJ787"/>
      <c r="BK787"/>
      <c r="BL787"/>
      <c r="BM787"/>
      <c r="BN787"/>
      <c r="BO787" t="inlineStr">
        <is>
          <t>--</t>
        </is>
      </c>
      <c r="BP787"/>
      <c r="BQ787"/>
      <c r="BR787"/>
      <c r="BS787"/>
      <c r="BT787"/>
      <c r="BU787"/>
      <c r="BV787"/>
      <c r="BW787"/>
      <c r="BX787"/>
      <c r="BY787"/>
      <c r="BZ787"/>
      <c r="CA787"/>
      <c r="CB787"/>
      <c r="CC787"/>
      <c r="CD787" t="inlineStr">
        <is>
          <t>Ochoa-Acuna,H.G., W. Bialkowski, G. Yale, and L. Hahn</t>
        </is>
      </c>
      <c r="CE787" t="n">
        <v>119412.0</v>
      </c>
      <c r="CF787" t="inlineStr">
        <is>
          <t>Toxicity of Soybean Rust Fungicides to Freshwater Algae and Daphnia magna</t>
        </is>
      </c>
      <c r="CG787" t="inlineStr">
        <is>
          <t>Ecotoxicology18(4): 440-446</t>
        </is>
      </c>
      <c r="CH787" t="n">
        <v>2009.0</v>
      </c>
    </row>
    <row r="788">
      <c r="A788" t="n">
        <v>1.7501318E8</v>
      </c>
      <c r="B788" t="inlineStr">
        <is>
          <t>[2-[[[1-(4-Chlorophenyl)-1H-pyrazol-3-yl]oxy]methyl]phenyl]methoxycarbamic acid methyl ester</t>
        </is>
      </c>
      <c r="C788"/>
      <c r="D788" t="inlineStr">
        <is>
          <t>Unmeasured</t>
        </is>
      </c>
      <c r="E788"/>
      <c r="F788"/>
      <c r="G788"/>
      <c r="H788"/>
      <c r="I788"/>
      <c r="J788"/>
      <c r="K788" t="inlineStr">
        <is>
          <t>Daphnia magna</t>
        </is>
      </c>
      <c r="L788" t="inlineStr">
        <is>
          <t>Water Flea</t>
        </is>
      </c>
      <c r="M788" t="inlineStr">
        <is>
          <t>Crustaceans; Standard Test Species</t>
        </is>
      </c>
      <c r="N788" t="inlineStr">
        <is>
          <t>Neonate</t>
        </is>
      </c>
      <c r="O788" t="inlineStr">
        <is>
          <t>~</t>
        </is>
      </c>
      <c r="P788" t="n">
        <v>26.0</v>
      </c>
      <c r="Q788"/>
      <c r="R788"/>
      <c r="S788"/>
      <c r="T788"/>
      <c r="U788" t="inlineStr">
        <is>
          <t>Hour(s)</t>
        </is>
      </c>
      <c r="V788" t="inlineStr">
        <is>
          <t>Renewal</t>
        </is>
      </c>
      <c r="W788" t="inlineStr">
        <is>
          <t>Fresh water</t>
        </is>
      </c>
      <c r="X788" t="inlineStr">
        <is>
          <t>Lab</t>
        </is>
      </c>
      <c r="Y788" t="n">
        <v>8.0</v>
      </c>
      <c r="Z788" t="inlineStr">
        <is>
          <t>Formulation</t>
        </is>
      </c>
      <c r="AA788"/>
      <c r="AB788" t="n">
        <v>0.014</v>
      </c>
      <c r="AC788"/>
      <c r="AD788" t="n">
        <v>0.0045</v>
      </c>
      <c r="AE788"/>
      <c r="AF788" t="n">
        <v>0.026</v>
      </c>
      <c r="AG788" t="inlineStr">
        <is>
          <t>AI mg/L</t>
        </is>
      </c>
      <c r="AH788"/>
      <c r="AI788"/>
      <c r="AJ788"/>
      <c r="AK788"/>
      <c r="AL788"/>
      <c r="AM788"/>
      <c r="AN788"/>
      <c r="AO788"/>
      <c r="AP788"/>
      <c r="AQ788"/>
      <c r="AR788"/>
      <c r="AS788"/>
      <c r="AT788"/>
      <c r="AU788"/>
      <c r="AV788"/>
      <c r="AW788"/>
      <c r="AX788" t="inlineStr">
        <is>
          <t>Mortality</t>
        </is>
      </c>
      <c r="AY788" t="inlineStr">
        <is>
          <t>Mortality</t>
        </is>
      </c>
      <c r="AZ788" t="inlineStr">
        <is>
          <t>LC50</t>
        </is>
      </c>
      <c r="BA788"/>
      <c r="BB788"/>
      <c r="BC788" t="n">
        <v>4.0</v>
      </c>
      <c r="BD788"/>
      <c r="BE788"/>
      <c r="BF788"/>
      <c r="BG788"/>
      <c r="BH788" t="inlineStr">
        <is>
          <t>Day(s)</t>
        </is>
      </c>
      <c r="BI788"/>
      <c r="BJ788"/>
      <c r="BK788"/>
      <c r="BL788"/>
      <c r="BM788"/>
      <c r="BN788"/>
      <c r="BO788" t="inlineStr">
        <is>
          <t>--</t>
        </is>
      </c>
      <c r="BP788"/>
      <c r="BQ788"/>
      <c r="BR788"/>
      <c r="BS788"/>
      <c r="BT788"/>
      <c r="BU788"/>
      <c r="BV788"/>
      <c r="BW788"/>
      <c r="BX788"/>
      <c r="BY788"/>
      <c r="BZ788"/>
      <c r="CA788"/>
      <c r="CB788"/>
      <c r="CC788"/>
      <c r="CD788" t="inlineStr">
        <is>
          <t>Ochoa-Acuna,H.G., W. Bialkowski, G. Yale, and L. Hahn</t>
        </is>
      </c>
      <c r="CE788" t="n">
        <v>119412.0</v>
      </c>
      <c r="CF788" t="inlineStr">
        <is>
          <t>Toxicity of Soybean Rust Fungicides to Freshwater Algae and Daphnia magna</t>
        </is>
      </c>
      <c r="CG788" t="inlineStr">
        <is>
          <t>Ecotoxicology18(4): 440-446</t>
        </is>
      </c>
      <c r="CH788" t="n">
        <v>2009.0</v>
      </c>
    </row>
    <row r="789">
      <c r="A789" t="n">
        <v>1.7501318E8</v>
      </c>
      <c r="B789" t="inlineStr">
        <is>
          <t>[2-[[[1-(4-Chlorophenyl)-1H-pyrazol-3-yl]oxy]methyl]phenyl]methoxycarbamic acid methyl ester</t>
        </is>
      </c>
      <c r="C789"/>
      <c r="D789" t="inlineStr">
        <is>
          <t>Unmeasured</t>
        </is>
      </c>
      <c r="E789"/>
      <c r="F789"/>
      <c r="G789"/>
      <c r="H789"/>
      <c r="I789"/>
      <c r="J789"/>
      <c r="K789" t="inlineStr">
        <is>
          <t>Daphnia magna</t>
        </is>
      </c>
      <c r="L789" t="inlineStr">
        <is>
          <t>Water Flea</t>
        </is>
      </c>
      <c r="M789" t="inlineStr">
        <is>
          <t>Crustaceans; Standard Test Species</t>
        </is>
      </c>
      <c r="N789" t="inlineStr">
        <is>
          <t>Neonate</t>
        </is>
      </c>
      <c r="O789" t="inlineStr">
        <is>
          <t>~</t>
        </is>
      </c>
      <c r="P789" t="n">
        <v>26.0</v>
      </c>
      <c r="Q789"/>
      <c r="R789"/>
      <c r="S789"/>
      <c r="T789"/>
      <c r="U789" t="inlineStr">
        <is>
          <t>Hour(s)</t>
        </is>
      </c>
      <c r="V789" t="inlineStr">
        <is>
          <t>Renewal</t>
        </is>
      </c>
      <c r="W789" t="inlineStr">
        <is>
          <t>Fresh water</t>
        </is>
      </c>
      <c r="X789" t="inlineStr">
        <is>
          <t>Lab</t>
        </is>
      </c>
      <c r="Y789" t="n">
        <v>8.0</v>
      </c>
      <c r="Z789" t="inlineStr">
        <is>
          <t>Formulation</t>
        </is>
      </c>
      <c r="AA789"/>
      <c r="AB789" t="n">
        <v>0.068</v>
      </c>
      <c r="AC789"/>
      <c r="AD789" t="n">
        <v>0.04</v>
      </c>
      <c r="AE789"/>
      <c r="AF789" t="n">
        <v>0.093</v>
      </c>
      <c r="AG789" t="inlineStr">
        <is>
          <t>AI mg/L</t>
        </is>
      </c>
      <c r="AH789"/>
      <c r="AI789"/>
      <c r="AJ789"/>
      <c r="AK789"/>
      <c r="AL789"/>
      <c r="AM789"/>
      <c r="AN789"/>
      <c r="AO789"/>
      <c r="AP789"/>
      <c r="AQ789"/>
      <c r="AR789"/>
      <c r="AS789"/>
      <c r="AT789"/>
      <c r="AU789"/>
      <c r="AV789"/>
      <c r="AW789"/>
      <c r="AX789" t="inlineStr">
        <is>
          <t>Mortality</t>
        </is>
      </c>
      <c r="AY789" t="inlineStr">
        <is>
          <t>Mortality</t>
        </is>
      </c>
      <c r="AZ789" t="inlineStr">
        <is>
          <t>LC50</t>
        </is>
      </c>
      <c r="BA789"/>
      <c r="BB789"/>
      <c r="BC789" t="n">
        <v>2.0</v>
      </c>
      <c r="BD789"/>
      <c r="BE789"/>
      <c r="BF789"/>
      <c r="BG789"/>
      <c r="BH789" t="inlineStr">
        <is>
          <t>Day(s)</t>
        </is>
      </c>
      <c r="BI789"/>
      <c r="BJ789"/>
      <c r="BK789"/>
      <c r="BL789"/>
      <c r="BM789"/>
      <c r="BN789"/>
      <c r="BO789" t="inlineStr">
        <is>
          <t>--</t>
        </is>
      </c>
      <c r="BP789"/>
      <c r="BQ789"/>
      <c r="BR789"/>
      <c r="BS789"/>
      <c r="BT789"/>
      <c r="BU789"/>
      <c r="BV789"/>
      <c r="BW789"/>
      <c r="BX789"/>
      <c r="BY789"/>
      <c r="BZ789"/>
      <c r="CA789"/>
      <c r="CB789"/>
      <c r="CC789"/>
      <c r="CD789" t="inlineStr">
        <is>
          <t>Ochoa-Acuna,H.G., W. Bialkowski, G. Yale, and L. Hahn</t>
        </is>
      </c>
      <c r="CE789" t="n">
        <v>119412.0</v>
      </c>
      <c r="CF789" t="inlineStr">
        <is>
          <t>Toxicity of Soybean Rust Fungicides to Freshwater Algae and Daphnia magna</t>
        </is>
      </c>
      <c r="CG789" t="inlineStr">
        <is>
          <t>Ecotoxicology18(4): 440-446</t>
        </is>
      </c>
      <c r="CH789" t="n">
        <v>2009.0</v>
      </c>
    </row>
    <row r="790">
      <c r="A790" t="n">
        <v>1.89084648E8</v>
      </c>
      <c r="B790" t="inlineStr">
        <is>
          <t>1,3,5-Tribromo-2-(2,4-dibromophenoxy)benzene</t>
        </is>
      </c>
      <c r="C790"/>
      <c r="D790" t="inlineStr">
        <is>
          <t>Unmeasured</t>
        </is>
      </c>
      <c r="E790"/>
      <c r="F790"/>
      <c r="G790"/>
      <c r="H790"/>
      <c r="I790"/>
      <c r="J790"/>
      <c r="K790" t="inlineStr">
        <is>
          <t>Daphnia magna</t>
        </is>
      </c>
      <c r="L790" t="inlineStr">
        <is>
          <t>Water Flea</t>
        </is>
      </c>
      <c r="M790" t="inlineStr">
        <is>
          <t>Crustaceans; Standard Test Species</t>
        </is>
      </c>
      <c r="N790"/>
      <c r="O790" t="inlineStr">
        <is>
          <t>&lt;</t>
        </is>
      </c>
      <c r="P790" t="n">
        <v>18.0</v>
      </c>
      <c r="Q790"/>
      <c r="R790"/>
      <c r="S790"/>
      <c r="T790"/>
      <c r="U790" t="inlineStr">
        <is>
          <t>Hour(s)</t>
        </is>
      </c>
      <c r="V790" t="inlineStr">
        <is>
          <t>Aquatic - not reported</t>
        </is>
      </c>
      <c r="W790" t="inlineStr">
        <is>
          <t>Fresh water</t>
        </is>
      </c>
      <c r="X790" t="inlineStr">
        <is>
          <t>Lab</t>
        </is>
      </c>
      <c r="Y790" t="inlineStr">
        <is>
          <t>6-7</t>
        </is>
      </c>
      <c r="Z790" t="inlineStr">
        <is>
          <t>Formulation</t>
        </is>
      </c>
      <c r="AA790"/>
      <c r="AB790" t="n">
        <v>0.01112</v>
      </c>
      <c r="AC790"/>
      <c r="AD790" t="n">
        <v>0.00884</v>
      </c>
      <c r="AE790"/>
      <c r="AF790" t="n">
        <v>0.01465</v>
      </c>
      <c r="AG790" t="inlineStr">
        <is>
          <t>AI mg/L</t>
        </is>
      </c>
      <c r="AH790"/>
      <c r="AI790"/>
      <c r="AJ790"/>
      <c r="AK790"/>
      <c r="AL790"/>
      <c r="AM790"/>
      <c r="AN790"/>
      <c r="AO790"/>
      <c r="AP790"/>
      <c r="AQ790"/>
      <c r="AR790"/>
      <c r="AS790"/>
      <c r="AT790"/>
      <c r="AU790"/>
      <c r="AV790"/>
      <c r="AW790"/>
      <c r="AX790" t="inlineStr">
        <is>
          <t>Mortality</t>
        </is>
      </c>
      <c r="AY790" t="inlineStr">
        <is>
          <t>Mortality</t>
        </is>
      </c>
      <c r="AZ790" t="inlineStr">
        <is>
          <t>LC50</t>
        </is>
      </c>
      <c r="BA790"/>
      <c r="BB790"/>
      <c r="BC790" t="n">
        <v>2.0</v>
      </c>
      <c r="BD790"/>
      <c r="BE790"/>
      <c r="BF790"/>
      <c r="BG790"/>
      <c r="BH790" t="inlineStr">
        <is>
          <t>Day(s)</t>
        </is>
      </c>
      <c r="BI790"/>
      <c r="BJ790"/>
      <c r="BK790"/>
      <c r="BL790"/>
      <c r="BM790"/>
      <c r="BN790"/>
      <c r="BO790" t="inlineStr">
        <is>
          <t>--</t>
        </is>
      </c>
      <c r="BP790"/>
      <c r="BQ790"/>
      <c r="BR790"/>
      <c r="BS790"/>
      <c r="BT790"/>
      <c r="BU790"/>
      <c r="BV790"/>
      <c r="BW790"/>
      <c r="BX790"/>
      <c r="BY790"/>
      <c r="BZ790"/>
      <c r="CA790"/>
      <c r="CB790"/>
      <c r="CC790"/>
      <c r="CD790" t="inlineStr">
        <is>
          <t>Davies,R., and E. Zou</t>
        </is>
      </c>
      <c r="CE790" t="n">
        <v>160184.0</v>
      </c>
      <c r="CF790" t="inlineStr">
        <is>
          <t>Polybrominated Diphenyl Ethers Disrupt Molting in Neonatal Daphnia magna</t>
        </is>
      </c>
      <c r="CG790" t="inlineStr">
        <is>
          <t>Ecotoxicology21(5): 1371-1380</t>
        </is>
      </c>
      <c r="CH790" t="n">
        <v>2012.0</v>
      </c>
    </row>
    <row r="791">
      <c r="A791" t="n">
        <v>2.10880925E8</v>
      </c>
      <c r="B791" t="inlineStr">
        <is>
          <t>[C(E)]-N-[(2-Chloro-5-thiazolyl)methyl]-N'-methyl-N''-nitroguanidine</t>
        </is>
      </c>
      <c r="C791"/>
      <c r="D791" t="inlineStr">
        <is>
          <t>Unmeasured</t>
        </is>
      </c>
      <c r="E791"/>
      <c r="F791" t="n">
        <v>99.7</v>
      </c>
      <c r="G791"/>
      <c r="H791"/>
      <c r="I791"/>
      <c r="J791"/>
      <c r="K791" t="inlineStr">
        <is>
          <t>Daphnia magna</t>
        </is>
      </c>
      <c r="L791" t="inlineStr">
        <is>
          <t>Water Flea</t>
        </is>
      </c>
      <c r="M791" t="inlineStr">
        <is>
          <t>Crustaceans; Standard Test Species</t>
        </is>
      </c>
      <c r="N791" t="inlineStr">
        <is>
          <t>Neonate</t>
        </is>
      </c>
      <c r="O791" t="inlineStr">
        <is>
          <t>&lt;</t>
        </is>
      </c>
      <c r="P791" t="n">
        <v>24.0</v>
      </c>
      <c r="Q791"/>
      <c r="R791"/>
      <c r="S791"/>
      <c r="T791"/>
      <c r="U791" t="inlineStr">
        <is>
          <t>Hour(s)</t>
        </is>
      </c>
      <c r="V791" t="inlineStr">
        <is>
          <t>Aquatic - not reported</t>
        </is>
      </c>
      <c r="W791" t="inlineStr">
        <is>
          <t>Fresh water</t>
        </is>
      </c>
      <c r="X791" t="inlineStr">
        <is>
          <t>Lab</t>
        </is>
      </c>
      <c r="Y791" t="n">
        <v>6.0</v>
      </c>
      <c r="Z791" t="inlineStr">
        <is>
          <t>Active ingredient</t>
        </is>
      </c>
      <c r="AA791"/>
      <c r="AB791" t="n">
        <v>132.403</v>
      </c>
      <c r="AC791"/>
      <c r="AD791"/>
      <c r="AE791"/>
      <c r="AF791"/>
      <c r="AG791" t="inlineStr">
        <is>
          <t>AI mg/L</t>
        </is>
      </c>
      <c r="AH791"/>
      <c r="AI791"/>
      <c r="AJ791"/>
      <c r="AK791"/>
      <c r="AL791"/>
      <c r="AM791"/>
      <c r="AN791"/>
      <c r="AO791"/>
      <c r="AP791"/>
      <c r="AQ791"/>
      <c r="AR791"/>
      <c r="AS791"/>
      <c r="AT791"/>
      <c r="AU791"/>
      <c r="AV791"/>
      <c r="AW791"/>
      <c r="AX791" t="inlineStr">
        <is>
          <t>Mortality</t>
        </is>
      </c>
      <c r="AY791" t="inlineStr">
        <is>
          <t>Mortality</t>
        </is>
      </c>
      <c r="AZ791" t="inlineStr">
        <is>
          <t>LC50</t>
        </is>
      </c>
      <c r="BA791"/>
      <c r="BB791"/>
      <c r="BC791" t="n">
        <v>2.0</v>
      </c>
      <c r="BD791"/>
      <c r="BE791"/>
      <c r="BF791"/>
      <c r="BG791"/>
      <c r="BH791" t="inlineStr">
        <is>
          <t>Day(s)</t>
        </is>
      </c>
      <c r="BI791"/>
      <c r="BJ791"/>
      <c r="BK791"/>
      <c r="BL791"/>
      <c r="BM791"/>
      <c r="BN791"/>
      <c r="BO791" t="inlineStr">
        <is>
          <t>--</t>
        </is>
      </c>
      <c r="BP791"/>
      <c r="BQ791"/>
      <c r="BR791"/>
      <c r="BS791"/>
      <c r="BT791"/>
      <c r="BU791"/>
      <c r="BV791"/>
      <c r="BW791"/>
      <c r="BX791"/>
      <c r="BY791"/>
      <c r="BZ791"/>
      <c r="CA791"/>
      <c r="CB791"/>
      <c r="CC791"/>
      <c r="CD791" t="inlineStr">
        <is>
          <t>Velioglu,Y.S., S. Fikirdesici-Ergen, P. Aksu, and A. Altindag</t>
        </is>
      </c>
      <c r="CE791" t="n">
        <v>183582.0</v>
      </c>
      <c r="CF791" t="inlineStr">
        <is>
          <t>Effects of Ozone Treatment on the Degradation and Toxicity of Several Pesticides in Different Groups</t>
        </is>
      </c>
      <c r="CG791" t="inlineStr">
        <is>
          <t>J. Agric. Sci.24(2): 245-255</t>
        </is>
      </c>
      <c r="CH791" t="n">
        <v>2018.0</v>
      </c>
    </row>
    <row r="792">
      <c r="A792" t="n">
        <v>2.10880925E8</v>
      </c>
      <c r="B792" t="inlineStr">
        <is>
          <t>[C(E)]-N-[(2-Chloro-5-thiazolyl)methyl]-N'-methyl-N''-nitroguanidine</t>
        </is>
      </c>
      <c r="C792"/>
      <c r="D792" t="inlineStr">
        <is>
          <t>Measured</t>
        </is>
      </c>
      <c r="E792"/>
      <c r="F792" t="n">
        <v>99.9</v>
      </c>
      <c r="G792"/>
      <c r="H792"/>
      <c r="I792"/>
      <c r="J792"/>
      <c r="K792" t="inlineStr">
        <is>
          <t>Daphnia magna</t>
        </is>
      </c>
      <c r="L792" t="inlineStr">
        <is>
          <t>Water Flea</t>
        </is>
      </c>
      <c r="M792" t="inlineStr">
        <is>
          <t>Crustaceans; Standard Test Species</t>
        </is>
      </c>
      <c r="N792"/>
      <c r="O792"/>
      <c r="P792"/>
      <c r="Q792"/>
      <c r="R792"/>
      <c r="S792"/>
      <c r="T792"/>
      <c r="U792"/>
      <c r="V792" t="inlineStr">
        <is>
          <t>Aquatic - not reported</t>
        </is>
      </c>
      <c r="W792" t="inlineStr">
        <is>
          <t>Fresh water</t>
        </is>
      </c>
      <c r="X792" t="inlineStr">
        <is>
          <t>Lab</t>
        </is>
      </c>
      <c r="Y792"/>
      <c r="Z792" t="inlineStr">
        <is>
          <t>Active ingredient</t>
        </is>
      </c>
      <c r="AA792" t="inlineStr">
        <is>
          <t>&gt;</t>
        </is>
      </c>
      <c r="AB792" t="n">
        <v>0.5</v>
      </c>
      <c r="AC792"/>
      <c r="AD792"/>
      <c r="AE792"/>
      <c r="AF792"/>
      <c r="AG792" t="inlineStr">
        <is>
          <t>AI mg/L</t>
        </is>
      </c>
      <c r="AH792"/>
      <c r="AI792"/>
      <c r="AJ792"/>
      <c r="AK792"/>
      <c r="AL792"/>
      <c r="AM792"/>
      <c r="AN792"/>
      <c r="AO792"/>
      <c r="AP792"/>
      <c r="AQ792"/>
      <c r="AR792"/>
      <c r="AS792"/>
      <c r="AT792"/>
      <c r="AU792"/>
      <c r="AV792"/>
      <c r="AW792"/>
      <c r="AX792" t="inlineStr">
        <is>
          <t>Mortality</t>
        </is>
      </c>
      <c r="AY792" t="inlineStr">
        <is>
          <t>Mortality</t>
        </is>
      </c>
      <c r="AZ792" t="inlineStr">
        <is>
          <t>LC50</t>
        </is>
      </c>
      <c r="BA792"/>
      <c r="BB792"/>
      <c r="BC792" t="n">
        <v>2.0</v>
      </c>
      <c r="BD792"/>
      <c r="BE792"/>
      <c r="BF792"/>
      <c r="BG792"/>
      <c r="BH792" t="inlineStr">
        <is>
          <t>Day(s)</t>
        </is>
      </c>
      <c r="BI792"/>
      <c r="BJ792"/>
      <c r="BK792"/>
      <c r="BL792"/>
      <c r="BM792"/>
      <c r="BN792"/>
      <c r="BO792" t="inlineStr">
        <is>
          <t>--</t>
        </is>
      </c>
      <c r="BP792"/>
      <c r="BQ792"/>
      <c r="BR792"/>
      <c r="BS792"/>
      <c r="BT792"/>
      <c r="BU792"/>
      <c r="BV792"/>
      <c r="BW792"/>
      <c r="BX792"/>
      <c r="BY792"/>
      <c r="BZ792"/>
      <c r="CA792"/>
      <c r="CB792"/>
      <c r="CC792"/>
      <c r="CD792" t="inlineStr">
        <is>
          <t>De Perre,C., T.M. Murphy, and M.J. Lydy</t>
        </is>
      </c>
      <c r="CE792" t="n">
        <v>173368.0</v>
      </c>
      <c r="CF792" t="inlineStr">
        <is>
          <t>Fate and Effects of Clothianidin in Fields Using Conservation Practices</t>
        </is>
      </c>
      <c r="CG792" t="inlineStr">
        <is>
          <t>Environ. Toxicol. Chem.34(2): 258-265</t>
        </is>
      </c>
      <c r="CH792" t="n">
        <v>2015.0</v>
      </c>
    </row>
    <row r="793">
      <c r="A793" t="n">
        <v>2.72451657E8</v>
      </c>
      <c r="B793" t="inlineStr">
        <is>
          <t>N2-[1,1-Dimethyl-2-(methylsulfonyl)ethyl]-3-iodo-N1-[2-methyl-4-[1,2,2,2-tetrafluoro-1-(trifluoromethyl)ethyl]phenyl]-1,2-benzenedicarboxamide</t>
        </is>
      </c>
      <c r="C793"/>
      <c r="D793" t="inlineStr">
        <is>
          <t>Unmeasured</t>
        </is>
      </c>
      <c r="E793"/>
      <c r="F793"/>
      <c r="G793"/>
      <c r="H793"/>
      <c r="I793"/>
      <c r="J793"/>
      <c r="K793" t="inlineStr">
        <is>
          <t>Daphnia magna</t>
        </is>
      </c>
      <c r="L793" t="inlineStr">
        <is>
          <t>Water Flea</t>
        </is>
      </c>
      <c r="M793" t="inlineStr">
        <is>
          <t>Crustaceans; Standard Test Species</t>
        </is>
      </c>
      <c r="N793"/>
      <c r="O793"/>
      <c r="P793"/>
      <c r="Q793"/>
      <c r="R793"/>
      <c r="S793"/>
      <c r="T793"/>
      <c r="U793"/>
      <c r="V793"/>
      <c r="W793" t="inlineStr">
        <is>
          <t>Fresh water</t>
        </is>
      </c>
      <c r="X793" t="inlineStr">
        <is>
          <t>Lab</t>
        </is>
      </c>
      <c r="Y793" t="n">
        <v>8.0</v>
      </c>
      <c r="Z793" t="inlineStr">
        <is>
          <t>Formulation</t>
        </is>
      </c>
      <c r="AA793"/>
      <c r="AB793" t="n">
        <v>0.0021</v>
      </c>
      <c r="AC793"/>
      <c r="AD793" t="n">
        <v>4.0E-4</v>
      </c>
      <c r="AE793"/>
      <c r="AF793" t="n">
        <v>0.0046</v>
      </c>
      <c r="AG793" t="inlineStr">
        <is>
          <t>AI mg/L</t>
        </is>
      </c>
      <c r="AH793"/>
      <c r="AI793"/>
      <c r="AJ793"/>
      <c r="AK793"/>
      <c r="AL793"/>
      <c r="AM793"/>
      <c r="AN793"/>
      <c r="AO793"/>
      <c r="AP793"/>
      <c r="AQ793"/>
      <c r="AR793"/>
      <c r="AS793"/>
      <c r="AT793"/>
      <c r="AU793"/>
      <c r="AV793"/>
      <c r="AW793"/>
      <c r="AX793" t="inlineStr">
        <is>
          <t>Mortality</t>
        </is>
      </c>
      <c r="AY793" t="inlineStr">
        <is>
          <t>Mortality</t>
        </is>
      </c>
      <c r="AZ793" t="inlineStr">
        <is>
          <t>LC50</t>
        </is>
      </c>
      <c r="BA793"/>
      <c r="BB793"/>
      <c r="BC793" t="n">
        <v>2.0</v>
      </c>
      <c r="BD793"/>
      <c r="BE793"/>
      <c r="BF793"/>
      <c r="BG793"/>
      <c r="BH793" t="inlineStr">
        <is>
          <t>Day(s)</t>
        </is>
      </c>
      <c r="BI793"/>
      <c r="BJ793"/>
      <c r="BK793"/>
      <c r="BL793"/>
      <c r="BM793"/>
      <c r="BN793"/>
      <c r="BO793" t="inlineStr">
        <is>
          <t>--</t>
        </is>
      </c>
      <c r="BP793"/>
      <c r="BQ793"/>
      <c r="BR793"/>
      <c r="BS793"/>
      <c r="BT793"/>
      <c r="BU793"/>
      <c r="BV793"/>
      <c r="BW793"/>
      <c r="BX793"/>
      <c r="BY793"/>
      <c r="BZ793"/>
      <c r="CA793"/>
      <c r="CB793"/>
      <c r="CC793"/>
      <c r="CD793" t="inlineStr">
        <is>
          <t>Zhao,X., S. Xu, C. Liu, J. He, C. Li, Y. Deng, and S. Cao</t>
        </is>
      </c>
      <c r="CE793" t="n">
        <v>188061.0</v>
      </c>
      <c r="CF793" t="inlineStr">
        <is>
          <t>Design, Synthesis and Insecticidal Activity of Novel Analogues of Flubendiamide Containing Alkoxyhexafluoroisopropyl Groups</t>
        </is>
      </c>
      <c r="CG793" t="inlineStr">
        <is>
          <t>RSC Adv.10(57): 34486-34492</t>
        </is>
      </c>
      <c r="CH793" t="n">
        <v>2020.0</v>
      </c>
    </row>
    <row r="794">
      <c r="A794" t="n">
        <v>1.161016803E9</v>
      </c>
      <c r="B794" t="inlineStr">
        <is>
          <t>1-[[(2R,4R)-2-[2-Chloro-4-(4-chlorophenoxy)phenyl]-4-methyl-1,3-dioxolan-2-yl]methyl]-1H-1,2,4-triazole</t>
        </is>
      </c>
      <c r="C794"/>
      <c r="D794" t="inlineStr">
        <is>
          <t>Unmeasured</t>
        </is>
      </c>
      <c r="E794"/>
      <c r="F794"/>
      <c r="G794"/>
      <c r="H794"/>
      <c r="I794"/>
      <c r="J794"/>
      <c r="K794" t="inlineStr">
        <is>
          <t>Daphnia magna</t>
        </is>
      </c>
      <c r="L794" t="inlineStr">
        <is>
          <t>Water Flea</t>
        </is>
      </c>
      <c r="M794" t="inlineStr">
        <is>
          <t>Crustaceans; Standard Test Species</t>
        </is>
      </c>
      <c r="N794" t="inlineStr">
        <is>
          <t>Juvenile</t>
        </is>
      </c>
      <c r="O794"/>
      <c r="P794"/>
      <c r="Q794"/>
      <c r="R794" t="n">
        <v>6.0</v>
      </c>
      <c r="S794"/>
      <c r="T794" t="n">
        <v>24.0</v>
      </c>
      <c r="U794" t="inlineStr">
        <is>
          <t>Hour(s)</t>
        </is>
      </c>
      <c r="V794" t="inlineStr">
        <is>
          <t>Static</t>
        </is>
      </c>
      <c r="W794" t="inlineStr">
        <is>
          <t>Fresh water</t>
        </is>
      </c>
      <c r="X794" t="inlineStr">
        <is>
          <t>Lab</t>
        </is>
      </c>
      <c r="Y794" t="n">
        <v>2.0</v>
      </c>
      <c r="Z794" t="inlineStr">
        <is>
          <t>Formulation</t>
        </is>
      </c>
      <c r="AA794"/>
      <c r="AB794" t="n">
        <v>2.53E-4</v>
      </c>
      <c r="AC794"/>
      <c r="AD794"/>
      <c r="AE794"/>
      <c r="AF794"/>
      <c r="AG794" t="inlineStr">
        <is>
          <t>AI mg/L</t>
        </is>
      </c>
      <c r="AH794"/>
      <c r="AI794"/>
      <c r="AJ794"/>
      <c r="AK794"/>
      <c r="AL794"/>
      <c r="AM794"/>
      <c r="AN794"/>
      <c r="AO794"/>
      <c r="AP794"/>
      <c r="AQ794"/>
      <c r="AR794"/>
      <c r="AS794"/>
      <c r="AT794"/>
      <c r="AU794"/>
      <c r="AV794"/>
      <c r="AW794"/>
      <c r="AX794" t="inlineStr">
        <is>
          <t>Mortality</t>
        </is>
      </c>
      <c r="AY794" t="inlineStr">
        <is>
          <t>Mortality</t>
        </is>
      </c>
      <c r="AZ794" t="inlineStr">
        <is>
          <t>LC50</t>
        </is>
      </c>
      <c r="BA794"/>
      <c r="BB794"/>
      <c r="BC794" t="n">
        <v>2.0</v>
      </c>
      <c r="BD794"/>
      <c r="BE794"/>
      <c r="BF794"/>
      <c r="BG794"/>
      <c r="BH794" t="inlineStr">
        <is>
          <t>Day(s)</t>
        </is>
      </c>
      <c r="BI794"/>
      <c r="BJ794"/>
      <c r="BK794"/>
      <c r="BL794"/>
      <c r="BM794"/>
      <c r="BN794"/>
      <c r="BO794" t="inlineStr">
        <is>
          <t>--</t>
        </is>
      </c>
      <c r="BP794"/>
      <c r="BQ794"/>
      <c r="BR794"/>
      <c r="BS794"/>
      <c r="BT794"/>
      <c r="BU794"/>
      <c r="BV794"/>
      <c r="BW794"/>
      <c r="BX794"/>
      <c r="BY794"/>
      <c r="BZ794"/>
      <c r="CA794"/>
      <c r="CB794"/>
      <c r="CC794"/>
      <c r="CD794" t="inlineStr">
        <is>
          <t>Dong,F., J. Li, B. Chankvetadze, Y. Cheng, J. Xu, X. Liu, Y. Li, X. Chen, C. Bertucci, D. Tedesco, R. Zanasi, and Y. Zh</t>
        </is>
      </c>
      <c r="CE794" t="n">
        <v>166566.0</v>
      </c>
      <c r="CF794" t="inlineStr">
        <is>
          <t>Chiral Triazole Fungicide Difenoconazole: Absolute Stereochemistry, Stereoselective Bioactivity, Aquatic Toxicity, and Environmental Behavior in Vegetables and Soil</t>
        </is>
      </c>
      <c r="CG794" t="inlineStr">
        <is>
          <t>Environ. Sci. Technol.47(7): 3386-3394</t>
        </is>
      </c>
      <c r="CH794" t="n">
        <v>2013.0</v>
      </c>
    </row>
    <row r="795">
      <c r="A795" t="n">
        <v>1.161016825E9</v>
      </c>
      <c r="B795" t="inlineStr">
        <is>
          <t>1-[[(2S,4S)-2-[2-Chloro-4-(4-chlorophenoxy)phenyl]-4-methyl-1,3-dioxolan-2-yl]methyl]-1H-1,2,4-triazole</t>
        </is>
      </c>
      <c r="C795"/>
      <c r="D795" t="inlineStr">
        <is>
          <t>Unmeasured</t>
        </is>
      </c>
      <c r="E795"/>
      <c r="F795"/>
      <c r="G795"/>
      <c r="H795"/>
      <c r="I795"/>
      <c r="J795"/>
      <c r="K795" t="inlineStr">
        <is>
          <t>Daphnia magna</t>
        </is>
      </c>
      <c r="L795" t="inlineStr">
        <is>
          <t>Water Flea</t>
        </is>
      </c>
      <c r="M795" t="inlineStr">
        <is>
          <t>Crustaceans; Standard Test Species</t>
        </is>
      </c>
      <c r="N795" t="inlineStr">
        <is>
          <t>Juvenile</t>
        </is>
      </c>
      <c r="O795"/>
      <c r="P795"/>
      <c r="Q795"/>
      <c r="R795" t="n">
        <v>6.0</v>
      </c>
      <c r="S795"/>
      <c r="T795" t="n">
        <v>24.0</v>
      </c>
      <c r="U795" t="inlineStr">
        <is>
          <t>Hour(s)</t>
        </is>
      </c>
      <c r="V795" t="inlineStr">
        <is>
          <t>Static</t>
        </is>
      </c>
      <c r="W795" t="inlineStr">
        <is>
          <t>Fresh water</t>
        </is>
      </c>
      <c r="X795" t="inlineStr">
        <is>
          <t>Lab</t>
        </is>
      </c>
      <c r="Y795" t="n">
        <v>2.0</v>
      </c>
      <c r="Z795" t="inlineStr">
        <is>
          <t>Formulation</t>
        </is>
      </c>
      <c r="AA795"/>
      <c r="AB795" t="n">
        <v>1.06E-4</v>
      </c>
      <c r="AC795"/>
      <c r="AD795"/>
      <c r="AE795"/>
      <c r="AF795"/>
      <c r="AG795" t="inlineStr">
        <is>
          <t>AI mg/L</t>
        </is>
      </c>
      <c r="AH795"/>
      <c r="AI795"/>
      <c r="AJ795"/>
      <c r="AK795"/>
      <c r="AL795"/>
      <c r="AM795"/>
      <c r="AN795"/>
      <c r="AO795"/>
      <c r="AP795"/>
      <c r="AQ795"/>
      <c r="AR795"/>
      <c r="AS795"/>
      <c r="AT795"/>
      <c r="AU795"/>
      <c r="AV795"/>
      <c r="AW795"/>
      <c r="AX795" t="inlineStr">
        <is>
          <t>Mortality</t>
        </is>
      </c>
      <c r="AY795" t="inlineStr">
        <is>
          <t>Mortality</t>
        </is>
      </c>
      <c r="AZ795" t="inlineStr">
        <is>
          <t>LC50</t>
        </is>
      </c>
      <c r="BA795"/>
      <c r="BB795"/>
      <c r="BC795" t="n">
        <v>2.0</v>
      </c>
      <c r="BD795"/>
      <c r="BE795"/>
      <c r="BF795"/>
      <c r="BG795"/>
      <c r="BH795" t="inlineStr">
        <is>
          <t>Day(s)</t>
        </is>
      </c>
      <c r="BI795"/>
      <c r="BJ795"/>
      <c r="BK795"/>
      <c r="BL795"/>
      <c r="BM795"/>
      <c r="BN795"/>
      <c r="BO795" t="inlineStr">
        <is>
          <t>--</t>
        </is>
      </c>
      <c r="BP795"/>
      <c r="BQ795"/>
      <c r="BR795"/>
      <c r="BS795"/>
      <c r="BT795"/>
      <c r="BU795"/>
      <c r="BV795"/>
      <c r="BW795"/>
      <c r="BX795"/>
      <c r="BY795"/>
      <c r="BZ795"/>
      <c r="CA795"/>
      <c r="CB795"/>
      <c r="CC795"/>
      <c r="CD795" t="inlineStr">
        <is>
          <t>Dong,F., J. Li, B. Chankvetadze, Y. Cheng, J. Xu, X. Liu, Y. Li, X. Chen, C. Bertucci, D. Tedesco, R. Zanasi, and Y. Zh</t>
        </is>
      </c>
      <c r="CE795" t="n">
        <v>166566.0</v>
      </c>
      <c r="CF795" t="inlineStr">
        <is>
          <t>Chiral Triazole Fungicide Difenoconazole: Absolute Stereochemistry, Stereoselective Bioactivity, Aquatic Toxicity, and Environmental Behavior in Vegetables and Soil</t>
        </is>
      </c>
      <c r="CG795" t="inlineStr">
        <is>
          <t>Environ. Sci. Technol.47(7): 3386-3394</t>
        </is>
      </c>
      <c r="CH795" t="n">
        <v>2013.0</v>
      </c>
    </row>
    <row r="796">
      <c r="A796" t="n">
        <v>1.161016847E9</v>
      </c>
      <c r="B796" t="inlineStr">
        <is>
          <t>1-[[(2S,4R)-2-[2-Chloro-4-(4-chlorophenoxy)phenyl]-4-methyl-1,3-dioxolan-2-yl]methyl]-1H-1,2,4-triazole</t>
        </is>
      </c>
      <c r="C796"/>
      <c r="D796" t="inlineStr">
        <is>
          <t>Unmeasured</t>
        </is>
      </c>
      <c r="E796"/>
      <c r="F796"/>
      <c r="G796"/>
      <c r="H796"/>
      <c r="I796"/>
      <c r="J796"/>
      <c r="K796" t="inlineStr">
        <is>
          <t>Daphnia magna</t>
        </is>
      </c>
      <c r="L796" t="inlineStr">
        <is>
          <t>Water Flea</t>
        </is>
      </c>
      <c r="M796" t="inlineStr">
        <is>
          <t>Crustaceans; Standard Test Species</t>
        </is>
      </c>
      <c r="N796" t="inlineStr">
        <is>
          <t>Juvenile</t>
        </is>
      </c>
      <c r="O796"/>
      <c r="P796"/>
      <c r="Q796"/>
      <c r="R796" t="n">
        <v>6.0</v>
      </c>
      <c r="S796"/>
      <c r="T796" t="n">
        <v>24.0</v>
      </c>
      <c r="U796" t="inlineStr">
        <is>
          <t>Hour(s)</t>
        </is>
      </c>
      <c r="V796" t="inlineStr">
        <is>
          <t>Static</t>
        </is>
      </c>
      <c r="W796" t="inlineStr">
        <is>
          <t>Fresh water</t>
        </is>
      </c>
      <c r="X796" t="inlineStr">
        <is>
          <t>Lab</t>
        </is>
      </c>
      <c r="Y796" t="n">
        <v>2.0</v>
      </c>
      <c r="Z796" t="inlineStr">
        <is>
          <t>Formulation</t>
        </is>
      </c>
      <c r="AA796"/>
      <c r="AB796" t="n">
        <v>2.43E-4</v>
      </c>
      <c r="AC796"/>
      <c r="AD796"/>
      <c r="AE796"/>
      <c r="AF796"/>
      <c r="AG796" t="inlineStr">
        <is>
          <t>AI mg/L</t>
        </is>
      </c>
      <c r="AH796"/>
      <c r="AI796"/>
      <c r="AJ796"/>
      <c r="AK796"/>
      <c r="AL796"/>
      <c r="AM796"/>
      <c r="AN796"/>
      <c r="AO796"/>
      <c r="AP796"/>
      <c r="AQ796"/>
      <c r="AR796"/>
      <c r="AS796"/>
      <c r="AT796"/>
      <c r="AU796"/>
      <c r="AV796"/>
      <c r="AW796"/>
      <c r="AX796" t="inlineStr">
        <is>
          <t>Mortality</t>
        </is>
      </c>
      <c r="AY796" t="inlineStr">
        <is>
          <t>Mortality</t>
        </is>
      </c>
      <c r="AZ796" t="inlineStr">
        <is>
          <t>LC50</t>
        </is>
      </c>
      <c r="BA796"/>
      <c r="BB796"/>
      <c r="BC796" t="n">
        <v>2.0</v>
      </c>
      <c r="BD796"/>
      <c r="BE796"/>
      <c r="BF796"/>
      <c r="BG796"/>
      <c r="BH796" t="inlineStr">
        <is>
          <t>Day(s)</t>
        </is>
      </c>
      <c r="BI796"/>
      <c r="BJ796"/>
      <c r="BK796"/>
      <c r="BL796"/>
      <c r="BM796"/>
      <c r="BN796"/>
      <c r="BO796" t="inlineStr">
        <is>
          <t>--</t>
        </is>
      </c>
      <c r="BP796"/>
      <c r="BQ796"/>
      <c r="BR796"/>
      <c r="BS796"/>
      <c r="BT796"/>
      <c r="BU796"/>
      <c r="BV796"/>
      <c r="BW796"/>
      <c r="BX796"/>
      <c r="BY796"/>
      <c r="BZ796"/>
      <c r="CA796"/>
      <c r="CB796"/>
      <c r="CC796"/>
      <c r="CD796" t="inlineStr">
        <is>
          <t>Dong,F., J. Li, B. Chankvetadze, Y. Cheng, J. Xu, X. Liu, Y. Li, X. Chen, C. Bertucci, D. Tedesco, R. Zanasi, and Y. Zh</t>
        </is>
      </c>
      <c r="CE796" t="n">
        <v>166566.0</v>
      </c>
      <c r="CF796" t="inlineStr">
        <is>
          <t>Chiral Triazole Fungicide Difenoconazole: Absolute Stereochemistry, Stereoselective Bioactivity, Aquatic Toxicity, and Environmental Behavior in Vegetables and Soil</t>
        </is>
      </c>
      <c r="CG796" t="inlineStr">
        <is>
          <t>Environ. Sci. Technol.47(7): 3386-3394</t>
        </is>
      </c>
      <c r="CH796" t="n">
        <v>2013.0</v>
      </c>
    </row>
    <row r="797">
      <c r="A797" t="n">
        <v>1.161016869E9</v>
      </c>
      <c r="B797" t="inlineStr">
        <is>
          <t>1-[[(2R,4S)-2-[2-Chloro-4-(4-chlorophenoxy)phenyl]-4-methyl-1,3-dioxolan-2-yl]methyl]-1H-1,2,4-triazole</t>
        </is>
      </c>
      <c r="C797"/>
      <c r="D797" t="inlineStr">
        <is>
          <t>Unmeasured</t>
        </is>
      </c>
      <c r="E797"/>
      <c r="F797"/>
      <c r="G797"/>
      <c r="H797"/>
      <c r="I797"/>
      <c r="J797"/>
      <c r="K797" t="inlineStr">
        <is>
          <t>Daphnia magna</t>
        </is>
      </c>
      <c r="L797" t="inlineStr">
        <is>
          <t>Water Flea</t>
        </is>
      </c>
      <c r="M797" t="inlineStr">
        <is>
          <t>Crustaceans; Standard Test Species</t>
        </is>
      </c>
      <c r="N797" t="inlineStr">
        <is>
          <t>Juvenile</t>
        </is>
      </c>
      <c r="O797"/>
      <c r="P797"/>
      <c r="Q797"/>
      <c r="R797" t="n">
        <v>6.0</v>
      </c>
      <c r="S797"/>
      <c r="T797" t="n">
        <v>24.0</v>
      </c>
      <c r="U797" t="inlineStr">
        <is>
          <t>Hour(s)</t>
        </is>
      </c>
      <c r="V797" t="inlineStr">
        <is>
          <t>Static</t>
        </is>
      </c>
      <c r="W797" t="inlineStr">
        <is>
          <t>Fresh water</t>
        </is>
      </c>
      <c r="X797" t="inlineStr">
        <is>
          <t>Lab</t>
        </is>
      </c>
      <c r="Y797" t="n">
        <v>2.0</v>
      </c>
      <c r="Z797" t="inlineStr">
        <is>
          <t>Formulation</t>
        </is>
      </c>
      <c r="AA797"/>
      <c r="AB797" t="n">
        <v>7.19E-4</v>
      </c>
      <c r="AC797"/>
      <c r="AD797"/>
      <c r="AE797"/>
      <c r="AF797"/>
      <c r="AG797" t="inlineStr">
        <is>
          <t>AI mg/L</t>
        </is>
      </c>
      <c r="AH797"/>
      <c r="AI797"/>
      <c r="AJ797"/>
      <c r="AK797"/>
      <c r="AL797"/>
      <c r="AM797"/>
      <c r="AN797"/>
      <c r="AO797"/>
      <c r="AP797"/>
      <c r="AQ797"/>
      <c r="AR797"/>
      <c r="AS797"/>
      <c r="AT797"/>
      <c r="AU797"/>
      <c r="AV797"/>
      <c r="AW797"/>
      <c r="AX797" t="inlineStr">
        <is>
          <t>Mortality</t>
        </is>
      </c>
      <c r="AY797" t="inlineStr">
        <is>
          <t>Mortality</t>
        </is>
      </c>
      <c r="AZ797" t="inlineStr">
        <is>
          <t>LC50</t>
        </is>
      </c>
      <c r="BA797"/>
      <c r="BB797"/>
      <c r="BC797" t="n">
        <v>2.0</v>
      </c>
      <c r="BD797"/>
      <c r="BE797"/>
      <c r="BF797"/>
      <c r="BG797"/>
      <c r="BH797" t="inlineStr">
        <is>
          <t>Day(s)</t>
        </is>
      </c>
      <c r="BI797"/>
      <c r="BJ797"/>
      <c r="BK797"/>
      <c r="BL797"/>
      <c r="BM797"/>
      <c r="BN797"/>
      <c r="BO797" t="inlineStr">
        <is>
          <t>--</t>
        </is>
      </c>
      <c r="BP797"/>
      <c r="BQ797"/>
      <c r="BR797"/>
      <c r="BS797"/>
      <c r="BT797"/>
      <c r="BU797"/>
      <c r="BV797"/>
      <c r="BW797"/>
      <c r="BX797"/>
      <c r="BY797"/>
      <c r="BZ797"/>
      <c r="CA797"/>
      <c r="CB797"/>
      <c r="CC797"/>
      <c r="CD797" t="inlineStr">
        <is>
          <t>Dong,F., J. Li, B. Chankvetadze, Y. Cheng, J. Xu, X. Liu, Y. Li, X. Chen, C. Bertucci, D. Tedesco, R. Zanasi, and Y. Zh</t>
        </is>
      </c>
      <c r="CE797" t="n">
        <v>166566.0</v>
      </c>
      <c r="CF797" t="inlineStr">
        <is>
          <t>Chiral Triazole Fungicide Difenoconazole: Absolute Stereochemistry, Stereoselective Bioactivity, Aquatic Toxicity, and Environmental Behavior in Vegetables and Soil</t>
        </is>
      </c>
      <c r="CG797" t="inlineStr">
        <is>
          <t>Environ. Sci. Technol.47(7): 3386-3394</t>
        </is>
      </c>
      <c r="CH797" t="n">
        <v>2013.0</v>
      </c>
    </row>
    <row r="798">
      <c r="A798" t="n">
        <v>1.219922301E9</v>
      </c>
      <c r="B798" t="inlineStr">
        <is>
          <t>1-(9-Azabicyclo[4.2.1]non-2-en-2-yl)ethanone 2-butenedioate (1:1)</t>
        </is>
      </c>
      <c r="C798"/>
      <c r="D798" t="inlineStr">
        <is>
          <t>Unmeasured</t>
        </is>
      </c>
      <c r="E798"/>
      <c r="F798"/>
      <c r="G798"/>
      <c r="H798"/>
      <c r="I798"/>
      <c r="J798"/>
      <c r="K798" t="inlineStr">
        <is>
          <t>Daphnia magna</t>
        </is>
      </c>
      <c r="L798" t="inlineStr">
        <is>
          <t>Water Flea</t>
        </is>
      </c>
      <c r="M798" t="inlineStr">
        <is>
          <t>Crustaceans; Standard Test Species</t>
        </is>
      </c>
      <c r="N798"/>
      <c r="O798"/>
      <c r="P798"/>
      <c r="Q798"/>
      <c r="R798"/>
      <c r="S798"/>
      <c r="T798"/>
      <c r="U798"/>
      <c r="V798"/>
      <c r="W798" t="inlineStr">
        <is>
          <t>Fresh water</t>
        </is>
      </c>
      <c r="X798" t="inlineStr">
        <is>
          <t>Lab</t>
        </is>
      </c>
      <c r="Y798" t="n">
        <v>6.0</v>
      </c>
      <c r="Z798" t="inlineStr">
        <is>
          <t>Formulation</t>
        </is>
      </c>
      <c r="AA798" t="inlineStr">
        <is>
          <t>&gt;</t>
        </is>
      </c>
      <c r="AB798" t="n">
        <v>4.0</v>
      </c>
      <c r="AC798"/>
      <c r="AD798"/>
      <c r="AE798"/>
      <c r="AF798"/>
      <c r="AG798" t="inlineStr">
        <is>
          <t>AI mg/L</t>
        </is>
      </c>
      <c r="AH798"/>
      <c r="AI798"/>
      <c r="AJ798"/>
      <c r="AK798"/>
      <c r="AL798"/>
      <c r="AM798"/>
      <c r="AN798"/>
      <c r="AO798"/>
      <c r="AP798"/>
      <c r="AQ798"/>
      <c r="AR798"/>
      <c r="AS798"/>
      <c r="AT798"/>
      <c r="AU798"/>
      <c r="AV798"/>
      <c r="AW798"/>
      <c r="AX798" t="inlineStr">
        <is>
          <t>Mortality</t>
        </is>
      </c>
      <c r="AY798" t="inlineStr">
        <is>
          <t>Mortality</t>
        </is>
      </c>
      <c r="AZ798" t="inlineStr">
        <is>
          <t>LC50</t>
        </is>
      </c>
      <c r="BA798"/>
      <c r="BB798"/>
      <c r="BC798" t="n">
        <v>1.0</v>
      </c>
      <c r="BD798"/>
      <c r="BE798"/>
      <c r="BF798"/>
      <c r="BG798"/>
      <c r="BH798" t="inlineStr">
        <is>
          <t>Day(s)</t>
        </is>
      </c>
      <c r="BI798"/>
      <c r="BJ798"/>
      <c r="BK798"/>
      <c r="BL798"/>
      <c r="BM798"/>
      <c r="BN798"/>
      <c r="BO798" t="inlineStr">
        <is>
          <t>--</t>
        </is>
      </c>
      <c r="BP798"/>
      <c r="BQ798"/>
      <c r="BR798"/>
      <c r="BS798"/>
      <c r="BT798"/>
      <c r="BU798"/>
      <c r="BV798"/>
      <c r="BW798"/>
      <c r="BX798"/>
      <c r="BY798"/>
      <c r="BZ798"/>
      <c r="CA798"/>
      <c r="CB798"/>
      <c r="CC798"/>
      <c r="CD798" t="inlineStr">
        <is>
          <t>Sieroslawska,A.</t>
        </is>
      </c>
      <c r="CE798" t="n">
        <v>190969.0</v>
      </c>
      <c r="CF798" t="inlineStr">
        <is>
          <t>Evaluation of the Sensitivity of Organisms Used in Commercially Available Toxkits to Selected Cyanotoxins</t>
        </is>
      </c>
      <c r="CG798" t="inlineStr">
        <is>
          <t>Pol. J. Environ. Stud.22(6): 1817-1823</t>
        </is>
      </c>
      <c r="CH798" t="n">
        <v>2013.0</v>
      </c>
    </row>
    <row r="799">
      <c r="A799" t="n">
        <v>1.219922301E9</v>
      </c>
      <c r="B799" t="inlineStr">
        <is>
          <t>1-(9-Azabicyclo[4.2.1]non-2-en-2-yl)ethanone 2-butenedioate (1:1)</t>
        </is>
      </c>
      <c r="C799"/>
      <c r="D799" t="inlineStr">
        <is>
          <t>Unmeasured</t>
        </is>
      </c>
      <c r="E799"/>
      <c r="F799"/>
      <c r="G799"/>
      <c r="H799"/>
      <c r="I799"/>
      <c r="J799"/>
      <c r="K799" t="inlineStr">
        <is>
          <t>Daphnia magna</t>
        </is>
      </c>
      <c r="L799" t="inlineStr">
        <is>
          <t>Water Flea</t>
        </is>
      </c>
      <c r="M799" t="inlineStr">
        <is>
          <t>Crustaceans; Standard Test Species</t>
        </is>
      </c>
      <c r="N799"/>
      <c r="O799"/>
      <c r="P799"/>
      <c r="Q799"/>
      <c r="R799"/>
      <c r="S799"/>
      <c r="T799"/>
      <c r="U799"/>
      <c r="V799"/>
      <c r="W799" t="inlineStr">
        <is>
          <t>Fresh water</t>
        </is>
      </c>
      <c r="X799" t="inlineStr">
        <is>
          <t>Lab</t>
        </is>
      </c>
      <c r="Y799" t="n">
        <v>7.0</v>
      </c>
      <c r="Z799" t="inlineStr">
        <is>
          <t>Formulation</t>
        </is>
      </c>
      <c r="AA799" t="inlineStr">
        <is>
          <t>&gt;</t>
        </is>
      </c>
      <c r="AB799" t="n">
        <v>4.0</v>
      </c>
      <c r="AC799"/>
      <c r="AD799"/>
      <c r="AE799"/>
      <c r="AF799"/>
      <c r="AG799" t="inlineStr">
        <is>
          <t>AI mg/L</t>
        </is>
      </c>
      <c r="AH799"/>
      <c r="AI799"/>
      <c r="AJ799"/>
      <c r="AK799"/>
      <c r="AL799"/>
      <c r="AM799"/>
      <c r="AN799"/>
      <c r="AO799"/>
      <c r="AP799"/>
      <c r="AQ799"/>
      <c r="AR799"/>
      <c r="AS799"/>
      <c r="AT799"/>
      <c r="AU799"/>
      <c r="AV799"/>
      <c r="AW799"/>
      <c r="AX799" t="inlineStr">
        <is>
          <t>Mortality</t>
        </is>
      </c>
      <c r="AY799" t="inlineStr">
        <is>
          <t>Mortality</t>
        </is>
      </c>
      <c r="AZ799" t="inlineStr">
        <is>
          <t>LC50</t>
        </is>
      </c>
      <c r="BA799"/>
      <c r="BB799"/>
      <c r="BC799" t="n">
        <v>2.0</v>
      </c>
      <c r="BD799"/>
      <c r="BE799"/>
      <c r="BF799"/>
      <c r="BG799"/>
      <c r="BH799" t="inlineStr">
        <is>
          <t>Day(s)</t>
        </is>
      </c>
      <c r="BI799"/>
      <c r="BJ799"/>
      <c r="BK799"/>
      <c r="BL799"/>
      <c r="BM799"/>
      <c r="BN799"/>
      <c r="BO799" t="inlineStr">
        <is>
          <t>--</t>
        </is>
      </c>
      <c r="BP799"/>
      <c r="BQ799"/>
      <c r="BR799"/>
      <c r="BS799"/>
      <c r="BT799"/>
      <c r="BU799"/>
      <c r="BV799"/>
      <c r="BW799"/>
      <c r="BX799"/>
      <c r="BY799"/>
      <c r="BZ799"/>
      <c r="CA799"/>
      <c r="CB799"/>
      <c r="CC799"/>
      <c r="CD799" t="inlineStr">
        <is>
          <t>Sieroslawska,A.</t>
        </is>
      </c>
      <c r="CE799" t="n">
        <v>190969.0</v>
      </c>
      <c r="CF799" t="inlineStr">
        <is>
          <t>Evaluation of the Sensitivity of Organisms Used in Commercially Available Toxkits to Selected Cyanotoxins</t>
        </is>
      </c>
      <c r="CG799" t="inlineStr">
        <is>
          <t>Pol. J. Environ. Stud.22(6): 1817-1823</t>
        </is>
      </c>
      <c r="CH799" t="n">
        <v>2013.0</v>
      </c>
    </row>
  </sheetData>
  <pageMargins bottom="0.75" footer="0.3" header="0.3" left="0.7" right="0.7" top="0.75"/>
</worksheet>
</file>

<file path=xl/worksheets/sheet2.xml><?xml version="1.0" encoding="utf-8"?>
<worksheet xmlns="http://schemas.openxmlformats.org/spreadsheetml/2006/main">
  <dimension ref="A1"/>
  <sheetViews>
    <sheetView workbookViewId="0">
      <pane xSplit="1.0" ySplit="1.0" state="frozen" topLeftCell="B2" activePane="bottomRight"/>
      <selection pane="bottomRight"/>
    </sheetView>
  </sheetViews>
  <sheetFormatPr defaultRowHeight="15.0"/>
  <sheetData>
    <row r="1">
      <c r="A1" t="inlineStr">
        <is>
          <t>Ref. Number</t>
        </is>
      </c>
      <c r="B1" t="inlineStr">
        <is>
          <t>Author</t>
        </is>
      </c>
      <c r="C1" t="inlineStr">
        <is>
          <t>Title</t>
        </is>
      </c>
      <c r="D1" t="inlineStr">
        <is>
          <t>Source</t>
        </is>
      </c>
      <c r="E1" t="inlineStr">
        <is>
          <t>Pub. Year</t>
        </is>
      </c>
      <c r="F1" t="inlineStr">
        <is>
          <t>Ref. Type</t>
        </is>
      </c>
      <c r="G1" t="inlineStr">
        <is>
          <t>Citation</t>
        </is>
      </c>
      <c r="H1" t="inlineStr">
        <is>
          <t>Google Scholar</t>
        </is>
      </c>
    </row>
    <row r="2">
      <c r="A2" t="n">
        <v>185686.0</v>
      </c>
      <c r="B2" t="inlineStr">
        <is>
          <t>3M Co.</t>
        </is>
      </c>
      <c r="C2" t="inlineStr">
        <is>
          <t>Information on Perfluorooctanoic Acid and Supplemental Information on Perfluorooctane Sulfonates and Related Compounds [FC-26 DATA]</t>
        </is>
      </c>
      <c r="D2" t="inlineStr">
        <is>
          <t>EPA/OTS Doc. #FYI-OTS-0500-1378:4297 p.</t>
        </is>
      </c>
      <c r="E2" t="n">
        <v>2000.0</v>
      </c>
      <c r="F2"/>
      <c r="G2" t="inlineStr">
        <is>
          <t>3M Co.. Information on Perfluorooctanoic Acid and Supplemental Information on Perfluorooctane Sulfonates and Related Compounds [FC-26 DATA]. EPA/OTS Doc. #FYI-OTS-0500-1378:4297 p., 2000. ECOREF #185686</t>
        </is>
      </c>
      <c r="H2" s="1" t="n">
        <f>HYPERLINK("https://scholar.google.com/scholar?hl=en&amp;as_q=&amp;as_oq=&amp;as_eq=&amp;as_sauthors=&amp;as_publication=&amp;as_ylo=&amp;as_yhi=&amp;as_occt=title&amp;as_sdt=0%2C5&amp;as_epq=%22Information+on+Perfluorooctanoic+Acid+and+Supplemental+Information+on+Perfluorooctane+Sulfonates+and+Related+Com", "Google Scholar")</f>
        <v>0.0</v>
      </c>
    </row>
    <row r="3">
      <c r="A3" t="n">
        <v>185689.0</v>
      </c>
      <c r="B3" t="inlineStr">
        <is>
          <t>3M Co.</t>
        </is>
      </c>
      <c r="C3" t="inlineStr">
        <is>
          <t>Information on Perfluorooctanoic Acid and Supplemental Information on Perfluorooctane Sulfonates and Related Compounds [FC-1015 DATA]</t>
        </is>
      </c>
      <c r="D3" t="inlineStr">
        <is>
          <t>EPA/OTS Doc. #FYI-OTS-0500-1378:4297 p.</t>
        </is>
      </c>
      <c r="E3" t="n">
        <v>2000.0</v>
      </c>
      <c r="F3"/>
      <c r="G3" t="inlineStr">
        <is>
          <t>3M Co.. Information on Perfluorooctanoic Acid and Supplemental Information on Perfluorooctane Sulfonates and Related Compounds [FC-1015 DATA]. EPA/OTS Doc. #FYI-OTS-0500-1378:4297 p., 2000. ECOREF #185689</t>
        </is>
      </c>
      <c r="H3" s="2" t="n">
        <f>HYPERLINK("https://scholar.google.com/scholar?hl=en&amp;as_q=&amp;as_oq=&amp;as_eq=&amp;as_sauthors=&amp;as_publication=&amp;as_ylo=&amp;as_yhi=&amp;as_occt=title&amp;as_sdt=0%2C5&amp;as_epq=%22Information+on+Perfluorooctanoic+Acid+and+Supplemental+Information+on+Perfluorooctane+Sulfonates+and+Related+Com", "Google Scholar")</f>
        <v>0.0</v>
      </c>
    </row>
    <row r="4">
      <c r="A4" t="n">
        <v>186121.0</v>
      </c>
      <c r="B4" t="inlineStr">
        <is>
          <t>3M Co.</t>
        </is>
      </c>
      <c r="C4" t="inlineStr">
        <is>
          <t>Information on Perfluorooctane Sulfonates: Post-1975 Studies Pertaining to Environmental Effects, Fate &amp; Transport, and Health Effects, W/Attchmnts &amp; Cvr Ltr Dtd 050400 [FC-95 DATA]</t>
        </is>
      </c>
      <c r="D4" t="inlineStr">
        <is>
          <t>EPA/OTS:</t>
        </is>
      </c>
      <c r="E4" t="n">
        <v>2000.0</v>
      </c>
      <c r="F4"/>
      <c r="G4" t="inlineStr">
        <is>
          <t>3M Co.. Information on Perfluorooctane Sulfonates: Post-1975 Studies Pertaining to Environmental Effects, Fate &amp; Transport, and Health Effects, W/Attchmnts &amp; Cvr Ltr Dtd 050400 [FC-95 DATA]. EPA/OTS:, 2000. ECOREF #186121</t>
        </is>
      </c>
      <c r="H4" s="3" t="n">
        <f>HYPERLINK("https://scholar.google.com/scholar?hl=en&amp;as_q=&amp;as_oq=&amp;as_eq=&amp;as_sauthors=&amp;as_publication=&amp;as_ylo=&amp;as_yhi=&amp;as_occt=title&amp;as_sdt=0%2C5&amp;as_epq=%22Information+on+Perfluorooctane+Sulfonates%3A+Post-1975+Studies+Pertaining+to+Environmental+Effects%2C+Fate+%26+T", "Google Scholar")</f>
        <v>0.0</v>
      </c>
    </row>
    <row r="5">
      <c r="A5" t="n">
        <v>11926.0</v>
      </c>
      <c r="B5" t="inlineStr">
        <is>
          <t>Abernethy,S., A.M. Bobra, W.Y. Shiu, P.G. Wells, and D. Mackay</t>
        </is>
      </c>
      <c r="C5" t="inlineStr">
        <is>
          <t>Acute Lethal Toxicity of Hydrocarbons and Chlorinated Hydrocarbons to Two Planktonic Crustaceans: The Key Role of Organism-Water Partitioning</t>
        </is>
      </c>
      <c r="D5" t="inlineStr">
        <is>
          <t>Aquat. Toxicol.8(3): 163-174</t>
        </is>
      </c>
      <c r="E5" t="n">
        <v>1986.0</v>
      </c>
      <c r="F5" t="inlineStr">
        <is>
          <t>German Dataset</t>
        </is>
      </c>
      <c r="G5" t="inlineStr">
        <is>
          <t>Abernethy,S., A.M. Bobra, W.Y. Shiu, P.G. Wells, and D. Mackay. Acute Lethal Toxicity of Hydrocarbons and Chlorinated Hydrocarbons to Two Planktonic Crustaceans: The Key Role of Organism-Water Partitioning. Aquat. Toxicol.8(3): 163-174, 1986. ECOREF #11926</t>
        </is>
      </c>
      <c r="H5" s="4" t="n">
        <f>HYPERLINK("https://scholar.google.com/scholar?hl=en&amp;as_q=&amp;as_oq=&amp;as_eq=&amp;as_sauthors=&amp;as_publication=&amp;as_ylo=&amp;as_yhi=&amp;as_occt=title&amp;as_sdt=0%2C5&amp;as_epq=%22Acute+Lethal+Toxicity+of+Hydrocarbons+and+Chlorinated+Hydrocarbons+to+Two+Planktonic+Crustaceans%3A+The+Key+Role", "Google Scholar")</f>
        <v>0.0</v>
      </c>
    </row>
    <row r="6">
      <c r="A6" t="n">
        <v>5336.0</v>
      </c>
      <c r="B6" t="inlineStr">
        <is>
          <t>Adema,D.M.M., J.H. Canton, W. Slooff, and A.O. Hanstveit</t>
        </is>
      </c>
      <c r="C6" t="inlineStr">
        <is>
          <t>Research for a Useful Combination of Test Methods to Determine the Aquatic Toxicity of Environmentally Dangerous Chemicals (Consecutive System of Tests for Assessment of the Effects of Chemical Agents in the Aquatic Env</t>
        </is>
      </c>
      <c r="D6" t="inlineStr">
        <is>
          <t>Report No.CL81/100, National Institute of Public Health and Environmental Hygiene:107 p.</t>
        </is>
      </c>
      <c r="E6" t="n">
        <v>1981.0</v>
      </c>
      <c r="F6" t="inlineStr">
        <is>
          <t>Dutch Dataset</t>
        </is>
      </c>
      <c r="G6" t="inlineStr">
        <is>
          <t>Adema,D.M.M., J.H. Canton, W. Slooff, and A.O. Hanstveit. Research for a Useful Combination of Test Methods to Determine the Aquatic Toxicity of Environmentally Dangerous Chemicals (Consecutive System of Tests for Assessment of the Effects of Chemical Agents in the Aquatic Env. Report No.CL81/100, National Institute of Public Health and Environmental Hygiene:107 p., 1981. ECOREF #5336</t>
        </is>
      </c>
      <c r="H6" s="5" t="n">
        <f>HYPERLINK("https://scholar.google.com/scholar?hl=en&amp;as_q=&amp;as_oq=&amp;as_eq=&amp;as_sauthors=&amp;as_publication=&amp;as_ylo=&amp;as_yhi=&amp;as_occt=title&amp;as_sdt=0%2C5&amp;as_epq=%22Research+for+a+Useful+Combination+of+Test+Methods+to+Determine+the+Aquatic+Toxicity+of+Environmentally+Dangerous", "Google Scholar")</f>
        <v>0.0</v>
      </c>
    </row>
    <row r="7">
      <c r="A7" t="n">
        <v>116817.0</v>
      </c>
      <c r="B7" t="inlineStr">
        <is>
          <t>Aquatic Toxicology Group</t>
        </is>
      </c>
      <c r="C7" t="inlineStr">
        <is>
          <t>Brenda Mines Sulphate and Molybdenum Toxicity Testing</t>
        </is>
      </c>
      <c r="D7" t="inlineStr">
        <is>
          <t>Proj.Rep.No.2-11-825/826, Prepared for Noranda Mining and Exploration Inc., Brenda Mines Div., B.C.:222 p.</t>
        </is>
      </c>
      <c r="E7" t="n">
        <v>1998.0</v>
      </c>
      <c r="F7"/>
      <c r="G7" t="inlineStr">
        <is>
          <t>Aquatic Toxicology Group. Brenda Mines Sulphate and Molybdenum Toxicity Testing. Proj.Rep.No.2-11-825/826, Prepared for Noranda Mining and Exploration Inc., Brenda Mines Div., B.C.:222 p., 1998. ECOREF #116817</t>
        </is>
      </c>
      <c r="H7" s="6" t="n">
        <f>HYPERLINK("https://scholar.google.com/scholar?hl=en&amp;as_q=&amp;as_oq=&amp;as_eq=&amp;as_sauthors=&amp;as_publication=&amp;as_ylo=&amp;as_yhi=&amp;as_occt=title&amp;as_sdt=0%2C5&amp;as_epq=%22Brenda+Mines+Sulphate+and+Molybdenum+Toxicity+Testing", "Google Scholar")</f>
        <v>0.0</v>
      </c>
    </row>
    <row r="8">
      <c r="A8" t="n">
        <v>13712.0</v>
      </c>
      <c r="B8" t="inlineStr">
        <is>
          <t>Arambasic,M.B., S. Bjelic, and G. Subakov</t>
        </is>
      </c>
      <c r="C8" t="inlineStr">
        <is>
          <t>Acute Toxicity of Heavy Metals (Copper, Lead, Zinc), Phenol and Sodium on Allium cepa L., Lepidium sativum L. and Daphnia magna St.: Comparative Investigations and the Practical Applications</t>
        </is>
      </c>
      <c r="D8" t="inlineStr">
        <is>
          <t>Water Res.29(2): 497-503</t>
        </is>
      </c>
      <c r="E8" t="n">
        <v>1995.0</v>
      </c>
      <c r="F8"/>
      <c r="G8" t="inlineStr">
        <is>
          <t>Arambasic,M.B., S. Bjelic, and G. Subakov. Acute Toxicity of Heavy Metals (Copper, Lead, Zinc), Phenol and Sodium on Allium cepa L., Lepidium sativum L. and Daphnia magna St.: Comparative Investigations and the Practical Applications. Water Res.29(2): 497-503, 1995. ECOREF #13712</t>
        </is>
      </c>
      <c r="H8" s="7" t="n">
        <f>HYPERLINK("https://scholar.google.com/scholar?hl=en&amp;as_q=&amp;as_oq=&amp;as_eq=&amp;as_sauthors=&amp;as_publication=&amp;as_ylo=&amp;as_yhi=&amp;as_occt=title&amp;as_sdt=0%2C5&amp;as_epq=%22Acute+Toxicity+of+Heavy+Metals+%28Copper%2C+Lead%2C+Zinc%29%2C+Phenol+and+Sodium+on+Allium+cepa+L.%2C+Lepidium+s", "Google Scholar")</f>
        <v>0.0</v>
      </c>
    </row>
    <row r="9">
      <c r="A9" t="n">
        <v>20485.0</v>
      </c>
      <c r="B9" t="inlineStr">
        <is>
          <t>Atienzar,F.A., M. Conradi, A.J. Evenden, A.N. Jha, and M.H. Depledge</t>
        </is>
      </c>
      <c r="C9" t="inlineStr">
        <is>
          <t>Qualitative Assessment of Genotoxicity Using Random Amplified Polymorphic DNA:  Comparison of Genomic Template Stability with Key Fitness Parameters in Daphnia magna Exposed to Benzo(a)pyrene</t>
        </is>
      </c>
      <c r="D9" t="inlineStr">
        <is>
          <t>Environ. Toxicol. Chem.18(10): 2275-2282</t>
        </is>
      </c>
      <c r="E9" t="n">
        <v>1999.0</v>
      </c>
      <c r="F9"/>
      <c r="G9" t="inlineStr">
        <is>
          <t>Atienzar,F.A., M. Conradi, A.J. Evenden, A.N. Jha, and M.H. Depledge. Qualitative Assessment of Genotoxicity Using Random Amplified Polymorphic DNA:  Comparison of Genomic Template Stability with Key Fitness Parameters in Daphnia magna Exposed to Benzo(a)pyrene. Environ. Toxicol. Chem.18(10): 2275-2282, 1999. ECOREF #20485</t>
        </is>
      </c>
      <c r="H9" s="8" t="n">
        <f>HYPERLINK("https://scholar.google.com/scholar?hl=en&amp;as_q=&amp;as_oq=&amp;as_eq=&amp;as_sauthors=&amp;as_publication=&amp;as_ylo=&amp;as_yhi=&amp;as_occt=title&amp;as_sdt=0%2C5&amp;as_epq=%22Qualitative+Assessment+of+Genotoxicity+Using+Random+Amplified+Polymorphic+DNA%3A++Comparison+of+Genomic+Template", "Google Scholar")</f>
        <v>0.0</v>
      </c>
    </row>
    <row r="10">
      <c r="A10" t="n">
        <v>6502.0</v>
      </c>
      <c r="B10" t="inlineStr">
        <is>
          <t>Bailey,H.C., and D.H.W. Liu</t>
        </is>
      </c>
      <c r="C10" t="inlineStr">
        <is>
          <t>Lumbriculus variegatus, a Benthic Oligochaete, as a Bioassay Organism</t>
        </is>
      </c>
      <c r="D10" t="inlineStr">
        <is>
          <t>ASTM Spec. Tech. Publ.:205-215</t>
        </is>
      </c>
      <c r="E10" t="n">
        <v>1980.0</v>
      </c>
      <c r="F10"/>
      <c r="G10" t="inlineStr">
        <is>
          <t>Bailey,H.C., and D.H.W. Liu. Lumbriculus variegatus, a Benthic Oligochaete, as a Bioassay Organism. ASTM Spec. Tech. Publ.:205-215, 1980. ECOREF #6502</t>
        </is>
      </c>
      <c r="H10" s="9" t="n">
        <f>HYPERLINK("https://scholar.google.com/scholar?hl=en&amp;as_q=&amp;as_oq=&amp;as_eq=&amp;as_sauthors=&amp;as_publication=&amp;as_ylo=&amp;as_yhi=&amp;as_occt=title&amp;as_sdt=0%2C5&amp;as_epq=%22Lumbriculus+variegatus%2C+a+Benthic+Oligochaete%2C+as+a+Bioassay+Organism", "Google Scholar")</f>
        <v>0.0</v>
      </c>
    </row>
    <row r="11">
      <c r="A11" t="n">
        <v>47311.0</v>
      </c>
      <c r="B11" t="inlineStr">
        <is>
          <t>Barata,C., and D.J. Baird</t>
        </is>
      </c>
      <c r="C11" t="inlineStr">
        <is>
          <t>Determining the Ecotoxicological Mode of Action of Chemicals from Measurements Made on Individuals: Results from Instar-Based Tests with Daphnia magna Straus</t>
        </is>
      </c>
      <c r="D11" t="inlineStr">
        <is>
          <t>Aquat. Toxicol.48(2-3): 195-209</t>
        </is>
      </c>
      <c r="E11" t="n">
        <v>2000.0</v>
      </c>
      <c r="F11"/>
      <c r="G11" t="inlineStr">
        <is>
          <t>Barata,C., and D.J. Baird. Determining the Ecotoxicological Mode of Action of Chemicals from Measurements Made on Individuals: Results from Instar-Based Tests with Daphnia magna Straus. Aquat. Toxicol.48(2-3): 195-209, 2000. ECOREF #47311</t>
        </is>
      </c>
      <c r="H11" s="10" t="n">
        <f>HYPERLINK("https://scholar.google.com/scholar?hl=en&amp;as_q=&amp;as_oq=&amp;as_eq=&amp;as_sauthors=&amp;as_publication=&amp;as_ylo=&amp;as_yhi=&amp;as_occt=title&amp;as_sdt=0%2C5&amp;as_epq=%22Determining+the+Ecotoxicological+Mode+of+Action+of+Chemicals+from+Measurements+Made+on+Individuals%3A+Results+fr", "Google Scholar")</f>
        <v>0.0</v>
      </c>
    </row>
    <row r="12">
      <c r="A12" t="n">
        <v>2877.0</v>
      </c>
      <c r="B12" t="inlineStr">
        <is>
          <t>Benijts-Claus,C., and G. Persoone</t>
        </is>
      </c>
      <c r="C12" t="inlineStr">
        <is>
          <t>Toxicity of Three Herbicides in the Aquatic Ecosystem (La Toxicite de Trois Herbicides sur L'Ecosysteme Aquatique)</t>
        </is>
      </c>
      <c r="D12" t="inlineStr">
        <is>
          <t>Trib. Cebedeau28(383): 340-346</t>
        </is>
      </c>
      <c r="E12" t="n">
        <v>1975.0</v>
      </c>
      <c r="F12"/>
      <c r="G12" t="inlineStr">
        <is>
          <t>Benijts-Claus,C., and G. Persoone. Toxicity of Three Herbicides in the Aquatic Ecosystem (La Toxicite de Trois Herbicides sur L'Ecosysteme Aquatique). Trib. Cebedeau28(383): 340-346, 1975. ECOREF #2877</t>
        </is>
      </c>
      <c r="H12" s="11" t="n">
        <f>HYPERLINK("https://scholar.google.com/scholar?hl=en&amp;as_q=&amp;as_oq=&amp;as_eq=&amp;as_sauthors=&amp;as_publication=&amp;as_ylo=&amp;as_yhi=&amp;as_occt=title&amp;as_sdt=0%2C5&amp;as_epq=%22Toxicity+of+Three+Herbicides+in+the+Aquatic+Ecosystem+%28La+Toxicite+de+Trois+Herbicides+sur+L%27Ecosysteme+Aqua", "Google Scholar")</f>
        <v>0.0</v>
      </c>
    </row>
    <row r="13">
      <c r="A13" t="n">
        <v>5963.0</v>
      </c>
      <c r="B13" t="inlineStr">
        <is>
          <t>Bentley,R.E., J.W. Dean, S.J. Ells, G.A. LeBlanc, S. Sauter, K.S. Buxton, and B.H. Sleight III</t>
        </is>
      </c>
      <c r="C13" t="inlineStr">
        <is>
          <t>Laboratory Evaluation of the Toxicity of Nitroglycerine to Aquatic Organisms</t>
        </is>
      </c>
      <c r="D13" t="inlineStr">
        <is>
          <t>U. S. Army Medical Research and Development Command, Washington, D.C.:82 p.</t>
        </is>
      </c>
      <c r="E13" t="n">
        <v>1978.0</v>
      </c>
      <c r="F13"/>
      <c r="G13" t="inlineStr">
        <is>
          <t>Bentley,R.E., J.W. Dean, S.J. Ells, G.A. LeBlanc, S. Sauter, K.S. Buxton, and B.H. Sleight III. Laboratory Evaluation of the Toxicity of Nitroglycerine to Aquatic Organisms. U. S. Army Medical Research and Development Command, Washington, D.C.:82 p., 1978. ECOREF #5963</t>
        </is>
      </c>
      <c r="H13" s="12" t="n">
        <f>HYPERLINK("https://scholar.google.com/scholar?hl=en&amp;as_q=&amp;as_oq=&amp;as_eq=&amp;as_sauthors=&amp;as_publication=&amp;as_ylo=&amp;as_yhi=&amp;as_occt=title&amp;as_sdt=0%2C5&amp;as_epq=%22Laboratory+Evaluation+of+the+Toxicity+of+Nitroglycerine+to+Aquatic+Organisms", "Google Scholar")</f>
        <v>0.0</v>
      </c>
    </row>
    <row r="14">
      <c r="A14" t="n">
        <v>5962.0</v>
      </c>
      <c r="B14" t="inlineStr">
        <is>
          <t>Bentley,R.E., J.W. Dean, S.J. Ells, T.A. Hollister, G.A. LeBlanc, S. Sauter, and B.H. Sleight</t>
        </is>
      </c>
      <c r="C14" t="inlineStr">
        <is>
          <t>Laboratory Evaluation of the Toxicity of Cyclotrimethylene Trinitramine (RDX) to Aquatic Organisms</t>
        </is>
      </c>
      <c r="D14" t="inlineStr">
        <is>
          <t>U.S.Army Med.Res.Develop.Command, Frederick, MD:86 p.</t>
        </is>
      </c>
      <c r="E14" t="n">
        <v>1977.0</v>
      </c>
      <c r="F14"/>
      <c r="G14" t="inlineStr">
        <is>
          <t>Bentley,R.E., J.W. Dean, S.J. Ells, T.A. Hollister, G.A. LeBlanc, S. Sauter, and B.H. Sleight. Laboratory Evaluation of the Toxicity of Cyclotrimethylene Trinitramine (RDX) to Aquatic Organisms. U.S.Army Med.Res.Develop.Command, Frederick, MD:86 p., 1977. ECOREF #5962</t>
        </is>
      </c>
      <c r="H14" s="13" t="n">
        <f>HYPERLINK("https://scholar.google.com/scholar?hl=en&amp;as_q=&amp;as_oq=&amp;as_eq=&amp;as_sauthors=&amp;as_publication=&amp;as_ylo=&amp;as_yhi=&amp;as_occt=title&amp;as_sdt=0%2C5&amp;as_epq=%22Laboratory+Evaluation+of+the+Toxicity+of+Cyclotrimethylene+Trinitramine+%28RDX%29+to+Aquatic+Organisms", "Google Scholar")</f>
        <v>0.0</v>
      </c>
    </row>
    <row r="15">
      <c r="A15" t="n">
        <v>155109.0</v>
      </c>
      <c r="B15" t="inlineStr">
        <is>
          <t>Berninger,J.P., B. Du, K.A. Connors, S.A. Eytcheson, M.A. Kolkmeier, K.N. Prosser, T.W.,Jr. Valenti, C.K. Chambliss, an</t>
        </is>
      </c>
      <c r="C15" t="inlineStr">
        <is>
          <t>Effects of the Antihistamine Diphenhydramine on Selected Aquatic Organisms</t>
        </is>
      </c>
      <c r="D15" t="inlineStr">
        <is>
          <t>Environ. Toxicol. Chem.30(9): 2065-2072</t>
        </is>
      </c>
      <c r="E15" t="n">
        <v>2011.0</v>
      </c>
      <c r="F15"/>
      <c r="G15" t="inlineStr">
        <is>
          <t>Berninger,J.P., B. Du, K.A. Connors, S.A. Eytcheson, M.A. Kolkmeier, K.N. Prosser, T.W.,Jr. Valenti, C.K. Chambliss, an. Effects of the Antihistamine Diphenhydramine on Selected Aquatic Organisms. Environ. Toxicol. Chem.30(9): 2065-2072, 2011. ECOREF #155109</t>
        </is>
      </c>
      <c r="H15" s="14" t="n">
        <f>HYPERLINK("https://scholar.google.com/scholar?hl=en&amp;as_q=&amp;as_oq=&amp;as_eq=&amp;as_sauthors=&amp;as_publication=&amp;as_ylo=&amp;as_yhi=&amp;as_occt=title&amp;as_sdt=0%2C5&amp;as_epq=%22Effects+of+the+Antihistamine+Diphenhydramine+on+Selected+Aquatic+Organisms", "Google Scholar")</f>
        <v>0.0</v>
      </c>
    </row>
    <row r="16">
      <c r="A16" t="n">
        <v>80861.0</v>
      </c>
      <c r="B16" t="inlineStr">
        <is>
          <t>Bernot,R.J., M.A. Brueseke, M.A. Evans-White, and G.A. Lamberti</t>
        </is>
      </c>
      <c r="C16" t="inlineStr">
        <is>
          <t>Acute and Chronic Toxicity of Imidazolium-Based Ionic Liquids on Daphnia Magna</t>
        </is>
      </c>
      <c r="D16" t="inlineStr">
        <is>
          <t>Environ. Toxicol. Chem.24(1): 87-92</t>
        </is>
      </c>
      <c r="E16" t="n">
        <v>2005.0</v>
      </c>
      <c r="F16"/>
      <c r="G16" t="inlineStr">
        <is>
          <t>Bernot,R.J., M.A. Brueseke, M.A. Evans-White, and G.A. Lamberti. Acute and Chronic Toxicity of Imidazolium-Based Ionic Liquids on Daphnia Magna. Environ. Toxicol. Chem.24(1): 87-92, 2005. ECOREF #80861</t>
        </is>
      </c>
      <c r="H16" s="15" t="n">
        <f>HYPERLINK("https://scholar.google.com/scholar?hl=en&amp;as_q=&amp;as_oq=&amp;as_eq=&amp;as_sauthors=&amp;as_publication=&amp;as_ylo=&amp;as_yhi=&amp;as_occt=title&amp;as_sdt=0%2C5&amp;as_epq=%22Acute+and+Chronic+Toxicity+of+Imidazolium-Based+Ionic+Liquids+on+Daphnia+Magna", "Google Scholar")</f>
        <v>0.0</v>
      </c>
    </row>
    <row r="17">
      <c r="A17" t="n">
        <v>2022.0</v>
      </c>
      <c r="B17" t="inlineStr">
        <is>
          <t>Biesinger,K.E., and G.M. Christensen</t>
        </is>
      </c>
      <c r="C17" t="inlineStr">
        <is>
          <t>Effects of Various Metals on Survival, Growth, Reproduction and Metabolism of Daphnia magna</t>
        </is>
      </c>
      <c r="D17" t="inlineStr">
        <is>
          <t>J. Fish. Res. Board Can.29(12): 1691-1700</t>
        </is>
      </c>
      <c r="E17" t="n">
        <v>1972.0</v>
      </c>
      <c r="F17"/>
      <c r="G17" t="inlineStr">
        <is>
          <t>Biesinger,K.E., and G.M. Christensen. Effects of Various Metals on Survival, Growth, Reproduction and Metabolism of Daphnia magna. J. Fish. Res. Board Can.29(12): 1691-1700, 1972. ECOREF #2022</t>
        </is>
      </c>
      <c r="H17" s="16" t="n">
        <f>HYPERLINK("https://scholar.google.com/scholar?hl=en&amp;as_q=&amp;as_oq=&amp;as_eq=&amp;as_sauthors=&amp;as_publication=&amp;as_ylo=&amp;as_yhi=&amp;as_occt=title&amp;as_sdt=0%2C5&amp;as_epq=%22Effects+of+Various+Metals+on+Survival%2C+Growth%2C+Reproduction+and+Metabolism+of+Daphnia+magna", "Google Scholar")</f>
        <v>0.0</v>
      </c>
    </row>
    <row r="18">
      <c r="A18" t="n">
        <v>16467.0</v>
      </c>
      <c r="B18" t="inlineStr">
        <is>
          <t>Black,M.C., W. Burton, J.F. McCarthy, M.J. Peterson, and G.R. Southworth</t>
        </is>
      </c>
      <c r="C18" t="inlineStr">
        <is>
          <t>Accumulation of Contaminants by Biota in East Fork Poplar Creek</t>
        </is>
      </c>
      <c r="D18" t="inlineStr">
        <is>
          <t>In: Oak Ridge Y12 Plant, Environ.Sci.Div.Publ.No.3859, Oak Ridge Natl.Lab., Oak Ridge, TN4:109-172</t>
        </is>
      </c>
      <c r="E18" t="n">
        <v>1993.0</v>
      </c>
      <c r="F18"/>
      <c r="G18" t="inlineStr">
        <is>
          <t>Black,M.C., W. Burton, J.F. McCarthy, M.J. Peterson, and G.R. Southworth. Accumulation of Contaminants by Biota in East Fork Poplar Creek. In: Oak Ridge Y12 Plant, Environ.Sci.Div.Publ.No.3859, Oak Ridge Natl.Lab., Oak Ridge, TN4:109-172, 1993. ECOREF #16467</t>
        </is>
      </c>
      <c r="H18" s="17" t="n">
        <f>HYPERLINK("https://scholar.google.com/scholar?hl=en&amp;as_q=&amp;as_oq=&amp;as_eq=&amp;as_sauthors=&amp;as_publication=&amp;as_ylo=&amp;as_yhi=&amp;as_occt=title&amp;as_sdt=0%2C5&amp;as_epq=%22Accumulation+of+Contaminants+by+Biota+in+East+Fork+Poplar+Creek", "Google Scholar")</f>
        <v>0.0</v>
      </c>
    </row>
    <row r="19">
      <c r="A19" t="n">
        <v>186625.0</v>
      </c>
      <c r="B19" t="inlineStr">
        <is>
          <t>Blaszczyk,A., K. Siedlecka-Kroplewska, M. Wozniak, and H. Mazur-Marzec</t>
        </is>
      </c>
      <c r="C19" t="inlineStr">
        <is>
          <t>Presence of beta-N-Methylamino-L-Alanine in Cyanobacteria and Aquatic Organisms from Waters of Northern Poland; BMAA Toxicity Studies</t>
        </is>
      </c>
      <c r="D19" t="inlineStr">
        <is>
          <t>Toxicon194:90-97</t>
        </is>
      </c>
      <c r="E19" t="n">
        <v>2021.0</v>
      </c>
      <c r="F19"/>
      <c r="G19" t="inlineStr">
        <is>
          <t>Blaszczyk,A., K. Siedlecka-Kroplewska, M. Wozniak, and H. Mazur-Marzec. Presence of beta-N-Methylamino-L-Alanine in Cyanobacteria and Aquatic Organisms from Waters of Northern Poland; BMAA Toxicity Studies. Toxicon194:90-97, 2021. ECOREF #186625</t>
        </is>
      </c>
      <c r="H19" s="18" t="n">
        <f>HYPERLINK("https://scholar.google.com/scholar?hl=en&amp;as_q=&amp;as_oq=&amp;as_eq=&amp;as_sauthors=&amp;as_publication=&amp;as_ylo=&amp;as_yhi=&amp;as_occt=title&amp;as_sdt=0%2C5&amp;as_epq=%22Presence+of+beta-N-Methylamino-L-Alanine+in+Cyanobacteria+and+Aquatic+Organisms+from+Waters+of+Northern+Poland%3", "Google Scholar")</f>
        <v>0.0</v>
      </c>
    </row>
    <row r="20">
      <c r="A20" t="n">
        <v>175259.0</v>
      </c>
      <c r="B20" t="inlineStr">
        <is>
          <t>Boudreau,T.M.</t>
        </is>
      </c>
      <c r="C20" t="inlineStr">
        <is>
          <t>Toxicity of Perfluorinated Organic Acids to Selected Freshwater Organisms Under Laboratory and Field Conditions</t>
        </is>
      </c>
      <c r="D20" t="inlineStr">
        <is>
          <t>M.S. Thesis, University of Guelph, Ontario, Canada:145 p.</t>
        </is>
      </c>
      <c r="E20" t="n">
        <v>2002.0</v>
      </c>
      <c r="F20"/>
      <c r="G20" t="inlineStr">
        <is>
          <t>Boudreau,T.M.. Toxicity of Perfluorinated Organic Acids to Selected Freshwater Organisms Under Laboratory and Field Conditions. M.S. Thesis, University of Guelph, Ontario, Canada:145 p., 2002. ECOREF #175259</t>
        </is>
      </c>
      <c r="H20" s="19" t="n">
        <f>HYPERLINK("https://scholar.google.com/scholar?hl=en&amp;as_q=&amp;as_oq=&amp;as_eq=&amp;as_sauthors=&amp;as_publication=&amp;as_ylo=&amp;as_yhi=&amp;as_occt=title&amp;as_sdt=0%2C5&amp;as_epq=%22Toxicity+of+Perfluorinated+Organic+Acids+to+Selected+Freshwater+Organisms+Under+Laboratory+and+Field+Conditions", "Google Scholar")</f>
        <v>0.0</v>
      </c>
    </row>
    <row r="21">
      <c r="A21" t="n">
        <v>71875.0</v>
      </c>
      <c r="B21" t="inlineStr">
        <is>
          <t>Boudreau,T.M., P.K. Sibley, S.A. Mabury, D.G.C. Muir, and K.R. Solomon</t>
        </is>
      </c>
      <c r="C21" t="inlineStr">
        <is>
          <t>Laboratory Evaluation of the Toxicity of Perfluorooctane Sulfonate (PFOS) on Selenastrum capricornutum, Chlorella vulgaris, Lemna gibba, Daphnia magna, and Daphnia pulicaria</t>
        </is>
      </c>
      <c r="D21" t="inlineStr">
        <is>
          <t>Arch. Environ. Contam. Toxicol.44(3): 307-313</t>
        </is>
      </c>
      <c r="E21" t="n">
        <v>2003.0</v>
      </c>
      <c r="F21"/>
      <c r="G21" t="inlineStr">
        <is>
          <t>Boudreau,T.M., P.K. Sibley, S.A. Mabury, D.G.C. Muir, and K.R. Solomon. Laboratory Evaluation of the Toxicity of Perfluorooctane Sulfonate (PFOS) on Selenastrum capricornutum, Chlorella vulgaris, Lemna gibba, Daphnia magna, and Daphnia pulicaria. Arch. Environ. Contam. Toxicol.44(3): 307-313, 2003. ECOREF #71875</t>
        </is>
      </c>
      <c r="H21" s="20" t="n">
        <f>HYPERLINK("https://scholar.google.com/scholar?hl=en&amp;as_q=&amp;as_oq=&amp;as_eq=&amp;as_sauthors=&amp;as_publication=&amp;as_ylo=&amp;as_yhi=&amp;as_occt=title&amp;as_sdt=0%2C5&amp;as_epq=%22Laboratory+Evaluation+of+the+Toxicity+of+Perfluorooctane+Sulfonate+%28PFOS%29+on+Selenastrum+capricornutum%2C+Ch", "Google Scholar")</f>
        <v>0.0</v>
      </c>
    </row>
    <row r="22">
      <c r="A22" t="n">
        <v>117583.0</v>
      </c>
      <c r="B22" t="inlineStr">
        <is>
          <t>Brausch,J.M., and P.N. Smith</t>
        </is>
      </c>
      <c r="C22" t="inlineStr">
        <is>
          <t>Development of Resistance to Cyfluthrin and Naphthalene Among Daphnia magna</t>
        </is>
      </c>
      <c r="D22" t="inlineStr">
        <is>
          <t>Ecotoxicology18(5): 600-609</t>
        </is>
      </c>
      <c r="E22" t="n">
        <v>2009.0</v>
      </c>
      <c r="F22"/>
      <c r="G22" t="inlineStr">
        <is>
          <t>Brausch,J.M., and P.N. Smith. Development of Resistance to Cyfluthrin and Naphthalene Among Daphnia magna. Ecotoxicology18(5): 600-609, 2009. ECOREF #117583</t>
        </is>
      </c>
      <c r="H22" s="21" t="n">
        <f>HYPERLINK("https://scholar.google.com/scholar?hl=en&amp;as_q=&amp;as_oq=&amp;as_eq=&amp;as_sauthors=&amp;as_publication=&amp;as_ylo=&amp;as_yhi=&amp;as_occt=title&amp;as_sdt=0%2C5&amp;as_epq=%22Development+of+Resistance+to+Cyfluthrin+and+Naphthalene+Among+Daphnia+magna", "Google Scholar")</f>
        <v>0.0</v>
      </c>
    </row>
    <row r="23">
      <c r="A23" t="n">
        <v>84441.0</v>
      </c>
      <c r="B23" t="inlineStr">
        <is>
          <t>Brennan,S.J., C.A. Brougham, J.J. Roche, and A.M. Fogarty</t>
        </is>
      </c>
      <c r="C23" t="inlineStr">
        <is>
          <t>Multi-Generational Effects of Four Selected Environmental Oestrogens on Daphnia magna</t>
        </is>
      </c>
      <c r="D23" t="inlineStr">
        <is>
          <t>Chemosphere64:49-55</t>
        </is>
      </c>
      <c r="E23" t="n">
        <v>2006.0</v>
      </c>
      <c r="F23"/>
      <c r="G23" t="inlineStr">
        <is>
          <t>Brennan,S.J., C.A. Brougham, J.J. Roche, and A.M. Fogarty. Multi-Generational Effects of Four Selected Environmental Oestrogens on Daphnia magna. Chemosphere64:49-55, 2006. ECOREF #84441</t>
        </is>
      </c>
      <c r="H23" s="22" t="n">
        <f>HYPERLINK("https://scholar.google.com/scholar?hl=en&amp;as_q=&amp;as_oq=&amp;as_eq=&amp;as_sauthors=&amp;as_publication=&amp;as_ylo=&amp;as_yhi=&amp;as_occt=title&amp;as_sdt=0%2C5&amp;as_epq=%22Multi-Generational+Effects+of+Four+Selected+Environmental+Oestrogens+on+Daphnia+magna", "Google Scholar")</f>
        <v>0.0</v>
      </c>
    </row>
    <row r="24">
      <c r="A24" t="n">
        <v>5718.0</v>
      </c>
      <c r="B24" t="inlineStr">
        <is>
          <t>Bringmann,G., and R. Kuhn</t>
        </is>
      </c>
      <c r="C24" t="inlineStr">
        <is>
          <t>Results of the Damaging Effect of Water Pollutants on Daphnia magna (Befunde der Schadwirkung Wassergefahrdender Stoffe Gegen Daphnia magna)</t>
        </is>
      </c>
      <c r="D24" t="inlineStr">
        <is>
          <t>TR-79-1204, Literature Research Company, Annandale, VA:26 p.</t>
        </is>
      </c>
      <c r="E24" t="n">
        <v>1977.0</v>
      </c>
      <c r="F24" t="inlineStr">
        <is>
          <t>German Dataset</t>
        </is>
      </c>
      <c r="G24" t="inlineStr">
        <is>
          <t>Bringmann,G., and R. Kuhn. Results of the Damaging Effect of Water Pollutants on Daphnia magna (Befunde der Schadwirkung Wassergefahrdender Stoffe Gegen Daphnia magna). TR-79-1204, Literature Research Company, Annandale, VA:26 p., 1977. ECOREF #5718</t>
        </is>
      </c>
      <c r="H24" s="23" t="n">
        <f>HYPERLINK("https://scholar.google.com/scholar?hl=en&amp;as_q=&amp;as_oq=&amp;as_eq=&amp;as_sauthors=&amp;as_publication=&amp;as_ylo=&amp;as_yhi=&amp;as_occt=title&amp;as_sdt=0%2C5&amp;as_epq=%22Results+of+the+Damaging+Effect+of+Water+Pollutants+on+Daphnia+magna+%28Befunde+der+Schadwirkung+Wassergefahrdend", "Google Scholar")</f>
        <v>0.0</v>
      </c>
    </row>
    <row r="25">
      <c r="A25" t="n">
        <v>69849.0</v>
      </c>
      <c r="B25" t="inlineStr">
        <is>
          <t>Brooks,B.W., P.K. Turner, J.K. Stanley, J.J. Weston, E.A. Glidewell, C.M. Foran, M. Slattery, T.W. La Point, and D.B. H</t>
        </is>
      </c>
      <c r="C25" t="inlineStr">
        <is>
          <t>Waterborne and Sediment Toxicity of Fluoxetine to Select Organisms</t>
        </is>
      </c>
      <c r="D25" t="inlineStr">
        <is>
          <t>Chemosphere52(1): 135-142</t>
        </is>
      </c>
      <c r="E25" t="n">
        <v>2003.0</v>
      </c>
      <c r="F25"/>
      <c r="G25" t="inlineStr">
        <is>
          <t>Brooks,B.W., P.K. Turner, J.K. Stanley, J.J. Weston, E.A. Glidewell, C.M. Foran, M. Slattery, T.W. La Point, and D.B. H. Waterborne and Sediment Toxicity of Fluoxetine to Select Organisms. Chemosphere52(1): 135-142, 2003. ECOREF #69849</t>
        </is>
      </c>
      <c r="H25" s="24" t="n">
        <f>HYPERLINK("https://scholar.google.com/scholar?hl=en&amp;as_q=&amp;as_oq=&amp;as_eq=&amp;as_sauthors=&amp;as_publication=&amp;as_ylo=&amp;as_yhi=&amp;as_occt=title&amp;as_sdt=0%2C5&amp;as_epq=%22Waterborne+and+Sediment+Toxicity+of+Fluoxetine+to+Select+Organisms", "Google Scholar")</f>
        <v>0.0</v>
      </c>
    </row>
    <row r="26">
      <c r="A26" t="n">
        <v>152071.0</v>
      </c>
      <c r="B26" t="inlineStr">
        <is>
          <t>Brun,G.L., M. Bernier, R. Losier, K. Doe, P. Jackman, and H.B. Lee</t>
        </is>
      </c>
      <c r="C26" t="inlineStr">
        <is>
          <t>Pharmaceutically Active Compounds in Atlantic Canadian Sewage Treatment Plant Effluents and Receiving Waters, and Potential for Environmental Effects as Measured by Acute and Chronic Aquatic Toxicity</t>
        </is>
      </c>
      <c r="D26" t="inlineStr">
        <is>
          <t>Environ. Toxicol. Chem.25(8): 2163-2176</t>
        </is>
      </c>
      <c r="E26" t="n">
        <v>2006.0</v>
      </c>
      <c r="F26"/>
      <c r="G26" t="inlineStr">
        <is>
          <t>Brun,G.L., M. Bernier, R. Losier, K. Doe, P. Jackman, and H.B. Lee. Pharmaceutically Active Compounds in Atlantic Canadian Sewage Treatment Plant Effluents and Receiving Waters, and Potential for Environmental Effects as Measured by Acute and Chronic Aquatic Toxicity. Environ. Toxicol. Chem.25(8): 2163-2176, 2006. ECOREF #152071</t>
        </is>
      </c>
      <c r="H26" s="25" t="n">
        <f>HYPERLINK("https://scholar.google.com/scholar?hl=en&amp;as_q=&amp;as_oq=&amp;as_eq=&amp;as_sauthors=&amp;as_publication=&amp;as_ylo=&amp;as_yhi=&amp;as_occt=title&amp;as_sdt=0%2C5&amp;as_epq=%22Pharmaceutically+Active+Compounds+in+Atlantic+Canadian+Sewage+Treatment+Plant+Effluents+and+Receiving+Waters%2C+", "Google Scholar")</f>
        <v>0.0</v>
      </c>
    </row>
    <row r="27">
      <c r="A27" t="n">
        <v>10579.0</v>
      </c>
      <c r="B27" t="inlineStr">
        <is>
          <t>Call,D.J., L.T. Brooke, N. Ahmad, and J.E. Richter</t>
        </is>
      </c>
      <c r="C27" t="inlineStr">
        <is>
          <t>Toxicity and Metabolism Studies with EPA (Environmental Protection Agency) Priority Pollutants and Related Chemicals in Freshwater Organisms</t>
        </is>
      </c>
      <c r="D27" t="inlineStr">
        <is>
          <t>EPA 600/3-83-095, U.S.EPA, Duluth, MN:120 p.</t>
        </is>
      </c>
      <c r="E27" t="n">
        <v>1983.0</v>
      </c>
      <c r="F27"/>
      <c r="G27" t="inlineStr">
        <is>
          <t>Call,D.J., L.T. Brooke, N. Ahmad, and J.E. Richter. Toxicity and Metabolism Studies with EPA (Environmental Protection Agency) Priority Pollutants and Related Chemicals in Freshwater Organisms. EPA 600/3-83-095, U.S.EPA, Duluth, MN:120 p., 1983. ECOREF #10579</t>
        </is>
      </c>
      <c r="H27" s="26" t="n">
        <f>HYPERLINK("https://scholar.google.com/scholar?hl=en&amp;as_q=&amp;as_oq=&amp;as_eq=&amp;as_sauthors=&amp;as_publication=&amp;as_ylo=&amp;as_yhi=&amp;as_occt=title&amp;as_sdt=0%2C5&amp;as_epq=%22Toxicity+and+Metabolism+Studies+with+EPA+%28Environmental+Protection+Agency%29+Priority+Pollutants+and+Related+C", "Google Scholar")</f>
        <v>0.0</v>
      </c>
    </row>
    <row r="28">
      <c r="A28" t="n">
        <v>16044.0</v>
      </c>
      <c r="B28" t="inlineStr">
        <is>
          <t>Call,D.J., L.T. Brooke, and N. Ahmad</t>
        </is>
      </c>
      <c r="C28" t="inlineStr">
        <is>
          <t>Toxicity, Bioconcentration and Metabolism of Selected Chemicals in Aquatic Organisms</t>
        </is>
      </c>
      <c r="D28" t="inlineStr">
        <is>
          <t>Third Quarterly Progress Report to EPA, U.S. EPA Cooperative Agreement No.CR 806864020:38 p.</t>
        </is>
      </c>
      <c r="E28" t="n">
        <v>1979.0</v>
      </c>
      <c r="F28"/>
      <c r="G28" t="inlineStr">
        <is>
          <t>Call,D.J., L.T. Brooke, and N. Ahmad. Toxicity, Bioconcentration and Metabolism of Selected Chemicals in Aquatic Organisms. Third Quarterly Progress Report to EPA, U.S. EPA Cooperative Agreement No.CR 806864020:38 p., 1979. ECOREF #16044</t>
        </is>
      </c>
      <c r="H28" s="27" t="n">
        <f>HYPERLINK("https://scholar.google.com/scholar?hl=en&amp;as_q=&amp;as_oq=&amp;as_eq=&amp;as_sauthors=&amp;as_publication=&amp;as_ylo=&amp;as_yhi=&amp;as_occt=title&amp;as_sdt=0%2C5&amp;as_epq=%22Toxicity%2C+Bioconcentration+and+Metabolism+of+Selected+Chemicals+in+Aquatic+Organisms", "Google Scholar")</f>
        <v>0.0</v>
      </c>
    </row>
    <row r="29">
      <c r="A29" t="n">
        <v>7026.0</v>
      </c>
      <c r="B29" t="inlineStr">
        <is>
          <t>Calleja,M.C., and G. Persoone</t>
        </is>
      </c>
      <c r="C29" t="inlineStr">
        <is>
          <t>The Influence of Solvents on the Acute Toxicity of some Lipophilic Chemicals to Aquatic Invertebrates</t>
        </is>
      </c>
      <c r="D29" t="inlineStr">
        <is>
          <t>Chemosphere26(11): 2007-2022</t>
        </is>
      </c>
      <c r="E29" t="n">
        <v>1993.0</v>
      </c>
      <c r="F29"/>
      <c r="G29" t="inlineStr">
        <is>
          <t>Calleja,M.C., and G. Persoone. The Influence of Solvents on the Acute Toxicity of some Lipophilic Chemicals to Aquatic Invertebrates. Chemosphere26(11): 2007-2022, 1993. ECOREF #7026</t>
        </is>
      </c>
      <c r="H29" s="28" t="n">
        <f>HYPERLINK("https://scholar.google.com/scholar?hl=en&amp;as_q=&amp;as_oq=&amp;as_eq=&amp;as_sauthors=&amp;as_publication=&amp;as_ylo=&amp;as_yhi=&amp;as_occt=title&amp;as_sdt=0%2C5&amp;as_epq=%22The+Influence+of+Solvents+on+the+Acute+Toxicity+of+some+Lipophilic+Chemicals+to+Aquatic+Invertebrates", "Google Scholar")</f>
        <v>0.0</v>
      </c>
    </row>
    <row r="30">
      <c r="A30" t="n">
        <v>172260.0</v>
      </c>
      <c r="B30" t="inlineStr">
        <is>
          <t>Campos,B., R. Altenburger, C. Gomez, S. Lacorte, B. Pina, C. Barata, and T. Luckenbach</t>
        </is>
      </c>
      <c r="C30" t="inlineStr">
        <is>
          <t>First Evidence for Toxic Defense Based on the Multixenobiotic Resistance (MXR) Mechanism in Daphnia magna</t>
        </is>
      </c>
      <c r="D30" t="inlineStr">
        <is>
          <t>Aquat. Toxicol.148:139-151</t>
        </is>
      </c>
      <c r="E30" t="n">
        <v>2014.0</v>
      </c>
      <c r="F30"/>
      <c r="G30" t="inlineStr">
        <is>
          <t>Campos,B., R. Altenburger, C. Gomez, S. Lacorte, B. Pina, C. Barata, and T. Luckenbach. First Evidence for Toxic Defense Based on the Multixenobiotic Resistance (MXR) Mechanism in Daphnia magna. Aquat. Toxicol.148:139-151, 2014. ECOREF #172260</t>
        </is>
      </c>
      <c r="H30" s="29" t="n">
        <f>HYPERLINK("https://scholar.google.com/scholar?hl=en&amp;as_q=&amp;as_oq=&amp;as_eq=&amp;as_sauthors=&amp;as_publication=&amp;as_ylo=&amp;as_yhi=&amp;as_occt=title&amp;as_sdt=0%2C5&amp;as_epq=%22First+Evidence+for+Toxic+Defense+Based+on+the+Multixenobiotic+Resistance+%28MXR%29+Mechanism+in+Daphnia+magna", "Google Scholar")</f>
        <v>0.0</v>
      </c>
    </row>
    <row r="31">
      <c r="A31" t="n">
        <v>65666.0</v>
      </c>
      <c r="B31" t="inlineStr">
        <is>
          <t>Cary,G.A., G.F. Doebbler, A. Spacie, and A.G. Vilkas</t>
        </is>
      </c>
      <c r="C31" t="inlineStr">
        <is>
          <t>Acute and Chronic Toxicity of Di-2-Ethylhexyl Phthalate and Di-n-butyl Phthalate to Fish and Invertebrates</t>
        </is>
      </c>
      <c r="D31" t="inlineStr">
        <is>
          <t>Contract No.68-01-0747, U.S.EPA, Washington, DC:86 p.</t>
        </is>
      </c>
      <c r="E31" t="n">
        <v>1976.0</v>
      </c>
      <c r="F31"/>
      <c r="G31" t="inlineStr">
        <is>
          <t>Cary,G.A., G.F. Doebbler, A. Spacie, and A.G. Vilkas. Acute and Chronic Toxicity of Di-2-Ethylhexyl Phthalate and Di-n-butyl Phthalate to Fish and Invertebrates. Contract No.68-01-0747, U.S.EPA, Washington, DC:86 p., 1976. ECOREF #65666</t>
        </is>
      </c>
      <c r="H31" s="30" t="n">
        <f>HYPERLINK("https://scholar.google.com/scholar?hl=en&amp;as_q=&amp;as_oq=&amp;as_eq=&amp;as_sauthors=&amp;as_publication=&amp;as_ylo=&amp;as_yhi=&amp;as_occt=title&amp;as_sdt=0%2C5&amp;as_epq=%22Acute+and+Chronic+Toxicity+of+Di-2-Ethylhexyl+Phthalate+and+Di-n-butyl+Phthalate+to+Fish+and+Invertebrates", "Google Scholar")</f>
        <v>0.0</v>
      </c>
    </row>
    <row r="32">
      <c r="A32" t="n">
        <v>188555.0</v>
      </c>
      <c r="B32" t="inlineStr">
        <is>
          <t>Centre International de Toxicologie</t>
        </is>
      </c>
      <c r="C32" t="inlineStr">
        <is>
          <t>Ammonium perfluorooctanoate (APFO): Daphnia magna Reproduction Test</t>
        </is>
      </c>
      <c r="D32" t="inlineStr">
        <is>
          <t>Study No. 22658 ECD. Evreux (FR):52 p.</t>
        </is>
      </c>
      <c r="E32" t="n">
        <v>2003.0</v>
      </c>
      <c r="F32"/>
      <c r="G32" t="inlineStr">
        <is>
          <t>Centre International de Toxicologie. Ammonium perfluorooctanoate (APFO): Daphnia magna Reproduction Test. Study No. 22658 ECD. Evreux (FR):52 p., 2003. ECOREF #188555</t>
        </is>
      </c>
      <c r="H32" s="31" t="n">
        <f>HYPERLINK("https://scholar.google.com/scholar?hl=en&amp;as_q=&amp;as_oq=&amp;as_eq=&amp;as_sauthors=&amp;as_publication=&amp;as_ylo=&amp;as_yhi=&amp;as_occt=title&amp;as_sdt=0%2C5&amp;as_epq=%22Ammonium+perfluorooctanoate+%28APFO%29%3A+Daphnia+magna+Reproduction+Test", "Google Scholar")</f>
        <v>0.0</v>
      </c>
    </row>
    <row r="33">
      <c r="A33" t="n">
        <v>188280.0</v>
      </c>
      <c r="B33" t="inlineStr">
        <is>
          <t>Chen,S., X. Li, H. Li, S. Yuan, J. Li, and C. Liu</t>
        </is>
      </c>
      <c r="C33" t="inlineStr">
        <is>
          <t>Greater Toxic Potency of Bisphenol AF than Bisphenol A in Growth, Reproduction, and Transcription of Genes in Daphnia magna</t>
        </is>
      </c>
      <c r="D33" t="inlineStr">
        <is>
          <t>Environ. Sci. Pollut. Res.28(20): 25218-25227</t>
        </is>
      </c>
      <c r="E33" t="n">
        <v>2021.0</v>
      </c>
      <c r="F33"/>
      <c r="G33" t="inlineStr">
        <is>
          <t>Chen,S., X. Li, H. Li, S. Yuan, J. Li, and C. Liu. Greater Toxic Potency of Bisphenol AF than Bisphenol A in Growth, Reproduction, and Transcription of Genes in Daphnia magna. Environ. Sci. Pollut. Res.28(20): 25218-25227, 2021. ECOREF #188280</t>
        </is>
      </c>
      <c r="H33" s="32" t="n">
        <f>HYPERLINK("https://scholar.google.com/scholar?hl=en&amp;as_q=&amp;as_oq=&amp;as_eq=&amp;as_sauthors=&amp;as_publication=&amp;as_ylo=&amp;as_yhi=&amp;as_occt=title&amp;as_sdt=0%2C5&amp;as_epq=%22Greater+Toxic+Potency+of+Bisphenol+AF+than+Bisphenol+A+in+Growth%2C+Reproduction%2C+and+Transcription+of+Genes+i", "Google Scholar")</f>
        <v>0.0</v>
      </c>
    </row>
    <row r="34">
      <c r="A34" t="n">
        <v>186599.0</v>
      </c>
      <c r="B34" t="inlineStr">
        <is>
          <t>Chen,W., L. Song, D. Ou, and N. Gan</t>
        </is>
      </c>
      <c r="C34" t="inlineStr">
        <is>
          <t>Chronic Toxicity and Responses of Several Important Enzymes in Daphnia magna on Exposure to Sublethal Microcystin-LR</t>
        </is>
      </c>
      <c r="D34" t="inlineStr">
        <is>
          <t>Environ. Toxicol.20(3): 323-330</t>
        </is>
      </c>
      <c r="E34" t="n">
        <v>2005.0</v>
      </c>
      <c r="F34"/>
      <c r="G34" t="inlineStr">
        <is>
          <t>Chen,W., L. Song, D. Ou, and N. Gan. Chronic Toxicity and Responses of Several Important Enzymes in Daphnia magna on Exposure to Sublethal Microcystin-LR. Environ. Toxicol.20(3): 323-330, 2005. ECOREF #186599</t>
        </is>
      </c>
      <c r="H34" s="33" t="n">
        <f>HYPERLINK("https://scholar.google.com/scholar?hl=en&amp;as_q=&amp;as_oq=&amp;as_eq=&amp;as_sauthors=&amp;as_publication=&amp;as_ylo=&amp;as_yhi=&amp;as_occt=title&amp;as_sdt=0%2C5&amp;as_epq=%22Chronic+Toxicity+and+Responses+of+Several+Important+Enzymes+in+Daphnia+magna+on+Exposure+to+Sublethal+Microcysti", "Google Scholar")</f>
        <v>0.0</v>
      </c>
    </row>
    <row r="35">
      <c r="A35" t="n">
        <v>96664.0</v>
      </c>
      <c r="B35" t="inlineStr">
        <is>
          <t>Clubbs,R.L., and B.W. Brooks</t>
        </is>
      </c>
      <c r="C35" t="inlineStr">
        <is>
          <t>Daphnia magna Responses to a Vertebrate Estrogen Receptor Agonist and an Antagonist:  A Multigenerational Study</t>
        </is>
      </c>
      <c r="D35" t="inlineStr">
        <is>
          <t>Ecotoxicol. Environ. Saf.67(3): 385-398</t>
        </is>
      </c>
      <c r="E35" t="n">
        <v>2007.0</v>
      </c>
      <c r="F35"/>
      <c r="G35" t="inlineStr">
        <is>
          <t>Clubbs,R.L., and B.W. Brooks. Daphnia magna Responses to a Vertebrate Estrogen Receptor Agonist and an Antagonist:  A Multigenerational Study. Ecotoxicol. Environ. Saf.67(3): 385-398, 2007. ECOREF #96664</t>
        </is>
      </c>
      <c r="H35" s="34" t="n">
        <f>HYPERLINK("https://scholar.google.com/scholar?hl=en&amp;as_q=&amp;as_oq=&amp;as_eq=&amp;as_sauthors=&amp;as_publication=&amp;as_ylo=&amp;as_yhi=&amp;as_occt=title&amp;as_sdt=0%2C5&amp;as_epq=%22Daphnia+magna+Responses+to+a+Vertebrate+Estrogen+Receptor+Agonist+and+an+Antagonist%3A++A+Multigenerational+Stud", "Google Scholar")</f>
        <v>0.0</v>
      </c>
    </row>
    <row r="36">
      <c r="A36" t="n">
        <v>106169.0</v>
      </c>
      <c r="B36" t="inlineStr">
        <is>
          <t>Cowgill,U.M., and D.P. Milazzo</t>
        </is>
      </c>
      <c r="C36" t="inlineStr">
        <is>
          <t>The Sensitivity of Two Cladocerans to Water Quality Variables:  Salinity &lt;467 mg NaCl/L and Hardness &lt;200 mg CaCO3/L</t>
        </is>
      </c>
      <c r="D36" t="inlineStr">
        <is>
          <t>Arch. Environ. Contam. Toxicol.21(2): 218-223</t>
        </is>
      </c>
      <c r="E36" t="n">
        <v>1991.0</v>
      </c>
      <c r="F36"/>
      <c r="G36" t="inlineStr">
        <is>
          <t>Cowgill,U.M., and D.P. Milazzo. The Sensitivity of Two Cladocerans to Water Quality Variables:  Salinity &lt;467 mg NaCl/L and Hardness &lt;200 mg CaCO3/L. Arch. Environ. Contam. Toxicol.21(2): 218-223, 1991. ECOREF #106169</t>
        </is>
      </c>
      <c r="H36" s="35" t="n">
        <f>HYPERLINK("https://scholar.google.com/scholar?hl=en&amp;as_q=&amp;as_oq=&amp;as_eq=&amp;as_sauthors=&amp;as_publication=&amp;as_ylo=&amp;as_yhi=&amp;as_occt=title&amp;as_sdt=0%2C5&amp;as_epq=%22The+Sensitivity+of+Two+Cladocerans+to+Water+Quality+Variables%3A++Salinity+%3C467+mg+NaCl%2FL+and+Hardness+%3C20", "Google Scholar")</f>
        <v>0.0</v>
      </c>
    </row>
    <row r="37">
      <c r="A37" t="n">
        <v>119414.0</v>
      </c>
      <c r="B37" t="inlineStr">
        <is>
          <t>Cowgill,U.M., and D.P. Milazzo</t>
        </is>
      </c>
      <c r="C37" t="inlineStr">
        <is>
          <t>Demographic Effects of Salinity, Water Hardness and Carbonate Alkalinity on Daphnia magna and Ceriodaphnia dubia</t>
        </is>
      </c>
      <c r="D37" t="inlineStr">
        <is>
          <t>Arch. Hydrobiol.122(1): 33-56</t>
        </is>
      </c>
      <c r="E37" t="n">
        <v>1991.0</v>
      </c>
      <c r="F37"/>
      <c r="G37" t="inlineStr">
        <is>
          <t>Cowgill,U.M., and D.P. Milazzo. Demographic Effects of Salinity, Water Hardness and Carbonate Alkalinity on Daphnia magna and Ceriodaphnia dubia. Arch. Hydrobiol.122(1): 33-56, 1991. ECOREF #119414</t>
        </is>
      </c>
      <c r="H37" s="36" t="n">
        <f>HYPERLINK("https://scholar.google.com/scholar?hl=en&amp;as_q=&amp;as_oq=&amp;as_eq=&amp;as_sauthors=&amp;as_publication=&amp;as_ylo=&amp;as_yhi=&amp;as_occt=title&amp;as_sdt=0%2C5&amp;as_epq=%22Demographic+Effects+of+Salinity%2C+Water+Hardness+and+Carbonate+Alkalinity+on+Daphnia+magna+and+Ceriodaphnia+dub", "Google Scholar")</f>
        <v>0.0</v>
      </c>
    </row>
    <row r="38">
      <c r="A38" t="n">
        <v>10359.0</v>
      </c>
      <c r="B38" t="inlineStr">
        <is>
          <t>Crider,J.Y., J. Wilhm, and H.J. Harmon</t>
        </is>
      </c>
      <c r="C38" t="inlineStr">
        <is>
          <t>Effects of Naphthalene on the Hemoglobin Concentration and Oxygen Uptake of Daphnia magna</t>
        </is>
      </c>
      <c r="D38" t="inlineStr">
        <is>
          <t>Bull. Environ. Contam. Toxicol.28:52-57</t>
        </is>
      </c>
      <c r="E38" t="n">
        <v>1982.0</v>
      </c>
      <c r="F38"/>
      <c r="G38" t="inlineStr">
        <is>
          <t>Crider,J.Y., J. Wilhm, and H.J. Harmon. Effects of Naphthalene on the Hemoglobin Concentration and Oxygen Uptake of Daphnia magna. Bull. Environ. Contam. Toxicol.28:52-57, 1982. ECOREF #10359</t>
        </is>
      </c>
      <c r="H38" s="37" t="n">
        <f>HYPERLINK("https://scholar.google.com/scholar?hl=en&amp;as_q=&amp;as_oq=&amp;as_eq=&amp;as_sauthors=&amp;as_publication=&amp;as_ylo=&amp;as_yhi=&amp;as_occt=title&amp;as_sdt=0%2C5&amp;as_epq=%22Effects+of+Naphthalene+on+the+Hemoglobin+Concentration+and+Oxygen+Uptake+of+Daphnia+magna", "Google Scholar")</f>
        <v>0.0</v>
      </c>
    </row>
    <row r="39">
      <c r="A39" t="n">
        <v>160184.0</v>
      </c>
      <c r="B39" t="inlineStr">
        <is>
          <t>Davies,R., and E. Zou</t>
        </is>
      </c>
      <c r="C39" t="inlineStr">
        <is>
          <t>Polybrominated Diphenyl Ethers Disrupt Molting in Neonatal Daphnia magna</t>
        </is>
      </c>
      <c r="D39" t="inlineStr">
        <is>
          <t>Ecotoxicology21(5): 1371-1380</t>
        </is>
      </c>
      <c r="E39" t="n">
        <v>2012.0</v>
      </c>
      <c r="F39"/>
      <c r="G39" t="inlineStr">
        <is>
          <t>Davies,R., and E. Zou. Polybrominated Diphenyl Ethers Disrupt Molting in Neonatal Daphnia magna. Ecotoxicology21(5): 1371-1380, 2012. ECOREF #160184</t>
        </is>
      </c>
      <c r="H39" s="38" t="n">
        <f>HYPERLINK("https://scholar.google.com/scholar?hl=en&amp;as_q=&amp;as_oq=&amp;as_eq=&amp;as_sauthors=&amp;as_publication=&amp;as_ylo=&amp;as_yhi=&amp;as_occt=title&amp;as_sdt=0%2C5&amp;as_epq=%22Polybrominated+Diphenyl+Ethers+Disrupt+Molting+in+Neonatal+Daphnia+magna", "Google Scholar")</f>
        <v>0.0</v>
      </c>
    </row>
    <row r="40">
      <c r="A40" t="n">
        <v>97393.0</v>
      </c>
      <c r="B40" t="inlineStr">
        <is>
          <t>Davies,T.D., and K.J. Hall</t>
        </is>
      </c>
      <c r="C40" t="inlineStr">
        <is>
          <t>Importance of Calcium in Modifying the Acute Toxicity of Sodium Sulphate to Hyalella azteca and Daphnia magna</t>
        </is>
      </c>
      <c r="D40" t="inlineStr">
        <is>
          <t>Environ. Toxicol. Chem.26(6): 1243-1247</t>
        </is>
      </c>
      <c r="E40" t="n">
        <v>2007.0</v>
      </c>
      <c r="F40"/>
      <c r="G40" t="inlineStr">
        <is>
          <t>Davies,T.D., and K.J. Hall. Importance of Calcium in Modifying the Acute Toxicity of Sodium Sulphate to Hyalella azteca and Daphnia magna. Environ. Toxicol. Chem.26(6): 1243-1247, 2007. ECOREF #97393</t>
        </is>
      </c>
      <c r="H40" s="39" t="n">
        <f>HYPERLINK("https://scholar.google.com/scholar?hl=en&amp;as_q=&amp;as_oq=&amp;as_eq=&amp;as_sauthors=&amp;as_publication=&amp;as_ylo=&amp;as_yhi=&amp;as_occt=title&amp;as_sdt=0%2C5&amp;as_epq=%22Importance+of+Calcium+in+Modifying+the+Acute+Toxicity+of+Sodium+Sulphate+to+Hyalella+azteca+and+Daphnia+magna", "Google Scholar")</f>
        <v>0.0</v>
      </c>
    </row>
    <row r="41">
      <c r="A41" t="n">
        <v>160488.0</v>
      </c>
      <c r="B41" t="inlineStr">
        <is>
          <t>De Andres,F., G. Castaneda, and A. Rios</t>
        </is>
      </c>
      <c r="C41" t="inlineStr">
        <is>
          <t>Use of Toxicity Assays for Enantiomeric Discrimination of Pharmaceutical Substances</t>
        </is>
      </c>
      <c r="D41" t="inlineStr">
        <is>
          <t>Chirality21(8): 751-759</t>
        </is>
      </c>
      <c r="E41" t="n">
        <v>2009.0</v>
      </c>
      <c r="F41"/>
      <c r="G41" t="inlineStr">
        <is>
          <t>De Andres,F., G. Castaneda, and A. Rios. Use of Toxicity Assays for Enantiomeric Discrimination of Pharmaceutical Substances. Chirality21(8): 751-759, 2009. ECOREF #160488</t>
        </is>
      </c>
      <c r="H41" s="40" t="n">
        <f>HYPERLINK("https://scholar.google.com/scholar?hl=en&amp;as_q=&amp;as_oq=&amp;as_eq=&amp;as_sauthors=&amp;as_publication=&amp;as_ylo=&amp;as_yhi=&amp;as_occt=title&amp;as_sdt=0%2C5&amp;as_epq=%22Use+of+Toxicity+Assays+for+Enantiomeric+Discrimination+of+Pharmaceutical+Substances", "Google Scholar")</f>
        <v>0.0</v>
      </c>
    </row>
    <row r="42">
      <c r="A42" t="n">
        <v>173368.0</v>
      </c>
      <c r="B42" t="inlineStr">
        <is>
          <t>De Perre,C., T.M. Murphy, and M.J. Lydy</t>
        </is>
      </c>
      <c r="C42" t="inlineStr">
        <is>
          <t>Fate and Effects of Clothianidin in Fields Using Conservation Practices</t>
        </is>
      </c>
      <c r="D42" t="inlineStr">
        <is>
          <t>Environ. Toxicol. Chem.34(2): 258-265</t>
        </is>
      </c>
      <c r="E42" t="n">
        <v>2015.0</v>
      </c>
      <c r="F42"/>
      <c r="G42" t="inlineStr">
        <is>
          <t>De Perre,C., T.M. Murphy, and M.J. Lydy. Fate and Effects of Clothianidin in Fields Using Conservation Practices. Environ. Toxicol. Chem.34(2): 258-265, 2015. ECOREF #173368</t>
        </is>
      </c>
      <c r="H42" s="41" t="n">
        <f>HYPERLINK("https://scholar.google.com/scholar?hl=en&amp;as_q=&amp;as_oq=&amp;as_eq=&amp;as_sauthors=&amp;as_publication=&amp;as_ylo=&amp;as_yhi=&amp;as_occt=title&amp;as_sdt=0%2C5&amp;as_epq=%22Fate+and+Effects+of+Clothianidin+in+Fields+Using+Conservation+Practices", "Google Scholar")</f>
        <v>0.0</v>
      </c>
    </row>
    <row r="43">
      <c r="A43" t="n">
        <v>180793.0</v>
      </c>
      <c r="B43" t="inlineStr">
        <is>
          <t>DeFoe,D.L., G.W. Holcombe, D.E. Hammermeister, and K.E. Biesinger</t>
        </is>
      </c>
      <c r="C43" t="inlineStr">
        <is>
          <t>Solubility and Toxicity of Eight Phthalate Esters to Four Aquatic Organisms</t>
        </is>
      </c>
      <c r="D43" t="inlineStr">
        <is>
          <t>Environ. Toxicol. Chem.9(5): 623-636</t>
        </is>
      </c>
      <c r="E43" t="n">
        <v>1990.0</v>
      </c>
      <c r="F43"/>
      <c r="G43" t="inlineStr">
        <is>
          <t>DeFoe,D.L., G.W. Holcombe, D.E. Hammermeister, and K.E. Biesinger. Solubility and Toxicity of Eight Phthalate Esters to Four Aquatic Organisms. Environ. Toxicol. Chem.9(5): 623-636, 1990. ECOREF #180793</t>
        </is>
      </c>
      <c r="H43" s="42" t="n">
        <f>HYPERLINK("https://scholar.google.com/scholar?hl=en&amp;as_q=&amp;as_oq=&amp;as_eq=&amp;as_sauthors=&amp;as_publication=&amp;as_ylo=&amp;as_yhi=&amp;as_occt=title&amp;as_sdt=0%2C5&amp;as_epq=%22Solubility+and+Toxicity+of+Eight+Phthalate+Esters+to+Four+Aquatic+Organisms", "Google Scholar")</f>
        <v>0.0</v>
      </c>
    </row>
    <row r="44">
      <c r="A44" t="n">
        <v>10120.0</v>
      </c>
      <c r="B44" t="inlineStr">
        <is>
          <t>Dill,D.C., M.A. Mayes, C.G. Mendoza, G.U. Boggs, and J.A. Emmitte</t>
        </is>
      </c>
      <c r="C44" t="inlineStr">
        <is>
          <t>Comparison of the Toxicities of Biphenyl, Monochlorobiphenyl, and 2,2',4,4'-Tetrachlorobiphenyl to Fish and Daphnids</t>
        </is>
      </c>
      <c r="D44" t="inlineStr">
        <is>
          <t>ASTM Spec. Tech. Publ.:245-256</t>
        </is>
      </c>
      <c r="E44" t="n">
        <v>1982.0</v>
      </c>
      <c r="F44"/>
      <c r="G44" t="inlineStr">
        <is>
          <t>Dill,D.C., M.A. Mayes, C.G. Mendoza, G.U. Boggs, and J.A. Emmitte. Comparison of the Toxicities of Biphenyl, Monochlorobiphenyl, and 2,2',4,4'-Tetrachlorobiphenyl to Fish and Daphnids. ASTM Spec. Tech. Publ.:245-256, 1982. ECOREF #10120</t>
        </is>
      </c>
      <c r="H44" s="43" t="n">
        <f>HYPERLINK("https://scholar.google.com/scholar?hl=en&amp;as_q=&amp;as_oq=&amp;as_eq=&amp;as_sauthors=&amp;as_publication=&amp;as_ylo=&amp;as_yhi=&amp;as_occt=title&amp;as_sdt=0%2C5&amp;as_epq=%22Comparison+of+the+Toxicities+of+Biphenyl%2C+Monochlorobiphenyl%2C+and+2%2C2%27%2C4%2C4%27-Tetrachlorobiphenyl+to", "Google Scholar")</f>
        <v>0.0</v>
      </c>
    </row>
    <row r="45">
      <c r="A45" t="n">
        <v>166566.0</v>
      </c>
      <c r="B45" t="inlineStr">
        <is>
          <t>Dong,F., J. Li, B. Chankvetadze, Y. Cheng, J. Xu, X. Liu, Y. Li, X. Chen, C. Bertucci, D. Tedesco, R. Zanasi, and Y. Zh</t>
        </is>
      </c>
      <c r="C45" t="inlineStr">
        <is>
          <t>Chiral Triazole Fungicide Difenoconazole: Absolute Stereochemistry, Stereoselective Bioactivity, Aquatic Toxicity, and Environmental Behavior in Vegetables and Soil</t>
        </is>
      </c>
      <c r="D45" t="inlineStr">
        <is>
          <t>Environ. Sci. Technol.47(7): 3386-3394</t>
        </is>
      </c>
      <c r="E45" t="n">
        <v>2013.0</v>
      </c>
      <c r="F45"/>
      <c r="G45" t="inlineStr">
        <is>
          <t>Dong,F., J. Li, B. Chankvetadze, Y. Cheng, J. Xu, X. Liu, Y. Li, X. Chen, C. Bertucci, D. Tedesco, R. Zanasi, and Y. Zh. Chiral Triazole Fungicide Difenoconazole: Absolute Stereochemistry, Stereoselective Bioactivity, Aquatic Toxicity, and Environmental Behavior in Vegetables and Soil. Environ. Sci. Technol.47(7): 3386-3394, 2013. ECOREF #166566</t>
        </is>
      </c>
      <c r="H45" s="44" t="n">
        <f>HYPERLINK("https://scholar.google.com/scholar?hl=en&amp;as_q=&amp;as_oq=&amp;as_eq=&amp;as_sauthors=&amp;as_publication=&amp;as_ylo=&amp;as_yhi=&amp;as_occt=title&amp;as_sdt=0%2C5&amp;as_epq=%22Chiral+Triazole+Fungicide+Difenoconazole%3A+Absolute+Stereochemistry%2C+Stereoselective+Bioactivity%2C+Aquatic+T", "Google Scholar")</f>
        <v>0.0</v>
      </c>
    </row>
    <row r="46">
      <c r="A46" t="n">
        <v>20415.0</v>
      </c>
      <c r="B46" t="inlineStr">
        <is>
          <t>Dorn,P.B., J.P. Salanitro, S.H. Evans, and L. Kravetz</t>
        </is>
      </c>
      <c r="C46" t="inlineStr">
        <is>
          <t>Assessing the Aquatic Hazard of Some Branched and Linear Nonionic Surfactants by Biodegradation and Toxicity</t>
        </is>
      </c>
      <c r="D46" t="inlineStr">
        <is>
          <t>Environ. Toxicol. Chem.12(10): 1751-1762</t>
        </is>
      </c>
      <c r="E46" t="n">
        <v>1993.0</v>
      </c>
      <c r="F46"/>
      <c r="G46" t="inlineStr">
        <is>
          <t>Dorn,P.B., J.P. Salanitro, S.H. Evans, and L. Kravetz. Assessing the Aquatic Hazard of Some Branched and Linear Nonionic Surfactants by Biodegradation and Toxicity. Environ. Toxicol. Chem.12(10): 1751-1762, 1993. ECOREF #20415</t>
        </is>
      </c>
      <c r="H46" s="45" t="n">
        <f>HYPERLINK("https://scholar.google.com/scholar?hl=en&amp;as_q=&amp;as_oq=&amp;as_eq=&amp;as_sauthors=&amp;as_publication=&amp;as_ylo=&amp;as_yhi=&amp;as_occt=title&amp;as_sdt=0%2C5&amp;as_epq=%22Assessing+the+Aquatic+Hazard+of+Some+Branched+and+Linear+Nonionic+Surfactants+by+Biodegradation+and+Toxicity", "Google Scholar")</f>
        <v>0.0</v>
      </c>
    </row>
    <row r="47">
      <c r="A47" t="n">
        <v>83917.0</v>
      </c>
      <c r="B47" t="inlineStr">
        <is>
          <t>Dow Chemical Co.</t>
        </is>
      </c>
      <c r="C47" t="inlineStr">
        <is>
          <t>Evaluation of Crude Naphthalene in the Aquatic Environment</t>
        </is>
      </c>
      <c r="D47" t="inlineStr">
        <is>
          <t>EPA/OTS Doc.#86-870002087:9 p.</t>
        </is>
      </c>
      <c r="E47" t="n">
        <v>1987.0</v>
      </c>
      <c r="F47"/>
      <c r="G47" t="inlineStr">
        <is>
          <t>Dow Chemical Co.. Evaluation of Crude Naphthalene in the Aquatic Environment. EPA/OTS Doc.#86-870002087:9 p., 1987. ECOREF #83917</t>
        </is>
      </c>
      <c r="H47" s="46" t="n">
        <f>HYPERLINK("https://scholar.google.com/scholar?hl=en&amp;as_q=&amp;as_oq=&amp;as_eq=&amp;as_sauthors=&amp;as_publication=&amp;as_ylo=&amp;as_yhi=&amp;as_occt=title&amp;as_sdt=0%2C5&amp;as_epq=%22Evaluation+of+Crude+Naphthalene+in+the+Aquatic+Environment", "Google Scholar")</f>
        <v>0.0</v>
      </c>
    </row>
    <row r="48">
      <c r="A48" t="n">
        <v>2465.0</v>
      </c>
      <c r="B48" t="inlineStr">
        <is>
          <t>Dowden,B.F.</t>
        </is>
      </c>
      <c r="C48" t="inlineStr">
        <is>
          <t>Cumulative Toxicities of Some Inorganic Salts to Daphnia magna as Determined by Median Tolerance Limits</t>
        </is>
      </c>
      <c r="D48" t="inlineStr">
        <is>
          <t>Proc. La. Acad. Sci.23:77-85</t>
        </is>
      </c>
      <c r="E48" t="n">
        <v>1961.0</v>
      </c>
      <c r="F48"/>
      <c r="G48" t="inlineStr">
        <is>
          <t>Dowden,B.F.. Cumulative Toxicities of Some Inorganic Salts to Daphnia magna as Determined by Median Tolerance Limits. Proc. La. Acad. Sci.23:77-85, 1961. ECOREF #2465</t>
        </is>
      </c>
      <c r="H48" s="47" t="n">
        <f>HYPERLINK("https://scholar.google.com/scholar?hl=en&amp;as_q=&amp;as_oq=&amp;as_eq=&amp;as_sauthors=&amp;as_publication=&amp;as_ylo=&amp;as_yhi=&amp;as_occt=title&amp;as_sdt=0%2C5&amp;as_epq=%22Cumulative+Toxicities+of+Some+Inorganic+Salts+to+Daphnia+magna+as+Determined+by+Median+Tolerance+Limits", "Google Scholar")</f>
        <v>0.0</v>
      </c>
    </row>
    <row r="49">
      <c r="A49" t="n">
        <v>915.0</v>
      </c>
      <c r="B49" t="inlineStr">
        <is>
          <t>Dowden,B.F., and H.J. Bennett</t>
        </is>
      </c>
      <c r="C49" t="inlineStr">
        <is>
          <t>Toxicity of Selected Chemicals to Certain Animals</t>
        </is>
      </c>
      <c r="D49" t="inlineStr">
        <is>
          <t>J. Water Pollut. Control Fed.37(9): 1308-1316</t>
        </is>
      </c>
      <c r="E49" t="n">
        <v>1965.0</v>
      </c>
      <c r="F49"/>
      <c r="G49" t="inlineStr">
        <is>
          <t>Dowden,B.F., and H.J. Bennett. Toxicity of Selected Chemicals to Certain Animals. J. Water Pollut. Control Fed.37(9): 1308-1316, 1965. ECOREF #915</t>
        </is>
      </c>
      <c r="H49" s="48" t="n">
        <f>HYPERLINK("https://scholar.google.com/scholar?hl=en&amp;as_q=&amp;as_oq=&amp;as_eq=&amp;as_sauthors=&amp;as_publication=&amp;as_ylo=&amp;as_yhi=&amp;as_occt=title&amp;as_sdt=0%2C5&amp;as_epq=%22Toxicity+of+Selected+Chemicals+to+Certain+Animals", "Google Scholar")</f>
        <v>0.0</v>
      </c>
    </row>
    <row r="50">
      <c r="A50" t="n">
        <v>165478.0</v>
      </c>
      <c r="B50" t="inlineStr">
        <is>
          <t>EA Engineering Science and Technology</t>
        </is>
      </c>
      <c r="C50" t="inlineStr">
        <is>
          <t>Results of Acute and Chronic Toxicity Testing with Sodium Perchlorate</t>
        </is>
      </c>
      <c r="D50" t="inlineStr">
        <is>
          <t>Report 2900, EA Engineering, Science, and Technology, Sparks, MD:156 p.</t>
        </is>
      </c>
      <c r="E50" t="n">
        <v>1998.0</v>
      </c>
      <c r="F50"/>
      <c r="G50" t="inlineStr">
        <is>
          <t>EA Engineering Science and Technology. Results of Acute and Chronic Toxicity Testing with Sodium Perchlorate. Report 2900, EA Engineering, Science, and Technology, Sparks, MD:156 p., 1998. ECOREF #165478</t>
        </is>
      </c>
      <c r="H50" s="49" t="n">
        <f>HYPERLINK("https://scholar.google.com/scholar?hl=en&amp;as_q=&amp;as_oq=&amp;as_eq=&amp;as_sauthors=&amp;as_publication=&amp;as_ylo=&amp;as_yhi=&amp;as_occt=title&amp;as_sdt=0%2C5&amp;as_epq=%22Results+of+Acute+and+Chronic+Toxicity+Testing+with+Sodium+Perchlorate", "Google Scholar")</f>
        <v>0.0</v>
      </c>
    </row>
    <row r="51">
      <c r="A51" t="n">
        <v>10060.0</v>
      </c>
      <c r="B51" t="inlineStr">
        <is>
          <t>Eastmond,D.A., G.M. Booth, and M.L. Lee</t>
        </is>
      </c>
      <c r="C51" t="inlineStr">
        <is>
          <t>Toxicity, Accumulation, and Elimination of Polycyclic Aromatic Sulfur Heterocycles in Daphnia magna</t>
        </is>
      </c>
      <c r="D51" t="inlineStr">
        <is>
          <t>Arch. Environ. Contam. Toxicol.13(1): 105-111</t>
        </is>
      </c>
      <c r="E51" t="n">
        <v>1984.0</v>
      </c>
      <c r="F51"/>
      <c r="G51" t="inlineStr">
        <is>
          <t>Eastmond,D.A., G.M. Booth, and M.L. Lee. Toxicity, Accumulation, and Elimination of Polycyclic Aromatic Sulfur Heterocycles in Daphnia magna. Arch. Environ. Contam. Toxicol.13(1): 105-111, 1984. ECOREF #10060</t>
        </is>
      </c>
      <c r="H51" s="50" t="n">
        <f>HYPERLINK("https://scholar.google.com/scholar?hl=en&amp;as_q=&amp;as_oq=&amp;as_eq=&amp;as_sauthors=&amp;as_publication=&amp;as_ylo=&amp;as_yhi=&amp;as_occt=title&amp;as_sdt=0%2C5&amp;as_epq=%22Toxicity%2C+Accumulation%2C+and+Elimination+of+Polycyclic+Aromatic+Sulfur+Heterocycles+in+Daphnia+magna", "Google Scholar")</f>
        <v>0.0</v>
      </c>
    </row>
    <row r="52">
      <c r="A52" t="n">
        <v>158449.0</v>
      </c>
      <c r="B52" t="inlineStr">
        <is>
          <t>Elphick,J.R.F., K.D. Bergh, and H.C. Bailey</t>
        </is>
      </c>
      <c r="C52" t="inlineStr">
        <is>
          <t>Chronic Toxicity of Chloride to Freshwater Species:  Effects of Hardness and Implications for Water Quality Guidelines</t>
        </is>
      </c>
      <c r="D52" t="inlineStr">
        <is>
          <t>Environ. Toxicol. Chem.30(1): 239-246</t>
        </is>
      </c>
      <c r="E52" t="n">
        <v>2011.0</v>
      </c>
      <c r="F52"/>
      <c r="G52" t="inlineStr">
        <is>
          <t>Elphick,J.R.F., K.D. Bergh, and H.C. Bailey. Chronic Toxicity of Chloride to Freshwater Species:  Effects of Hardness and Implications for Water Quality Guidelines. Environ. Toxicol. Chem.30(1): 239-246, 2011. ECOREF #158449</t>
        </is>
      </c>
      <c r="H52" s="51" t="n">
        <f>HYPERLINK("https://scholar.google.com/scholar?hl=en&amp;as_q=&amp;as_oq=&amp;as_eq=&amp;as_sauthors=&amp;as_publication=&amp;as_ylo=&amp;as_yhi=&amp;as_occt=title&amp;as_sdt=0%2C5&amp;as_epq=%22Chronic+Toxicity+of+Chloride+to+Freshwater+Species%3A++Effects+of+Hardness+and+Implications+for+Water+Quality+Gu", "Google Scholar")</f>
        <v>0.0</v>
      </c>
    </row>
    <row r="53">
      <c r="A53" t="n">
        <v>83914.0</v>
      </c>
      <c r="B53" t="inlineStr">
        <is>
          <t>Epsey Huston and Associates Inc.</t>
        </is>
      </c>
      <c r="C53" t="inlineStr">
        <is>
          <t>Bioassay Testing of Sample 5601-56-1 in Fresh Water with Theleopomis macrochirus and Daphnia magna</t>
        </is>
      </c>
      <c r="D53" t="inlineStr">
        <is>
          <t>EPA/OTS Doc.#86-870000557:22 p.</t>
        </is>
      </c>
      <c r="E53" t="n">
        <v>2000.0</v>
      </c>
      <c r="F53"/>
      <c r="G53" t="inlineStr">
        <is>
          <t>Epsey Huston and Associates Inc.. Bioassay Testing of Sample 5601-56-1 in Fresh Water with Theleopomis macrochirus and Daphnia magna. EPA/OTS Doc.#86-870000557:22 p., 2000. ECOREF #83914</t>
        </is>
      </c>
      <c r="H53" s="52" t="n">
        <f>HYPERLINK("https://scholar.google.com/scholar?hl=en&amp;as_q=&amp;as_oq=&amp;as_eq=&amp;as_sauthors=&amp;as_publication=&amp;as_ylo=&amp;as_yhi=&amp;as_occt=title&amp;as_sdt=0%2C5&amp;as_epq=%22Bioassay+Testing+of+Sample+5601-56-1+in+Fresh+Water+with+Theleopomis+macrochirus+and+Daphnia+magna", "Google Scholar")</f>
        <v>0.0</v>
      </c>
    </row>
    <row r="54">
      <c r="A54" t="n">
        <v>11951.0</v>
      </c>
      <c r="B54" t="inlineStr">
        <is>
          <t>Ewell,W.S., J.W. Gorsuch, R.O. Kringle, K.A. Robillard, and R.C. Spiegel</t>
        </is>
      </c>
      <c r="C54" t="inlineStr">
        <is>
          <t>Simultaneous Evaluation of the Acute Effects of Chemicals on Seven Aquatic Species</t>
        </is>
      </c>
      <c r="D54" t="inlineStr">
        <is>
          <t>Environ. Toxicol. Chem.5(9): 831-840</t>
        </is>
      </c>
      <c r="E54" t="n">
        <v>1986.0</v>
      </c>
      <c r="F54"/>
      <c r="G54" t="inlineStr">
        <is>
          <t>Ewell,W.S., J.W. Gorsuch, R.O. Kringle, K.A. Robillard, and R.C. Spiegel. Simultaneous Evaluation of the Acute Effects of Chemicals on Seven Aquatic Species. Environ. Toxicol. Chem.5(9): 831-840, 1986. ECOREF #11951</t>
        </is>
      </c>
      <c r="H54" s="53" t="n">
        <f>HYPERLINK("https://scholar.google.com/scholar?hl=en&amp;as_q=&amp;as_oq=&amp;as_eq=&amp;as_sauthors=&amp;as_publication=&amp;as_ylo=&amp;as_yhi=&amp;as_occt=title&amp;as_sdt=0%2C5&amp;as_epq=%22Simultaneous+Evaluation+of+the+Acute+Effects+of+Chemicals+on+Seven+Aquatic+Species", "Google Scholar")</f>
        <v>0.0</v>
      </c>
    </row>
    <row r="55">
      <c r="A55" t="n">
        <v>116752.0</v>
      </c>
      <c r="B55" t="inlineStr">
        <is>
          <t>Fairchild II,E.J.</t>
        </is>
      </c>
      <c r="C55" t="inlineStr">
        <is>
          <t>Effects of Lowered Oxygen Tension on the Susceptibility of Daphnia magna to Certain Inorganic Salts</t>
        </is>
      </c>
      <c r="D55" t="inlineStr">
        <is>
          <t>Ph.D.Thesis, Louisiana State University, Baton Rouge, LA:134 p.</t>
        </is>
      </c>
      <c r="E55" t="n">
        <v>1954.0</v>
      </c>
      <c r="F55"/>
      <c r="G55" t="inlineStr">
        <is>
          <t>Fairchild II,E.J.. Effects of Lowered Oxygen Tension on the Susceptibility of Daphnia magna to Certain Inorganic Salts. Ph.D.Thesis, Louisiana State University, Baton Rouge, LA:134 p., 1954. ECOREF #116752</t>
        </is>
      </c>
      <c r="H55" s="54" t="n">
        <f>HYPERLINK("https://scholar.google.com/scholar?hl=en&amp;as_q=&amp;as_oq=&amp;as_eq=&amp;as_sauthors=&amp;as_publication=&amp;as_ylo=&amp;as_yhi=&amp;as_occt=title&amp;as_sdt=0%2C5&amp;as_epq=%22Effects+of+Lowered+Oxygen+Tension+on+the+Susceptibility+of+Daphnia+magna+to+Certain+Inorganic+Salts", "Google Scholar")</f>
        <v>0.0</v>
      </c>
    </row>
    <row r="56">
      <c r="A56" t="n">
        <v>117511.0</v>
      </c>
      <c r="B56" t="inlineStr">
        <is>
          <t>Fairchild II,E.J.</t>
        </is>
      </c>
      <c r="C56" t="inlineStr">
        <is>
          <t>Low Dissolved Oxygen:  Effect Upon the Toxicity of Certain Inorganic Salts to the Aquatic Invertebrate Daphnia magna</t>
        </is>
      </c>
      <c r="D56" t="inlineStr">
        <is>
          <t>In: Proc. 4th Ann. Water Symp., March 1955, Baton Rouge, LA, Eng. Exp. Stn. Bull. No.51:95-102</t>
        </is>
      </c>
      <c r="E56" t="n">
        <v>1955.0</v>
      </c>
      <c r="F56"/>
      <c r="G56" t="inlineStr">
        <is>
          <t>Fairchild II,E.J.. Low Dissolved Oxygen:  Effect Upon the Toxicity of Certain Inorganic Salts to the Aquatic Invertebrate Daphnia magna. In: Proc. 4th Ann. Water Symp., March 1955, Baton Rouge, LA, Eng. Exp. Stn. Bull. No.51:95-102, 1955. ECOREF #117511</t>
        </is>
      </c>
      <c r="H56" s="55" t="n">
        <f>HYPERLINK("https://scholar.google.com/scholar?hl=en&amp;as_q=&amp;as_oq=&amp;as_eq=&amp;as_sauthors=&amp;as_publication=&amp;as_ylo=&amp;as_yhi=&amp;as_occt=title&amp;as_sdt=0%2C5&amp;as_epq=%22Low+Dissolved+Oxygen%3A++Effect+Upon+the+Toxicity+of+Certain+Inorganic+Salts+to+the+Aquatic+Invertebrate+Daphnia", "Google Scholar")</f>
        <v>0.0</v>
      </c>
    </row>
    <row r="57">
      <c r="A57" t="n">
        <v>9597.0</v>
      </c>
      <c r="B57" t="inlineStr">
        <is>
          <t>Ferrando,M.D., E. Andreu-Moliner, and A. Fernandez-Casalderrey</t>
        </is>
      </c>
      <c r="C57" t="inlineStr">
        <is>
          <t>Relative Sensitivity of Daphnia magna and Brachionus calyciflorus to Five Pesticides</t>
        </is>
      </c>
      <c r="D57" t="inlineStr">
        <is>
          <t>J. Environ. Sci. Health Part B Pestic. Food Contam. Agric. Wastes27(5): 511-522</t>
        </is>
      </c>
      <c r="E57" t="n">
        <v>1992.0</v>
      </c>
      <c r="F57"/>
      <c r="G57" t="inlineStr">
        <is>
          <t>Ferrando,M.D., E. Andreu-Moliner, and A. Fernandez-Casalderrey. Relative Sensitivity of Daphnia magna and Brachionus calyciflorus to Five Pesticides. J. Environ. Sci. Health Part B Pestic. Food Contam. Agric. Wastes27(5): 511-522, 1992. ECOREF #9597</t>
        </is>
      </c>
      <c r="H57" s="56" t="n">
        <f>HYPERLINK("https://scholar.google.com/scholar?hl=en&amp;as_q=&amp;as_oq=&amp;as_eq=&amp;as_sauthors=&amp;as_publication=&amp;as_ylo=&amp;as_yhi=&amp;as_occt=title&amp;as_sdt=0%2C5&amp;as_epq=%22Relative+Sensitivity+of+Daphnia+magna+and+Brachionus+calyciflorus+to+Five+Pesticides", "Google Scholar")</f>
        <v>0.0</v>
      </c>
    </row>
    <row r="58">
      <c r="A58" t="n">
        <v>2820.0</v>
      </c>
      <c r="B58" t="inlineStr">
        <is>
          <t>Frear,D.E.H., and J.E. Boyd</t>
        </is>
      </c>
      <c r="C58" t="inlineStr">
        <is>
          <t>Use of Daphnia magna for the Microbioassay of Pesticides.  I.  Development of Standardized Techniques for Rearing Daphnia and Preparation of Dosage-Mortality Curves for Pesticides</t>
        </is>
      </c>
      <c r="D58" t="inlineStr">
        <is>
          <t>J. Econ. Entomol.60(5): 1228-1236</t>
        </is>
      </c>
      <c r="E58" t="n">
        <v>1967.0</v>
      </c>
      <c r="F58"/>
      <c r="G58" t="inlineStr">
        <is>
          <t>Frear,D.E.H., and J.E. Boyd. Use of Daphnia magna for the Microbioassay of Pesticides.  I.  Development of Standardized Techniques for Rearing Daphnia and Preparation of Dosage-Mortality Curves for Pesticides. J. Econ. Entomol.60(5): 1228-1236, 1967. ECOREF #2820</t>
        </is>
      </c>
      <c r="H58" s="57" t="n">
        <f>HYPERLINK("https://scholar.google.com/scholar?hl=en&amp;as_q=&amp;as_oq=&amp;as_eq=&amp;as_sauthors=&amp;as_publication=&amp;as_ylo=&amp;as_yhi=&amp;as_occt=title&amp;as_sdt=0%2C5&amp;as_epq=%22Use+of+Daphnia+magna+for+the+Microbioassay+of+Pesticides.++I.++Development+of+Standardized+Techniques+for+Rearin", "Google Scholar")</f>
        <v>0.0</v>
      </c>
    </row>
    <row r="59">
      <c r="A59" t="n">
        <v>186637.0</v>
      </c>
      <c r="B59" t="inlineStr">
        <is>
          <t>Freitas,E.C., C. Pinheiro, O. Rocha, and S. Loureiro</t>
        </is>
      </c>
      <c r="C59" t="inlineStr">
        <is>
          <t>Can Mixtures of Cyanotoxins Represent a Risk to the Zooplankton? The Case Study of Daphnia magna Straus Exposed to Hepatotoxic and Neurotoxic Cyanobacterial Extracts.</t>
        </is>
      </c>
      <c r="D59" t="inlineStr">
        <is>
          <t>Harmful Algae31:143-152</t>
        </is>
      </c>
      <c r="E59" t="n">
        <v>2014.0</v>
      </c>
      <c r="F59"/>
      <c r="G59" t="inlineStr">
        <is>
          <t>Freitas,E.C., C. Pinheiro, O. Rocha, and S. Loureiro. Can Mixtures of Cyanotoxins Represent a Risk to the Zooplankton? The Case Study of Daphnia magna Straus Exposed to Hepatotoxic and Neurotoxic Cyanobacterial Extracts.. Harmful Algae31:143-152, 2014. ECOREF #186637</t>
        </is>
      </c>
      <c r="H59" s="58" t="n">
        <f>HYPERLINK("https://scholar.google.com/scholar?hl=en&amp;as_q=&amp;as_oq=&amp;as_eq=&amp;as_sauthors=&amp;as_publication=&amp;as_ylo=&amp;as_yhi=&amp;as_occt=title&amp;as_sdt=0%2C5&amp;as_epq=%22Can+Mixtures+of+Cyanotoxins+Represent+a+Risk+to+the+Zooplankton%3F+The+Case+Study+of+Daphnia+magna+Straus+Expose", "Google Scholar")</f>
        <v>0.0</v>
      </c>
    </row>
    <row r="60">
      <c r="A60" t="n">
        <v>2646.0</v>
      </c>
      <c r="B60" t="inlineStr">
        <is>
          <t>Gaaboub,I.A., F.M. El-Gayar, and A.A. Abdel-Gawaad</t>
        </is>
      </c>
      <c r="C60" t="inlineStr">
        <is>
          <t>Comparative Studies on the Sensitivity of Culex pipiens fatigans Wied. Mosquito Larvae and the Microcrustacean Adults of Daphnia magna Straus as Microbioassay Test Organisms for Screening Certain Soil Insecticides Appli</t>
        </is>
      </c>
      <c r="D60" t="inlineStr">
        <is>
          <t>Bull. Entomol. Soc. Egypt7:193-199</t>
        </is>
      </c>
      <c r="E60" t="n">
        <v>1973.0</v>
      </c>
      <c r="F60"/>
      <c r="G60" t="inlineStr">
        <is>
          <t>Gaaboub,I.A., F.M. El-Gayar, and A.A. Abdel-Gawaad. Comparative Studies on the Sensitivity of Culex pipiens fatigans Wied. Mosquito Larvae and the Microcrustacean Adults of Daphnia magna Straus as Microbioassay Test Organisms for Screening Certain Soil Insecticides Appli. Bull. Entomol. Soc. Egypt7:193-199, 1973. ECOREF #2646</t>
        </is>
      </c>
      <c r="H60" s="59" t="n">
        <f>HYPERLINK("https://scholar.google.com/scholar?hl=en&amp;as_q=&amp;as_oq=&amp;as_eq=&amp;as_sauthors=&amp;as_publication=&amp;as_ylo=&amp;as_yhi=&amp;as_occt=title&amp;as_sdt=0%2C5&amp;as_epq=%22Comparative+Studies+on+the+Sensitivity+of+Culex+pipiens+fatigans+Wied.+Mosquito+Larvae+and+the+Microcrustacean+A", "Google Scholar")</f>
        <v>0.0</v>
      </c>
    </row>
    <row r="61">
      <c r="A61" t="n">
        <v>15291.0</v>
      </c>
      <c r="B61" t="inlineStr">
        <is>
          <t>Gaaboub,I.A., F.M. El-Gayar, and E.M. Helal</t>
        </is>
      </c>
      <c r="C61" t="inlineStr">
        <is>
          <t>Comparative Bioassay Studies on Larvae of Culex pipiens and the Microcrustacean Daphnia magna</t>
        </is>
      </c>
      <c r="D61" t="inlineStr">
        <is>
          <t>Bull. Entomol. Soc. Egypt9:77-84</t>
        </is>
      </c>
      <c r="E61" t="n">
        <v>1975.0</v>
      </c>
      <c r="F61"/>
      <c r="G61" t="inlineStr">
        <is>
          <t>Gaaboub,I.A., F.M. El-Gayar, and E.M. Helal. Comparative Bioassay Studies on Larvae of Culex pipiens and the Microcrustacean Daphnia magna. Bull. Entomol. Soc. Egypt9:77-84, 1975. ECOREF #15291</t>
        </is>
      </c>
      <c r="H61" s="60" t="n">
        <f>HYPERLINK("https://scholar.google.com/scholar?hl=en&amp;as_q=&amp;as_oq=&amp;as_eq=&amp;as_sauthors=&amp;as_publication=&amp;as_ylo=&amp;as_yhi=&amp;as_occt=title&amp;as_sdt=0%2C5&amp;as_epq=%22Comparative+Bioassay+Studies+on+Larvae+of+Culex+pipiens+and+the+Microcrustacean+Daphnia+magna", "Google Scholar")</f>
        <v>0.0</v>
      </c>
    </row>
    <row r="62">
      <c r="A62" t="n">
        <v>15292.0</v>
      </c>
      <c r="B62" t="inlineStr">
        <is>
          <t>Gaaboub,I.A., I.A. Rawash, H.K. Badawy, and N.A. Bayomi</t>
        </is>
      </c>
      <c r="C62" t="inlineStr">
        <is>
          <t>Comparison Between the Use of Gambusia affinis Baird and Girard, Mosquito Larvae of Culex pipiens L. and the Microcrustacean Daphnia magna Straus</t>
        </is>
      </c>
      <c r="D62" t="inlineStr">
        <is>
          <t>Proc. 4th Arab Pestic. Conf. Tanta Univ.1:213-227</t>
        </is>
      </c>
      <c r="E62" t="n">
        <v>1981.0</v>
      </c>
      <c r="F62"/>
      <c r="G62" t="inlineStr">
        <is>
          <t>Gaaboub,I.A., I.A. Rawash, H.K. Badawy, and N.A. Bayomi. Comparison Between the Use of Gambusia affinis Baird and Girard, Mosquito Larvae of Culex pipiens L. and the Microcrustacean Daphnia magna Straus. Proc. 4th Arab Pestic. Conf. Tanta Univ.1:213-227, 1981. ECOREF #15292</t>
        </is>
      </c>
      <c r="H62" s="61" t="n">
        <f>HYPERLINK("https://scholar.google.com/scholar?hl=en&amp;as_q=&amp;as_oq=&amp;as_eq=&amp;as_sauthors=&amp;as_publication=&amp;as_ylo=&amp;as_yhi=&amp;as_occt=title&amp;as_sdt=0%2C5&amp;as_epq=%22Comparison+Between+the+Use+of+Gambusia+affinis+Baird+and+Girard%2C+Mosquito+Larvae+of+Culex+pipiens+L.+and+the+M", "Google Scholar")</f>
        <v>0.0</v>
      </c>
    </row>
    <row r="63">
      <c r="A63" t="n">
        <v>180436.0</v>
      </c>
      <c r="B63" t="inlineStr">
        <is>
          <t>Great Lakes Chemical Corp.</t>
        </is>
      </c>
      <c r="C63" t="inlineStr">
        <is>
          <t>Acute Toxicity of FMBP4A (Tetrabromobisphenol A) to the Water Flea Daphnia magna Straus</t>
        </is>
      </c>
      <c r="D63" t="inlineStr">
        <is>
          <t>EPA/OTS 878216112:11 p.</t>
        </is>
      </c>
      <c r="E63" t="n">
        <v>1985.0</v>
      </c>
      <c r="F63"/>
      <c r="G63" t="inlineStr">
        <is>
          <t>Great Lakes Chemical Corp.. Acute Toxicity of FMBP4A (Tetrabromobisphenol A) to the Water Flea Daphnia magna Straus. EPA/OTS 878216112:11 p., 1985. ECOREF #180436</t>
        </is>
      </c>
      <c r="H63" s="62" t="n">
        <f>HYPERLINK("https://scholar.google.com/scholar?hl=en&amp;as_q=&amp;as_oq=&amp;as_eq=&amp;as_sauthors=&amp;as_publication=&amp;as_ylo=&amp;as_yhi=&amp;as_occt=title&amp;as_sdt=0%2C5&amp;as_epq=%22Acute+Toxicity+of+FMBP4A+%28Tetrabromobisphenol+A%29+to+the+Water+Flea+Daphnia+magna+Straus", "Google Scholar")</f>
        <v>0.0</v>
      </c>
    </row>
    <row r="64">
      <c r="A64" t="n">
        <v>155862.0</v>
      </c>
      <c r="B64" t="inlineStr">
        <is>
          <t>Han,G.H., H.G. Hur, and S.D. Kim</t>
        </is>
      </c>
      <c r="C64" t="inlineStr">
        <is>
          <t>Ecotoxicological Risk of Pharmaceuticals from Wastewater Treatment Plants in Korea:  Occurrence and Toxicity to Daphnia magna</t>
        </is>
      </c>
      <c r="D64" t="inlineStr">
        <is>
          <t>Environ. Toxicol. Chem.25(1): 265-271</t>
        </is>
      </c>
      <c r="E64" t="n">
        <v>2006.0</v>
      </c>
      <c r="F64"/>
      <c r="G64" t="inlineStr">
        <is>
          <t>Han,G.H., H.G. Hur, and S.D. Kim. Ecotoxicological Risk of Pharmaceuticals from Wastewater Treatment Plants in Korea:  Occurrence and Toxicity to Daphnia magna. Environ. Toxicol. Chem.25(1): 265-271, 2006. ECOREF #155862</t>
        </is>
      </c>
      <c r="H64" s="63" t="n">
        <f>HYPERLINK("https://scholar.google.com/scholar?hl=en&amp;as_q=&amp;as_oq=&amp;as_eq=&amp;as_sauthors=&amp;as_publication=&amp;as_ylo=&amp;as_yhi=&amp;as_occt=title&amp;as_sdt=0%2C5&amp;as_epq=%22Ecotoxicological+Risk+of+Pharmaceuticals+from+Wastewater+Treatment+Plants+in+Korea%3A++Occurrence+and+Toxicity+t", "Google Scholar")</f>
        <v>0.0</v>
      </c>
    </row>
    <row r="65">
      <c r="A65" t="n">
        <v>109251.0</v>
      </c>
      <c r="B65" t="inlineStr">
        <is>
          <t>Hansen,L.K., P.C. Frost, J.H. Larson, and C.D. Metcalfe</t>
        </is>
      </c>
      <c r="C65" t="inlineStr">
        <is>
          <t>Poor Elemental Food Quality Reduces the Toxicity of Fluoxetine on Daphnia magna</t>
        </is>
      </c>
      <c r="D65" t="inlineStr">
        <is>
          <t>Aquat. Toxicol.86(1): 99-103</t>
        </is>
      </c>
      <c r="E65" t="n">
        <v>2008.0</v>
      </c>
      <c r="F65"/>
      <c r="G65" t="inlineStr">
        <is>
          <t>Hansen,L.K., P.C. Frost, J.H. Larson, and C.D. Metcalfe. Poor Elemental Food Quality Reduces the Toxicity of Fluoxetine on Daphnia magna. Aquat. Toxicol.86(1): 99-103, 2008. ECOREF #109251</t>
        </is>
      </c>
      <c r="H65" s="64" t="n">
        <f>HYPERLINK("https://scholar.google.com/scholar?hl=en&amp;as_q=&amp;as_oq=&amp;as_eq=&amp;as_sauthors=&amp;as_publication=&amp;as_ylo=&amp;as_yhi=&amp;as_occt=title&amp;as_sdt=0%2C5&amp;as_epq=%22Poor+Elemental+Food+Quality+Reduces+the+Toxicity+of+Fluoxetine+on+Daphnia+magna", "Google Scholar")</f>
        <v>0.0</v>
      </c>
    </row>
    <row r="66">
      <c r="A66" t="n">
        <v>14713.0</v>
      </c>
      <c r="B66" t="inlineStr">
        <is>
          <t>Harris,G.</t>
        </is>
      </c>
      <c r="C66" t="inlineStr">
        <is>
          <t>The Comparative Toxicity of Crude and Refined Oils to Daphnia magna</t>
        </is>
      </c>
      <c r="D66" t="inlineStr">
        <is>
          <t>Rep. Ser. No. EE-152, Environment Canada, Ottawa, Ontario:23 p.</t>
        </is>
      </c>
      <c r="E66" t="n">
        <v>1994.0</v>
      </c>
      <c r="F66"/>
      <c r="G66" t="inlineStr">
        <is>
          <t>Harris,G.. The Comparative Toxicity of Crude and Refined Oils to Daphnia magna. Rep. Ser. No. EE-152, Environment Canada, Ottawa, Ontario:23 p., 1994. ECOREF #14713</t>
        </is>
      </c>
      <c r="H66" s="65" t="n">
        <f>HYPERLINK("https://scholar.google.com/scholar?hl=en&amp;as_q=&amp;as_oq=&amp;as_eq=&amp;as_sauthors=&amp;as_publication=&amp;as_ylo=&amp;as_yhi=&amp;as_occt=title&amp;as_sdt=0%2C5&amp;as_epq=%22The+Comparative+Toxicity+of+Crude+and+Refined+Oils+to+Daphnia+magna", "Google Scholar")</f>
        <v>0.0</v>
      </c>
    </row>
    <row r="67">
      <c r="A67" t="n">
        <v>94623.0</v>
      </c>
      <c r="B67" t="inlineStr">
        <is>
          <t>Hatch,A.C., and G.A.,Jr. Burton</t>
        </is>
      </c>
      <c r="C67" t="inlineStr">
        <is>
          <t>Phototoxicity of Fluoranthene to Two Freshwater Crustaceans, Hyalella azteca and Daphnia magna:  Measures of Feeding Inhibition as a Toxicological Endpoint</t>
        </is>
      </c>
      <c r="D67" t="inlineStr">
        <is>
          <t>Hydrobiologia400:243-248</t>
        </is>
      </c>
      <c r="E67" t="n">
        <v>1999.0</v>
      </c>
      <c r="F67"/>
      <c r="G67" t="inlineStr">
        <is>
          <t>Hatch,A.C., and G.A.,Jr. Burton. Phototoxicity of Fluoranthene to Two Freshwater Crustaceans, Hyalella azteca and Daphnia magna:  Measures of Feeding Inhibition as a Toxicological Endpoint. Hydrobiologia400:243-248, 1999. ECOREF #94623</t>
        </is>
      </c>
      <c r="H67" s="66" t="n">
        <f>HYPERLINK("https://scholar.google.com/scholar?hl=en&amp;as_q=&amp;as_oq=&amp;as_eq=&amp;as_sauthors=&amp;as_publication=&amp;as_ylo=&amp;as_yhi=&amp;as_occt=title&amp;as_sdt=0%2C5&amp;as_epq=%22Phototoxicity+of+Fluoranthene+to+Two+Freshwater+Crustaceans%2C+Hyalella+azteca+and+Daphnia+magna%3A++Measures+of", "Google Scholar")</f>
        <v>0.0</v>
      </c>
    </row>
    <row r="68">
      <c r="A68" t="n">
        <v>5675.0</v>
      </c>
      <c r="B68" t="inlineStr">
        <is>
          <t>Hermens,J., H. Canton, N. Steyger, and R. Wegman</t>
        </is>
      </c>
      <c r="C68" t="inlineStr">
        <is>
          <t>Joint Effects of a Mixture of 14 Chemicals on Mortality and Inhibition of Reproduction of Daphnia magna</t>
        </is>
      </c>
      <c r="D68" t="inlineStr">
        <is>
          <t>Aquat. Toxicol.5(4): 315-322</t>
        </is>
      </c>
      <c r="E68" t="n">
        <v>1984.0</v>
      </c>
      <c r="F68"/>
      <c r="G68" t="inlineStr">
        <is>
          <t>Hermens,J., H. Canton, N. Steyger, and R. Wegman. Joint Effects of a Mixture of 14 Chemicals on Mortality and Inhibition of Reproduction of Daphnia magna. Aquat. Toxicol.5(4): 315-322, 1984. ECOREF #5675</t>
        </is>
      </c>
      <c r="H68" s="67" t="n">
        <f>HYPERLINK("https://scholar.google.com/scholar?hl=en&amp;as_q=&amp;as_oq=&amp;as_eq=&amp;as_sauthors=&amp;as_publication=&amp;as_ylo=&amp;as_yhi=&amp;as_occt=title&amp;as_sdt=0%2C5&amp;as_epq=%22Joint+Effects+of+a+Mixture+of+14+Chemicals+on+Mortality+and+Inhibition+of+Reproduction+of+Daphnia+magna", "Google Scholar")</f>
        <v>0.0</v>
      </c>
    </row>
    <row r="69">
      <c r="A69" t="n">
        <v>16005.0</v>
      </c>
      <c r="B69" t="inlineStr">
        <is>
          <t>Hessen,D.O., T. Kallqvist, M.I. Abdel-Hamid, and D. Berge</t>
        </is>
      </c>
      <c r="C69" t="inlineStr">
        <is>
          <t>Effects of Pesticides on Different Zooplankton Taxa in Mesocosm Experiments</t>
        </is>
      </c>
      <c r="D69" t="inlineStr">
        <is>
          <t>Norw. J. Agric. Sci. Suppl.13:153-161</t>
        </is>
      </c>
      <c r="E69" t="n">
        <v>1994.0</v>
      </c>
      <c r="F69"/>
      <c r="G69" t="inlineStr">
        <is>
          <t>Hessen,D.O., T. Kallqvist, M.I. Abdel-Hamid, and D. Berge. Effects of Pesticides on Different Zooplankton Taxa in Mesocosm Experiments. Norw. J. Agric. Sci. Suppl.13:153-161, 1994. ECOREF #16005</t>
        </is>
      </c>
      <c r="H69" s="68" t="n">
        <f>HYPERLINK("https://scholar.google.com/scholar?hl=en&amp;as_q=&amp;as_oq=&amp;as_eq=&amp;as_sauthors=&amp;as_publication=&amp;as_ylo=&amp;as_yhi=&amp;as_occt=title&amp;as_sdt=0%2C5&amp;as_epq=%22Effects+of+Pesticides+on+Different+Zooplankton+Taxa+in+Mesocosm+Experiments", "Google Scholar")</f>
        <v>0.0</v>
      </c>
    </row>
    <row r="70">
      <c r="A70" t="n">
        <v>94641.0</v>
      </c>
      <c r="B70" t="inlineStr">
        <is>
          <t>Hirano,M., H. Ishibashi, N. Matsumura, Y. Nagao, N. Watanabe, A. Watanabe, N. Onikura, K. Kishi, and K. Arizono</t>
        </is>
      </c>
      <c r="C70" t="inlineStr">
        <is>
          <t>Acute Toxicity Responses of Two Crustaceans, Americamysis bahia and Daphnia magna, to Endocrine Disrupters</t>
        </is>
      </c>
      <c r="D70" t="inlineStr">
        <is>
          <t>J. Health Sci.50(1): 97-100</t>
        </is>
      </c>
      <c r="E70" t="n">
        <v>2004.0</v>
      </c>
      <c r="F70"/>
      <c r="G70" t="inlineStr">
        <is>
          <t>Hirano,M., H. Ishibashi, N. Matsumura, Y. Nagao, N. Watanabe, A. Watanabe, N. Onikura, K. Kishi, and K. Arizono. Acute Toxicity Responses of Two Crustaceans, Americamysis bahia and Daphnia magna, to Endocrine Disrupters. J. Health Sci.50(1): 97-100, 2004. ECOREF #94641</t>
        </is>
      </c>
      <c r="H70" s="69" t="n">
        <f>HYPERLINK("https://scholar.google.com/scholar?hl=en&amp;as_q=&amp;as_oq=&amp;as_eq=&amp;as_sauthors=&amp;as_publication=&amp;as_ylo=&amp;as_yhi=&amp;as_occt=title&amp;as_sdt=0%2C5&amp;as_epq=%22Acute+Toxicity+Responses+of+Two+Crustaceans%2C+Americamysis+bahia+and+Daphnia+magna%2C+to+Endocrine+Disrupters", "Google Scholar")</f>
        <v>0.0</v>
      </c>
    </row>
    <row r="71">
      <c r="A71" t="n">
        <v>177254.0</v>
      </c>
      <c r="B71" t="inlineStr">
        <is>
          <t>Hoke,R.A., B.D. Ferrell, T. Ryan, T.L. Sloman, J.W. Green, D.L. Nabb, R. Mingoia, R.C. Buck, and S.H. Korzeniowski</t>
        </is>
      </c>
      <c r="C71" t="inlineStr">
        <is>
          <t>Aquatic Hazard, Bioaccumulation and Screening Risk Assessment for 6:2 Fluorotelomer Sulfonate</t>
        </is>
      </c>
      <c r="D71" t="inlineStr">
        <is>
          <t>Chemosphere128:258-265</t>
        </is>
      </c>
      <c r="E71" t="n">
        <v>2015.0</v>
      </c>
      <c r="F71"/>
      <c r="G71" t="inlineStr">
        <is>
          <t>Hoke,R.A., B.D. Ferrell, T. Ryan, T.L. Sloman, J.W. Green, D.L. Nabb, R. Mingoia, R.C. Buck, and S.H. Korzeniowski. Aquatic Hazard, Bioaccumulation and Screening Risk Assessment for 6:2 Fluorotelomer Sulfonate. Chemosphere128:258-265, 2015. ECOREF #177254</t>
        </is>
      </c>
      <c r="H71" s="70" t="n">
        <f>HYPERLINK("https://scholar.google.com/scholar?hl=en&amp;as_q=&amp;as_oq=&amp;as_eq=&amp;as_sauthors=&amp;as_publication=&amp;as_ylo=&amp;as_yhi=&amp;as_occt=title&amp;as_sdt=0%2C5&amp;as_epq=%22Aquatic+Hazard%2C+Bioaccumulation+and+Screening+Risk+Assessment+for+6%3A2+Fluorotelomer+Sulfonate", "Google Scholar")</f>
        <v>0.0</v>
      </c>
    </row>
    <row r="72">
      <c r="A72" t="n">
        <v>13471.0</v>
      </c>
      <c r="B72" t="inlineStr">
        <is>
          <t>Hoke,R.A., W.R. Gala, J.B. Drake, J.P. Giesy, and S. Flegler</t>
        </is>
      </c>
      <c r="C72" t="inlineStr">
        <is>
          <t>Bicarbonate as a Potential Confounding Factor in Cladoceran Toxicity Assessments of Pore Water from Contaminated Sediments</t>
        </is>
      </c>
      <c r="D72" t="inlineStr">
        <is>
          <t>Can. J. Fish. Aquat. Sci.49(8): 1633-1640</t>
        </is>
      </c>
      <c r="E72" t="n">
        <v>1992.0</v>
      </c>
      <c r="F72"/>
      <c r="G72" t="inlineStr">
        <is>
          <t>Hoke,R.A., W.R. Gala, J.B. Drake, J.P. Giesy, and S. Flegler. Bicarbonate as a Potential Confounding Factor in Cladoceran Toxicity Assessments of Pore Water from Contaminated Sediments. Can. J. Fish. Aquat. Sci.49(8): 1633-1640, 1992. ECOREF #13471</t>
        </is>
      </c>
      <c r="H72" s="71" t="n">
        <f>HYPERLINK("https://scholar.google.com/scholar?hl=en&amp;as_q=&amp;as_oq=&amp;as_eq=&amp;as_sauthors=&amp;as_publication=&amp;as_ylo=&amp;as_yhi=&amp;as_occt=title&amp;as_sdt=0%2C5&amp;as_epq=%22Bicarbonate+as+a+Potential+Confounding+Factor+in+Cladoceran+Toxicity+Assessments+of+Pore+Water+from+Contaminated", "Google Scholar")</f>
        <v>0.0</v>
      </c>
    </row>
    <row r="73">
      <c r="A73" t="n">
        <v>175700.0</v>
      </c>
      <c r="B73" t="inlineStr">
        <is>
          <t>Houde,M., M. Douville, M. Giraudo, K. Jean, M. Lepine, C. Spencer, and A.O. De Silva</t>
        </is>
      </c>
      <c r="C73" t="inlineStr">
        <is>
          <t>Endocrine-Disruption Potential of Perfluoroethylcyclohexane Sulfonate (PFECHS) in Chronically Exposed Daphnia magna</t>
        </is>
      </c>
      <c r="D73" t="inlineStr">
        <is>
          <t>Environ. Pollut.218:950-956</t>
        </is>
      </c>
      <c r="E73" t="n">
        <v>2016.0</v>
      </c>
      <c r="F73"/>
      <c r="G73" t="inlineStr">
        <is>
          <t>Houde,M., M. Douville, M. Giraudo, K. Jean, M. Lepine, C. Spencer, and A.O. De Silva. Endocrine-Disruption Potential of Perfluoroethylcyclohexane Sulfonate (PFECHS) in Chronically Exposed Daphnia magna. Environ. Pollut.218:950-956, 2016. ECOREF #175700</t>
        </is>
      </c>
      <c r="H73" s="72" t="n">
        <f>HYPERLINK("https://scholar.google.com/scholar?hl=en&amp;as_q=&amp;as_oq=&amp;as_eq=&amp;as_sauthors=&amp;as_publication=&amp;as_ylo=&amp;as_yhi=&amp;as_occt=title&amp;as_sdt=0%2C5&amp;as_epq=%22Endocrine-Disruption+Potential+of+Perfluoroethylcyclohexane+Sulfonate+%28PFECHS%29+in+Chronically+Exposed+Daphni", "Google Scholar")</f>
        <v>0.0</v>
      </c>
    </row>
    <row r="74">
      <c r="A74" t="n">
        <v>50362.0</v>
      </c>
      <c r="B74" t="inlineStr">
        <is>
          <t>Huang,G.L., H.W. Sun, and Z.H. Song</t>
        </is>
      </c>
      <c r="C74" t="inlineStr">
        <is>
          <t>Interactions Between Dibutyl Phthalate and Aquatic Organisms</t>
        </is>
      </c>
      <c r="D74" t="inlineStr">
        <is>
          <t>Bull. Environ. Contam. Toxicol.63(6): 759-765</t>
        </is>
      </c>
      <c r="E74" t="n">
        <v>1999.0</v>
      </c>
      <c r="F74"/>
      <c r="G74" t="inlineStr">
        <is>
          <t>Huang,G.L., H.W. Sun, and Z.H. Song. Interactions Between Dibutyl Phthalate and Aquatic Organisms. Bull. Environ. Contam. Toxicol.63(6): 759-765, 1999. ECOREF #50362</t>
        </is>
      </c>
      <c r="H74" s="73" t="n">
        <f>HYPERLINK("https://scholar.google.com/scholar?hl=en&amp;as_q=&amp;as_oq=&amp;as_eq=&amp;as_sauthors=&amp;as_publication=&amp;as_ylo=&amp;as_yhi=&amp;as_occt=title&amp;as_sdt=0%2C5&amp;as_epq=%22Interactions+Between+Dibutyl+Phthalate+and+Aquatic+Organisms", "Google Scholar")</f>
        <v>0.0</v>
      </c>
    </row>
    <row r="75">
      <c r="A75" t="n">
        <v>65820.0</v>
      </c>
      <c r="B75" t="inlineStr">
        <is>
          <t>Huggett,D.B., B.W. Brooks, B. Peterson, C.M. Foran, and D. Schlenk</t>
        </is>
      </c>
      <c r="C75" t="inlineStr">
        <is>
          <t>Toxicity of Select beta Adrenergic Receptor-Blocking Pharmaceuticals (B-Blockers) on Aquatic Organisms</t>
        </is>
      </c>
      <c r="D75" t="inlineStr">
        <is>
          <t>Arch. Environ. Contam. Toxicol.43(2): 229-235</t>
        </is>
      </c>
      <c r="E75" t="n">
        <v>2002.0</v>
      </c>
      <c r="F75"/>
      <c r="G75" t="inlineStr">
        <is>
          <t>Huggett,D.B., B.W. Brooks, B. Peterson, C.M. Foran, and D. Schlenk. Toxicity of Select beta Adrenergic Receptor-Blocking Pharmaceuticals (B-Blockers) on Aquatic Organisms. Arch. Environ. Contam. Toxicol.43(2): 229-235, 2002. ECOREF #65820</t>
        </is>
      </c>
      <c r="H75" s="74" t="n">
        <f>HYPERLINK("https://scholar.google.com/scholar?hl=en&amp;as_q=&amp;as_oq=&amp;as_eq=&amp;as_sauthors=&amp;as_publication=&amp;as_ylo=&amp;as_yhi=&amp;as_occt=title&amp;as_sdt=0%2C5&amp;as_epq=%22Toxicity+of+Select+beta+Adrenergic+Receptor-Blocking+Pharmaceuticals+%28B-Blockers%29+on+Aquatic+Organisms", "Google Scholar")</f>
        <v>0.0</v>
      </c>
    </row>
    <row r="76">
      <c r="A76" t="n">
        <v>190228.0</v>
      </c>
      <c r="B76" t="inlineStr">
        <is>
          <t>Jaafarzadeh,N., Y. Hashempour, and K. Ahmadi Angali</t>
        </is>
      </c>
      <c r="C76" t="inlineStr">
        <is>
          <t>Acute Toxicity Test Using Cyanide on Daphnia magna by Flow-Through System</t>
        </is>
      </c>
      <c r="D76" t="inlineStr">
        <is>
          <t>J. Water Chem. Technol.35(6): 281-286</t>
        </is>
      </c>
      <c r="E76" t="n">
        <v>2013.0</v>
      </c>
      <c r="F76"/>
      <c r="G76" t="inlineStr">
        <is>
          <t>Jaafarzadeh,N., Y. Hashempour, and K. Ahmadi Angali. Acute Toxicity Test Using Cyanide on Daphnia magna by Flow-Through System. J. Water Chem. Technol.35(6): 281-286, 2013. ECOREF #190228</t>
        </is>
      </c>
      <c r="H76" s="75" t="n">
        <f>HYPERLINK("https://scholar.google.com/scholar?hl=en&amp;as_q=&amp;as_oq=&amp;as_eq=&amp;as_sauthors=&amp;as_publication=&amp;as_ylo=&amp;as_yhi=&amp;as_occt=title&amp;as_sdt=0%2C5&amp;as_epq=%22Acute+Toxicity+Test+Using+Cyanide+on+Daphnia+magna+by+Flow-Through+System", "Google Scholar")</f>
        <v>0.0</v>
      </c>
    </row>
    <row r="77">
      <c r="A77" t="n">
        <v>117105.0</v>
      </c>
      <c r="B77" t="inlineStr">
        <is>
          <t>Jin,H., X. Yang, H. Yu, and D. Yin</t>
        </is>
      </c>
      <c r="C77" t="inlineStr">
        <is>
          <t>Identification of Ammonia and Volatile Phenols as Primary Toxicants in a Coal Gasification Effluent</t>
        </is>
      </c>
      <c r="D77" t="inlineStr">
        <is>
          <t>Bull. Environ. Contam. Toxicol.63(3): 399-406</t>
        </is>
      </c>
      <c r="E77" t="n">
        <v>1999.0</v>
      </c>
      <c r="F77"/>
      <c r="G77" t="inlineStr">
        <is>
          <t>Jin,H., X. Yang, H. Yu, and D. Yin. Identification of Ammonia and Volatile Phenols as Primary Toxicants in a Coal Gasification Effluent. Bull. Environ. Contam. Toxicol.63(3): 399-406, 1999. ECOREF #117105</t>
        </is>
      </c>
      <c r="H77" s="76" t="n">
        <f>HYPERLINK("https://scholar.google.com/scholar?hl=en&amp;as_q=&amp;as_oq=&amp;as_eq=&amp;as_sauthors=&amp;as_publication=&amp;as_ylo=&amp;as_yhi=&amp;as_occt=title&amp;as_sdt=0%2C5&amp;as_epq=%22Identification+of+Ammonia+and+Volatile+Phenols+as+Primary+Toxicants+in+a+Coal+Gasification+Effluent", "Google Scholar")</f>
        <v>0.0</v>
      </c>
    </row>
    <row r="78">
      <c r="A78" t="n">
        <v>4006.0</v>
      </c>
      <c r="B78" t="inlineStr">
        <is>
          <t>Johnson,L.R., R. Davenport, H. Balbach, and D.J. Schaeffer</t>
        </is>
      </c>
      <c r="C78" t="inlineStr">
        <is>
          <t>Phototoxicology. III. Comparative Toxicity of Trinitrotoluene and Aminodinitrotoluenes to Daphnia magna, Dugesia dorotocephala, and Sheep Erythrocytes</t>
        </is>
      </c>
      <c r="D78" t="inlineStr">
        <is>
          <t>Ecotoxicol. Environ. Saf.27(1):34-49</t>
        </is>
      </c>
      <c r="E78" t="n">
        <v>1994.0</v>
      </c>
      <c r="F78"/>
      <c r="G78" t="inlineStr">
        <is>
          <t>Johnson,L.R., R. Davenport, H. Balbach, and D.J. Schaeffer. Phototoxicology. III. Comparative Toxicity of Trinitrotoluene and Aminodinitrotoluenes to Daphnia magna, Dugesia dorotocephala, and Sheep Erythrocytes. Ecotoxicol. Environ. Saf.27(1):34-49, 1994. ECOREF #4006</t>
        </is>
      </c>
      <c r="H78" s="77" t="n">
        <f>HYPERLINK("https://scholar.google.com/scholar?hl=en&amp;as_q=&amp;as_oq=&amp;as_eq=&amp;as_sauthors=&amp;as_publication=&amp;as_ylo=&amp;as_yhi=&amp;as_occt=title&amp;as_sdt=0%2C5&amp;as_epq=%22Phototoxicology.+III.+Comparative+Toxicity+of+Trinitrotoluene+and+Aminodinitrotoluenes+to+Daphnia+magna%2C+Duges", "Google Scholar")</f>
        <v>0.0</v>
      </c>
    </row>
    <row r="79">
      <c r="A79" t="n">
        <v>173580.0</v>
      </c>
      <c r="B79" t="inlineStr">
        <is>
          <t>Jordao,R., B. Campos, M.F.L. Lemos, A.M.V.M. Soares, R. Tauler, and C. Barata</t>
        </is>
      </c>
      <c r="C79" t="inlineStr">
        <is>
          <t>Induction of Multixenobiotic Defense Mechanisms in Resistant Daphnia magna Clones as a General Cellular Response to Stress</t>
        </is>
      </c>
      <c r="D79" t="inlineStr">
        <is>
          <t>Aquat. Toxicol.175:132-143</t>
        </is>
      </c>
      <c r="E79" t="n">
        <v>2016.0</v>
      </c>
      <c r="F79"/>
      <c r="G79" t="inlineStr">
        <is>
          <t>Jordao,R., B. Campos, M.F.L. Lemos, A.M.V.M. Soares, R. Tauler, and C. Barata. Induction of Multixenobiotic Defense Mechanisms in Resistant Daphnia magna Clones as a General Cellular Response to Stress. Aquat. Toxicol.175:132-143, 2016. ECOREF #173580</t>
        </is>
      </c>
      <c r="H79" s="78" t="n">
        <f>HYPERLINK("https://scholar.google.com/scholar?hl=en&amp;as_q=&amp;as_oq=&amp;as_eq=&amp;as_sauthors=&amp;as_publication=&amp;as_ylo=&amp;as_yhi=&amp;as_occt=title&amp;as_sdt=0%2C5&amp;as_epq=%22Induction+of+Multixenobiotic+Defense+Mechanisms+in+Resistant+Daphnia+magna+Clones+as+a+General+Cellular+Response", "Google Scholar")</f>
        <v>0.0</v>
      </c>
    </row>
    <row r="80">
      <c r="A80" t="n">
        <v>11437.0</v>
      </c>
      <c r="B80" t="inlineStr">
        <is>
          <t>Kagan,J., E.D. Kagan, I.A. Kagan, P.A. Kagan, and S. Quigley</t>
        </is>
      </c>
      <c r="C80" t="inlineStr">
        <is>
          <t>The Phototoxicity of Non-Carcinogenic Polycyclic Aromatic Hydrocarbons in Aquatic Organisms</t>
        </is>
      </c>
      <c r="D80" t="inlineStr">
        <is>
          <t>Chemosphere14(11/12): 1829-1834</t>
        </is>
      </c>
      <c r="E80" t="n">
        <v>1985.0</v>
      </c>
      <c r="F80"/>
      <c r="G80" t="inlineStr">
        <is>
          <t>Kagan,J., E.D. Kagan, I.A. Kagan, P.A. Kagan, and S. Quigley. The Phototoxicity of Non-Carcinogenic Polycyclic Aromatic Hydrocarbons in Aquatic Organisms. Chemosphere14(11/12): 1829-1834, 1985. ECOREF #11437</t>
        </is>
      </c>
      <c r="H80" s="79" t="n">
        <f>HYPERLINK("https://scholar.google.com/scholar?hl=en&amp;as_q=&amp;as_oq=&amp;as_eq=&amp;as_sauthors=&amp;as_publication=&amp;as_ylo=&amp;as_yhi=&amp;as_occt=title&amp;as_sdt=0%2C5&amp;as_epq=%22The+Phototoxicity+of+Non-Carcinogenic+Polycyclic+Aromatic+Hydrocarbons+in+Aquatic+Organisms", "Google Scholar")</f>
        <v>0.0</v>
      </c>
    </row>
    <row r="81">
      <c r="A81" t="n">
        <v>63236.0</v>
      </c>
      <c r="B81" t="inlineStr">
        <is>
          <t>Kagan,J., E.D. Kagan, I.A. Kagan, and P.A. Kagan</t>
        </is>
      </c>
      <c r="C81" t="inlineStr">
        <is>
          <t>Do Polycyclic Aromatic Hydrocarbons, Acting as Photosensitizers, Participate in the Toxic Effects of Acid Rain?</t>
        </is>
      </c>
      <c r="D81" t="inlineStr">
        <is>
          <t>ACS Symp. Ser.327:191-204</t>
        </is>
      </c>
      <c r="E81" t="n">
        <v>1987.0</v>
      </c>
      <c r="F81"/>
      <c r="G81" t="inlineStr">
        <is>
          <t>Kagan,J., E.D. Kagan, I.A. Kagan, and P.A. Kagan. Do Polycyclic Aromatic Hydrocarbons, Acting as Photosensitizers, Participate in the Toxic Effects of Acid Rain?. ACS Symp. Ser.327:191-204, 1987. ECOREF #63236</t>
        </is>
      </c>
      <c r="H81" s="80" t="n">
        <f>HYPERLINK("https://scholar.google.com/scholar?hl=en&amp;as_q=&amp;as_oq=&amp;as_eq=&amp;as_sauthors=&amp;as_publication=&amp;as_ylo=&amp;as_yhi=&amp;as_occt=title&amp;as_sdt=0%2C5&amp;as_epq=%22Do+Polycyclic+Aromatic+Hydrocarbons%2C+Acting+as+Photosensitizers%2C+Participate+in+the+Toxic+Effects+of+Acid+Ra", "Google Scholar")</f>
        <v>0.0</v>
      </c>
    </row>
    <row r="82">
      <c r="A82" t="n">
        <v>59928.0</v>
      </c>
      <c r="B82" t="inlineStr">
        <is>
          <t>Kast-Hutcheson,K., C.V. Rider, and G.A. LeBlanc</t>
        </is>
      </c>
      <c r="C82" t="inlineStr">
        <is>
          <t>The Fungicide Propiconazole Interferes with Embryonic Development of the Crustacean Daphnia magna</t>
        </is>
      </c>
      <c r="D82" t="inlineStr">
        <is>
          <t>Environ. Toxicol. Chem.20(3): 502-509</t>
        </is>
      </c>
      <c r="E82" t="n">
        <v>2001.0</v>
      </c>
      <c r="F82"/>
      <c r="G82" t="inlineStr">
        <is>
          <t>Kast-Hutcheson,K., C.V. Rider, and G.A. LeBlanc. The Fungicide Propiconazole Interferes with Embryonic Development of the Crustacean Daphnia magna. Environ. Toxicol. Chem.20(3): 502-509, 2001. ECOREF #59928</t>
        </is>
      </c>
      <c r="H82" s="81" t="n">
        <f>HYPERLINK("https://scholar.google.com/scholar?hl=en&amp;as_q=&amp;as_oq=&amp;as_eq=&amp;as_sauthors=&amp;as_publication=&amp;as_ylo=&amp;as_yhi=&amp;as_occt=title&amp;as_sdt=0%2C5&amp;as_epq=%22The+Fungicide+Propiconazole+Interferes+with+Embryonic+Development+of+the+Crustacean+Daphnia+magna", "Google Scholar")</f>
        <v>0.0</v>
      </c>
    </row>
    <row r="83">
      <c r="A83" t="n">
        <v>185725.0</v>
      </c>
      <c r="B83" t="inlineStr">
        <is>
          <t>Kergaravat,S.V., S.R. Hernandez, and A.M. Gagneten</t>
        </is>
      </c>
      <c r="C83" t="inlineStr">
        <is>
          <t>Second-, Third- and Fourth-Generation Quinolones: Ecotoxicity Effects on Daphnia and Ceriodaphnia Species</t>
        </is>
      </c>
      <c r="D83" t="inlineStr">
        <is>
          <t>Chemosphere262:11 p.</t>
        </is>
      </c>
      <c r="E83" t="n">
        <v>2021.0</v>
      </c>
      <c r="F83"/>
      <c r="G83" t="inlineStr">
        <is>
          <t>Kergaravat,S.V., S.R. Hernandez, and A.M. Gagneten. Second-, Third- and Fourth-Generation Quinolones: Ecotoxicity Effects on Daphnia and Ceriodaphnia Species. Chemosphere262:11 p., 2021. ECOREF #185725</t>
        </is>
      </c>
      <c r="H83" s="82" t="n">
        <f>HYPERLINK("https://scholar.google.com/scholar?hl=en&amp;as_q=&amp;as_oq=&amp;as_eq=&amp;as_sauthors=&amp;as_publication=&amp;as_ylo=&amp;as_yhi=&amp;as_occt=title&amp;as_sdt=0%2C5&amp;as_epq=%22Second-%2C+Third-+and+Fourth-Generation+Quinolones%3A+Ecotoxicity+Effects+on+Daphnia+and+Ceriodaphnia+Species", "Google Scholar")</f>
        <v>0.0</v>
      </c>
    </row>
    <row r="84">
      <c r="A84" t="n">
        <v>168877.0</v>
      </c>
      <c r="B84" t="inlineStr">
        <is>
          <t>Kim,H.Y., S. Yu, T.Y. Jeong, and S.D. Kim</t>
        </is>
      </c>
      <c r="C84" t="inlineStr">
        <is>
          <t>Relationship Between Trans-Generational Effects of Tetracycline on Daphnia magna at the Physiological and Whole Organism Level</t>
        </is>
      </c>
      <c r="D84" t="inlineStr">
        <is>
          <t>Environ. Pollut.191:111-118</t>
        </is>
      </c>
      <c r="E84" t="n">
        <v>2014.0</v>
      </c>
      <c r="F84"/>
      <c r="G84" t="inlineStr">
        <is>
          <t>Kim,H.Y., S. Yu, T.Y. Jeong, and S.D. Kim. Relationship Between Trans-Generational Effects of Tetracycline on Daphnia magna at the Physiological and Whole Organism Level. Environ. Pollut.191:111-118, 2014. ECOREF #168877</t>
        </is>
      </c>
      <c r="H84" s="83" t="n">
        <f>HYPERLINK("https://scholar.google.com/scholar?hl=en&amp;as_q=&amp;as_oq=&amp;as_eq=&amp;as_sauthors=&amp;as_publication=&amp;as_ylo=&amp;as_yhi=&amp;as_occt=title&amp;as_sdt=0%2C5&amp;as_epq=%22Relationship+Between+Trans-Generational+Effects+of+Tetracycline+on+Daphnia+magna+at+the+Physiological+and+Whole+", "Google Scholar")</f>
        <v>0.0</v>
      </c>
    </row>
    <row r="85">
      <c r="A85" t="n">
        <v>6270.0</v>
      </c>
      <c r="B85" t="inlineStr">
        <is>
          <t>Knapek,R., and S. Lakota</t>
        </is>
      </c>
      <c r="C85" t="inlineStr">
        <is>
          <t>Biological Testing to Determine Toxic Effects of Pesticides in Water (Einige Biotests zur Untersuchung der Toxischen Wirkung von Pestiziden im Wasser)</t>
        </is>
      </c>
      <c r="D85" t="inlineStr">
        <is>
          <t>Tagungsber. Akad. Landwirtschaftswiss. DDR126:105-109</t>
        </is>
      </c>
      <c r="E85" t="n">
        <v>1974.0</v>
      </c>
      <c r="F85"/>
      <c r="G85" t="inlineStr">
        <is>
          <t>Knapek,R., and S. Lakota. Biological Testing to Determine Toxic Effects of Pesticides in Water (Einige Biotests zur Untersuchung der Toxischen Wirkung von Pestiziden im Wasser). Tagungsber. Akad. Landwirtschaftswiss. DDR126:105-109, 1974. ECOREF #6270</t>
        </is>
      </c>
      <c r="H85" s="84" t="n">
        <f>HYPERLINK("https://scholar.google.com/scholar?hl=en&amp;as_q=&amp;as_oq=&amp;as_eq=&amp;as_sauthors=&amp;as_publication=&amp;as_ylo=&amp;as_yhi=&amp;as_occt=title&amp;as_sdt=0%2C5&amp;as_epq=%22Biological+Testing+to+Determine+Toxic+Effects+of+Pesticides+in+Water+%28Einige+Biotests+zur+Untersuchung+der+Tox", "Google Scholar")</f>
        <v>0.0</v>
      </c>
    </row>
    <row r="86">
      <c r="A86" t="n">
        <v>71675.0</v>
      </c>
      <c r="B86" t="inlineStr">
        <is>
          <t>Kszos,L.A., S.S. Talmage, G.W. Morris, B.K. Konetsky, and T. Rottero</t>
        </is>
      </c>
      <c r="C86" t="inlineStr">
        <is>
          <t>Derivation of Aquatic Screening Benchmarks for 1,2-Dibromoethane</t>
        </is>
      </c>
      <c r="D86" t="inlineStr">
        <is>
          <t>Arch. Environ. Contam. Toxicol.45(1): 66-71</t>
        </is>
      </c>
      <c r="E86" t="n">
        <v>2003.0</v>
      </c>
      <c r="F86"/>
      <c r="G86" t="inlineStr">
        <is>
          <t>Kszos,L.A., S.S. Talmage, G.W. Morris, B.K. Konetsky, and T. Rottero. Derivation of Aquatic Screening Benchmarks for 1,2-Dibromoethane. Arch. Environ. Contam. Toxicol.45(1): 66-71, 2003. ECOREF #71675</t>
        </is>
      </c>
      <c r="H86" s="85" t="n">
        <f>HYPERLINK("https://scholar.google.com/scholar?hl=en&amp;as_q=&amp;as_oq=&amp;as_eq=&amp;as_sauthors=&amp;as_publication=&amp;as_ylo=&amp;as_yhi=&amp;as_occt=title&amp;as_sdt=0%2C5&amp;as_epq=%22Derivation+of+Aquatic+Screening+Benchmarks+for+1%2C2-Dibromoethane", "Google Scholar")</f>
        <v>0.0</v>
      </c>
    </row>
    <row r="87">
      <c r="A87" t="n">
        <v>190676.0</v>
      </c>
      <c r="B87" t="inlineStr">
        <is>
          <t>Labine,L.M., E.A. Oliveira Pereira, S. Kleywegt, K.J. Jobst, A.J. Simpson, and M.J. Simpson</t>
        </is>
      </c>
      <c r="C87" t="inlineStr">
        <is>
          <t>Comparison of Sub-Lethal Metabolic Perturbations of Select Legacy and Novel Perfluorinated Alkyl Substances (PFAS) in Daphnia magna</t>
        </is>
      </c>
      <c r="D87" t="inlineStr">
        <is>
          <t>Environ. Res.212:12 p.  113582</t>
        </is>
      </c>
      <c r="E87" t="n">
        <v>2022.0</v>
      </c>
      <c r="F87"/>
      <c r="G87" t="inlineStr">
        <is>
          <t>Labine,L.M., E.A. Oliveira Pereira, S. Kleywegt, K.J. Jobst, A.J. Simpson, and M.J. Simpson. Comparison of Sub-Lethal Metabolic Perturbations of Select Legacy and Novel Perfluorinated Alkyl Substances (PFAS) in Daphnia magna. Environ. Res.212:12 p.  113582, 2022. ECOREF #190676</t>
        </is>
      </c>
      <c r="H87" s="86" t="n">
        <f>HYPERLINK("https://scholar.google.com/scholar?hl=en&amp;as_q=&amp;as_oq=&amp;as_eq=&amp;as_sauthors=&amp;as_publication=&amp;as_ylo=&amp;as_yhi=&amp;as_occt=title&amp;as_sdt=0%2C5&amp;as_epq=%22Comparison+of+Sub-Lethal+Metabolic+Perturbations+of+Select+Legacy+and+Novel+Perfluorinated+Alkyl+Substances+%28P", "Google Scholar")</f>
        <v>0.0</v>
      </c>
    </row>
    <row r="88">
      <c r="A88" t="n">
        <v>118322.0</v>
      </c>
      <c r="B88" t="inlineStr">
        <is>
          <t>Lazorchak,J.M., M.E. Smith, and H.J. Haring</t>
        </is>
      </c>
      <c r="C88" t="inlineStr">
        <is>
          <t>Development and Validation of a Daphnia magna Four-Day Survival and Growth Test Method</t>
        </is>
      </c>
      <c r="D88" t="inlineStr">
        <is>
          <t>Environ. Toxicol. Chem.28(5): 1028-1034</t>
        </is>
      </c>
      <c r="E88" t="n">
        <v>2009.0</v>
      </c>
      <c r="F88"/>
      <c r="G88" t="inlineStr">
        <is>
          <t>Lazorchak,J.M., M.E. Smith, and H.J. Haring. Development and Validation of a Daphnia magna Four-Day Survival and Growth Test Method. Environ. Toxicol. Chem.28(5): 1028-1034, 2009. ECOREF #118322</t>
        </is>
      </c>
      <c r="H88" s="87" t="n">
        <f>HYPERLINK("https://scholar.google.com/scholar?hl=en&amp;as_q=&amp;as_oq=&amp;as_eq=&amp;as_sauthors=&amp;as_publication=&amp;as_ylo=&amp;as_yhi=&amp;as_occt=title&amp;as_sdt=0%2C5&amp;as_epq=%22Development+and+Validation+of+a+Daphnia+magna+Four-Day+Survival+and+Growth+Test+Method", "Google Scholar")</f>
        <v>0.0</v>
      </c>
    </row>
    <row r="89">
      <c r="A89" t="n">
        <v>5184.0</v>
      </c>
      <c r="B89" t="inlineStr">
        <is>
          <t>LeBlanc,G.A.</t>
        </is>
      </c>
      <c r="C89" t="inlineStr">
        <is>
          <t>Acute Toxicity of Priority Pollutants to Water Flea (Daphnia magna)</t>
        </is>
      </c>
      <c r="D89" t="inlineStr">
        <is>
          <t>Bull. Environ. Contam. Toxicol.24(5): 684-691</t>
        </is>
      </c>
      <c r="E89" t="n">
        <v>1980.0</v>
      </c>
      <c r="F89" t="inlineStr">
        <is>
          <t>German Dataset</t>
        </is>
      </c>
      <c r="G89" t="inlineStr">
        <is>
          <t>LeBlanc,G.A.. Acute Toxicity of Priority Pollutants to Water Flea (Daphnia magna). Bull. Environ. Contam. Toxicol.24(5): 684-691, 1980. ECOREF #5184</t>
        </is>
      </c>
      <c r="H89" s="88" t="n">
        <f>HYPERLINK("https://scholar.google.com/scholar?hl=en&amp;as_q=&amp;as_oq=&amp;as_eq=&amp;as_sauthors=&amp;as_publication=&amp;as_ylo=&amp;as_yhi=&amp;as_occt=title&amp;as_sdt=0%2C5&amp;as_epq=%22Acute+Toxicity+of+Priority+Pollutants+to+Water+Flea+%28Daphnia+magna%29", "Google Scholar")</f>
        <v>0.0</v>
      </c>
    </row>
    <row r="90">
      <c r="A90" t="n">
        <v>121018.0</v>
      </c>
      <c r="B90" t="inlineStr">
        <is>
          <t>LeBlanc,G.A., and D.C. Surprenant</t>
        </is>
      </c>
      <c r="C90" t="inlineStr">
        <is>
          <t>The Chronic Toxicity of 8 of the 65 Priority Pollutants to the Water Flea (Daphnia magna)</t>
        </is>
      </c>
      <c r="D90" t="inlineStr">
        <is>
          <t>Draft Manuscript, EG&amp;G Bionomics, Aquatic Toxicology Laboratory, Wareham, MA:36 p.</t>
        </is>
      </c>
      <c r="E90" t="n">
        <v>1980.0</v>
      </c>
      <c r="F90"/>
      <c r="G90" t="inlineStr">
        <is>
          <t>LeBlanc,G.A., and D.C. Surprenant. The Chronic Toxicity of 8 of the 65 Priority Pollutants to the Water Flea (Daphnia magna). Draft Manuscript, EG&amp;G Bionomics, Aquatic Toxicology Laboratory, Wareham, MA:36 p., 1980. ECOREF #121018</t>
        </is>
      </c>
      <c r="H90" s="89" t="n">
        <f>HYPERLINK("https://scholar.google.com/scholar?hl=en&amp;as_q=&amp;as_oq=&amp;as_eq=&amp;as_sauthors=&amp;as_publication=&amp;as_ylo=&amp;as_yhi=&amp;as_occt=title&amp;as_sdt=0%2C5&amp;as_epq=%22The+Chronic+Toxicity+of+8+of+the+65+Priority+Pollutants+to+the+Water+Flea+%28Daphnia+magna%29", "Google Scholar")</f>
        <v>0.0</v>
      </c>
    </row>
    <row r="91">
      <c r="A91" t="n">
        <v>187137.0</v>
      </c>
      <c r="B91" t="inlineStr">
        <is>
          <t>Li,B.X., X.Y. Pang, P. Zhang, J. Lin, X.X. Li, Y. Liu, H. Li, F. Liu, and W. Mu</t>
        </is>
      </c>
      <c r="C91" t="inlineStr">
        <is>
          <t>Alcohol Ethoxylates Significantly Synergize Pesticides Than Alkylphenol Ethoxylates Considering Bioactivity against Three Pests and Joint Toxicity to Daphnia magna</t>
        </is>
      </c>
      <c r="D91" t="inlineStr">
        <is>
          <t>Sci. Total Environ.644:1452-1459</t>
        </is>
      </c>
      <c r="E91" t="n">
        <v>2018.0</v>
      </c>
      <c r="F91"/>
      <c r="G91" t="inlineStr">
        <is>
          <t>Li,B.X., X.Y. Pang, P. Zhang, J. Lin, X.X. Li, Y. Liu, H. Li, F. Liu, and W. Mu. Alcohol Ethoxylates Significantly Synergize Pesticides Than Alkylphenol Ethoxylates Considering Bioactivity against Three Pests and Joint Toxicity to Daphnia magna. Sci. Total Environ.644:1452-1459, 2018. ECOREF #187137</t>
        </is>
      </c>
      <c r="H91" s="90" t="n">
        <f>HYPERLINK("https://scholar.google.com/scholar?hl=en&amp;as_q=&amp;as_oq=&amp;as_eq=&amp;as_sauthors=&amp;as_publication=&amp;as_ylo=&amp;as_yhi=&amp;as_occt=title&amp;as_sdt=0%2C5&amp;as_epq=%22Alcohol+Ethoxylates+Significantly+Synergize+Pesticides+Than+Alkylphenol+Ethoxylates+Considering+Bioactivity+agai", "Google Scholar")</f>
        <v>0.0</v>
      </c>
    </row>
    <row r="92">
      <c r="A92" t="n">
        <v>152183.0</v>
      </c>
      <c r="B92" t="inlineStr">
        <is>
          <t>Li,M.H.</t>
        </is>
      </c>
      <c r="C92" t="inlineStr">
        <is>
          <t>Chronic Effects of Perfluorooctane Sulfonate and Ammonium Perfluorooctanoate on Biochemical Parameters, Survival and Reproduction of Daphnia magna</t>
        </is>
      </c>
      <c r="D92" t="inlineStr">
        <is>
          <t>J. Health Sci.56(1): 104-111</t>
        </is>
      </c>
      <c r="E92" t="n">
        <v>2010.0</v>
      </c>
      <c r="F92"/>
      <c r="G92" t="inlineStr">
        <is>
          <t>Li,M.H.. Chronic Effects of Perfluorooctane Sulfonate and Ammonium Perfluorooctanoate on Biochemical Parameters, Survival and Reproduction of Daphnia magna. J. Health Sci.56(1): 104-111, 2010. ECOREF #152183</t>
        </is>
      </c>
      <c r="H92" s="91" t="n">
        <f>HYPERLINK("https://scholar.google.com/scholar?hl=en&amp;as_q=&amp;as_oq=&amp;as_eq=&amp;as_sauthors=&amp;as_publication=&amp;as_ylo=&amp;as_yhi=&amp;as_occt=title&amp;as_sdt=0%2C5&amp;as_epq=%22Chronic+Effects+of+Perfluorooctane+Sulfonate+and+Ammonium+Perfluorooctanoate+on+Biochemical+Parameters%2C+Surviv", "Google Scholar")</f>
        <v>0.0</v>
      </c>
    </row>
    <row r="93">
      <c r="A93" t="n">
        <v>170571.0</v>
      </c>
      <c r="B93" t="inlineStr">
        <is>
          <t>Li,Y., F. Dong, X. Liu, J. Xu, Y. Han, and Y. Zheng</t>
        </is>
      </c>
      <c r="C93" t="inlineStr">
        <is>
          <t>Chiral Fungicide Triadimefon and Triadimenol: Stereoselective Transformation in Greenhouse Crops and Soil, and Toxicity to Daphnia magna</t>
        </is>
      </c>
      <c r="D93" t="inlineStr">
        <is>
          <t>J. Hazard. Mater.265:115-123</t>
        </is>
      </c>
      <c r="E93" t="n">
        <v>2014.0</v>
      </c>
      <c r="F93"/>
      <c r="G93" t="inlineStr">
        <is>
          <t>Li,Y., F. Dong, X. Liu, J. Xu, Y. Han, and Y. Zheng. Chiral Fungicide Triadimefon and Triadimenol: Stereoselective Transformation in Greenhouse Crops and Soil, and Toxicity to Daphnia magna. J. Hazard. Mater.265:115-123, 2014. ECOREF #170571</t>
        </is>
      </c>
      <c r="H93" s="92" t="n">
        <f>HYPERLINK("https://scholar.google.com/scholar?hl=en&amp;as_q=&amp;as_oq=&amp;as_eq=&amp;as_sauthors=&amp;as_publication=&amp;as_ylo=&amp;as_yhi=&amp;as_occt=title&amp;as_sdt=0%2C5&amp;as_epq=%22Chiral+Fungicide+Triadimefon+and+Triadimenol%3A+Stereoselective+Transformation+in+Greenhouse+Crops+and+Soil%2C+a", "Google Scholar")</f>
        <v>0.0</v>
      </c>
    </row>
    <row r="94">
      <c r="A94" t="n">
        <v>178194.0</v>
      </c>
      <c r="B94" t="inlineStr">
        <is>
          <t>Li,Y., F. Dong, X. Liu, J. Xu, Y. Han, and Y. Zheng</t>
        </is>
      </c>
      <c r="C94" t="inlineStr">
        <is>
          <t>Enantioselectivity in Tebuconazole and Myclobutanil Non-Target Toxicity and Degradation in Soils</t>
        </is>
      </c>
      <c r="D94" t="inlineStr">
        <is>
          <t>Chemosphere122:145-153</t>
        </is>
      </c>
      <c r="E94" t="n">
        <v>2015.0</v>
      </c>
      <c r="F94"/>
      <c r="G94" t="inlineStr">
        <is>
          <t>Li,Y., F. Dong, X. Liu, J. Xu, Y. Han, and Y. Zheng. Enantioselectivity in Tebuconazole and Myclobutanil Non-Target Toxicity and Degradation in Soils. Chemosphere122:145-153, 2015. ECOREF #178194</t>
        </is>
      </c>
      <c r="H94" s="93" t="n">
        <f>HYPERLINK("https://scholar.google.com/scholar?hl=en&amp;as_q=&amp;as_oq=&amp;as_eq=&amp;as_sauthors=&amp;as_publication=&amp;as_ylo=&amp;as_yhi=&amp;as_occt=title&amp;as_sdt=0%2C5&amp;as_epq=%22Enantioselectivity+in+Tebuconazole+and+Myclobutanil+Non-Target+Toxicity+and+Degradation+in+Soils", "Google Scholar")</f>
        <v>0.0</v>
      </c>
    </row>
    <row r="95">
      <c r="A95" t="n">
        <v>186896.0</v>
      </c>
      <c r="B95" t="inlineStr">
        <is>
          <t>Lindsay,J., J.S. Metcalf, and G.A. Codd</t>
        </is>
      </c>
      <c r="C95" t="inlineStr">
        <is>
          <t>Protection Against the Toxicity of Microcystin-LR and Cylindrospermopsin in Artemia salina and Daphnia spp. by Pre-Treatment with Cyanobacterial Lipopolysaccharide (LPS)</t>
        </is>
      </c>
      <c r="D95" t="inlineStr">
        <is>
          <t>Toxicon48(8): 995-1001</t>
        </is>
      </c>
      <c r="E95" t="n">
        <v>2006.0</v>
      </c>
      <c r="F95"/>
      <c r="G95" t="inlineStr">
        <is>
          <t>Lindsay,J., J.S. Metcalf, and G.A. Codd. Protection Against the Toxicity of Microcystin-LR and Cylindrospermopsin in Artemia salina and Daphnia spp. by Pre-Treatment with Cyanobacterial Lipopolysaccharide (LPS). Toxicon48(8): 995-1001, 2006. ECOREF #186896</t>
        </is>
      </c>
      <c r="H95" s="94" t="n">
        <f>HYPERLINK("https://scholar.google.com/scholar?hl=en&amp;as_q=&amp;as_oq=&amp;as_eq=&amp;as_sauthors=&amp;as_publication=&amp;as_ylo=&amp;as_yhi=&amp;as_occt=title&amp;as_sdt=0%2C5&amp;as_epq=%22Protection+Against+the+Toxicity+of+Microcystin-LR+and+Cylindrospermopsin+in+Artemia+salina+and+Daphnia+spp.+by+P", "Google Scholar")</f>
        <v>0.0</v>
      </c>
    </row>
    <row r="96">
      <c r="A96" t="n">
        <v>73461.0</v>
      </c>
      <c r="B96" t="inlineStr">
        <is>
          <t>Liu,D.H.W., R.J. Spanggord, H.C. Bailey, H.S. Javitz, and D.C.L. Jones</t>
        </is>
      </c>
      <c r="C96" t="inlineStr">
        <is>
          <t>Toxicity of TNT Wastewaters to Aquatic Organisms:  Final Report.  Volume I.  Acute Toxicity of LAP Wastewater and 2,4,6-Trinitrotoluene</t>
        </is>
      </c>
      <c r="D96" t="inlineStr">
        <is>
          <t>Contract No.DAMD17-75-C-5056, SRI Intl., Menlo Park, CA:82 p.</t>
        </is>
      </c>
      <c r="E96" t="n">
        <v>1983.0</v>
      </c>
      <c r="F96"/>
      <c r="G96" t="inlineStr">
        <is>
          <t>Liu,D.H.W., R.J. Spanggord, H.C. Bailey, H.S. Javitz, and D.C.L. Jones. Toxicity of TNT Wastewaters to Aquatic Organisms:  Final Report.  Volume I.  Acute Toxicity of LAP Wastewater and 2,4,6-Trinitrotoluene. Contract No.DAMD17-75-C-5056, SRI Intl., Menlo Park, CA:82 p., 1983. ECOREF #73461</t>
        </is>
      </c>
      <c r="H96" s="95" t="n">
        <f>HYPERLINK("https://scholar.google.com/scholar?hl=en&amp;as_q=&amp;as_oq=&amp;as_eq=&amp;as_sauthors=&amp;as_publication=&amp;as_ylo=&amp;as_yhi=&amp;as_occt=title&amp;as_sdt=0%2C5&amp;as_epq=%22Toxicity+of+TNT+Wastewaters+to+Aquatic+Organisms%3A++Final+Report.++Volume+I.++Acute+Toxicity+of+LAP+Wastewater+", "Google Scholar")</f>
        <v>0.0</v>
      </c>
    </row>
    <row r="97">
      <c r="A97" t="n">
        <v>6021.0</v>
      </c>
      <c r="B97" t="inlineStr">
        <is>
          <t>Liu,D.H.W., R.J. Spanggord, and H.C. Bailey</t>
        </is>
      </c>
      <c r="C97" t="inlineStr">
        <is>
          <t>Toxicity of TNT Wastewater (Pink Water) to Aquatic Organisms</t>
        </is>
      </c>
      <c r="D97" t="inlineStr">
        <is>
          <t>Contract No.DAMD 17-75-C-5056, Defense Tech.Inf.Ctr., No.ADA031067, U.S.Army Med.Res.Develop.Command, Washington, DC:33-</t>
        </is>
      </c>
      <c r="E97" t="n">
        <v>1976.0</v>
      </c>
      <c r="F97"/>
      <c r="G97" t="inlineStr">
        <is>
          <t>Liu,D.H.W., R.J. Spanggord, and H.C. Bailey. Toxicity of TNT Wastewater (Pink Water) to Aquatic Organisms. Contract No.DAMD 17-75-C-5056, Defense Tech.Inf.Ctr., No.ADA031067, U.S.Army Med.Res.Develop.Command, Washington, DC:33-, 1976. ECOREF #6021</t>
        </is>
      </c>
      <c r="H97" s="96" t="n">
        <f>HYPERLINK("https://scholar.google.com/scholar?hl=en&amp;as_q=&amp;as_oq=&amp;as_eq=&amp;as_sauthors=&amp;as_publication=&amp;as_ylo=&amp;as_yhi=&amp;as_occt=title&amp;as_sdt=0%2C5&amp;as_epq=%22Toxicity+of+TNT+Wastewater+%28Pink+Water%29+to+Aquatic+Organisms", "Google Scholar")</f>
        <v>0.0</v>
      </c>
    </row>
    <row r="98">
      <c r="A98" t="n">
        <v>159937.0</v>
      </c>
      <c r="B98" t="inlineStr">
        <is>
          <t>Loureiro,S., C. Svendsen, A.L.G. Ferreira, C. Pinheiro, F. Ribeiro, and A.M.V.M. Soares</t>
        </is>
      </c>
      <c r="C98" t="inlineStr">
        <is>
          <t>Toxicity of Three Binary Mixtures to Daphnia magna: Comparing Chemical Modes of Action and Deviations from Conceptual Models</t>
        </is>
      </c>
      <c r="D98" t="inlineStr">
        <is>
          <t>Environ. Toxicol. Chem.29(8): 1716-1726</t>
        </is>
      </c>
      <c r="E98" t="n">
        <v>2010.0</v>
      </c>
      <c r="F98"/>
      <c r="G98" t="inlineStr">
        <is>
          <t>Loureiro,S., C. Svendsen, A.L.G. Ferreira, C. Pinheiro, F. Ribeiro, and A.M.V.M. Soares. Toxicity of Three Binary Mixtures to Daphnia magna: Comparing Chemical Modes of Action and Deviations from Conceptual Models. Environ. Toxicol. Chem.29(8): 1716-1726, 2010. ECOREF #159937</t>
        </is>
      </c>
      <c r="H98" s="97" t="n">
        <f>HYPERLINK("https://scholar.google.com/scholar?hl=en&amp;as_q=&amp;as_oq=&amp;as_eq=&amp;as_sauthors=&amp;as_publication=&amp;as_ylo=&amp;as_yhi=&amp;as_occt=title&amp;as_sdt=0%2C5&amp;as_epq=%22Toxicity+of+Three+Binary+Mixtures+to+Daphnia+magna%3A+Comparing+Chemical+Modes+of+Action+and+Deviations+from+Con", "Google Scholar")</f>
        <v>0.0</v>
      </c>
    </row>
    <row r="99">
      <c r="A99" t="n">
        <v>159401.0</v>
      </c>
      <c r="B99" t="inlineStr">
        <is>
          <t>Loureiro,S., T.L. Meyer, A.L.G. Ferreira, M.J.B. Amorim, and A.M.V.M. Soares</t>
        </is>
      </c>
      <c r="C99" t="inlineStr">
        <is>
          <t>Single and Joint Effects of Perchlorates to Daphnia magna: Additivity and Interaction Patterns</t>
        </is>
      </c>
      <c r="D99" t="inlineStr">
        <is>
          <t>Fresenius Environ. Bull.21(4): 844-852</t>
        </is>
      </c>
      <c r="E99" t="n">
        <v>2012.0</v>
      </c>
      <c r="F99"/>
      <c r="G99" t="inlineStr">
        <is>
          <t>Loureiro,S., T.L. Meyer, A.L.G. Ferreira, M.J.B. Amorim, and A.M.V.M. Soares. Single and Joint Effects of Perchlorates to Daphnia magna: Additivity and Interaction Patterns. Fresenius Environ. Bull.21(4): 844-852, 2012. ECOREF #159401</t>
        </is>
      </c>
      <c r="H99" s="98" t="n">
        <f>HYPERLINK("https://scholar.google.com/scholar?hl=en&amp;as_q=&amp;as_oq=&amp;as_eq=&amp;as_sauthors=&amp;as_publication=&amp;as_ylo=&amp;as_yhi=&amp;as_occt=title&amp;as_sdt=0%2C5&amp;as_epq=%22Single+and+Joint+Effects+of+Perchlorates+to+Daphnia+magna%3A+Additivity+and+Interaction+Patterns", "Google Scholar")</f>
        <v>0.0</v>
      </c>
    </row>
    <row r="100">
      <c r="A100" t="n">
        <v>177104.0</v>
      </c>
      <c r="B100" t="inlineStr">
        <is>
          <t>Lu,G., J. Liu, L. Sun, and L. Yuan</t>
        </is>
      </c>
      <c r="C100" t="inlineStr">
        <is>
          <t>Toxicity of Perfluorononanoic Acid and Perfluorooctane Sulfonate to Daphnia magna</t>
        </is>
      </c>
      <c r="D100" t="inlineStr">
        <is>
          <t>Water Sci. Eng.8(1): 40-48</t>
        </is>
      </c>
      <c r="E100" t="n">
        <v>2015.0</v>
      </c>
      <c r="F100"/>
      <c r="G100" t="inlineStr">
        <is>
          <t>Lu,G., J. Liu, L. Sun, and L. Yuan. Toxicity of Perfluorononanoic Acid and Perfluorooctane Sulfonate to Daphnia magna. Water Sci. Eng.8(1): 40-48, 2015. ECOREF #177104</t>
        </is>
      </c>
      <c r="H100" s="99" t="n">
        <f>HYPERLINK("https://scholar.google.com/scholar?hl=en&amp;as_q=&amp;as_oq=&amp;as_eq=&amp;as_sauthors=&amp;as_publication=&amp;as_ylo=&amp;as_yhi=&amp;as_occt=title&amp;as_sdt=0%2C5&amp;as_epq=%22Toxicity+of+Perfluorononanoic+Acid+and+Perfluorooctane+Sulfonate+to+Daphnia+magna", "Google Scholar")</f>
        <v>0.0</v>
      </c>
    </row>
    <row r="101">
      <c r="A101" t="n">
        <v>166300.0</v>
      </c>
      <c r="B101" t="inlineStr">
        <is>
          <t>Lu,G., Z. Li, and J. Liu</t>
        </is>
      </c>
      <c r="C101" t="inlineStr">
        <is>
          <t>Effects of Selected Pharmaceuticals on Growth, Reproduction and Feeding of Daphnia magna</t>
        </is>
      </c>
      <c r="D101" t="inlineStr">
        <is>
          <t>Fresenius Environ. Bull.22(9): 2583-2589</t>
        </is>
      </c>
      <c r="E101" t="n">
        <v>2013.0</v>
      </c>
      <c r="F101"/>
      <c r="G101" t="inlineStr">
        <is>
          <t>Lu,G., Z. Li, and J. Liu. Effects of Selected Pharmaceuticals on Growth, Reproduction and Feeding of Daphnia magna. Fresenius Environ. Bull.22(9): 2583-2589, 2013. ECOREF #166300</t>
        </is>
      </c>
      <c r="H101" s="100" t="n">
        <f>HYPERLINK("https://scholar.google.com/scholar?hl=en&amp;as_q=&amp;as_oq=&amp;as_eq=&amp;as_sauthors=&amp;as_publication=&amp;as_ylo=&amp;as_yhi=&amp;as_occt=title&amp;as_sdt=0%2C5&amp;as_epq=%22Effects+of+Selected+Pharmaceuticals+on+Growth%2C+Reproduction+and+Feeding+of+Daphnia+magna", "Google Scholar")</f>
        <v>0.0</v>
      </c>
    </row>
    <row r="102">
      <c r="A102" t="n">
        <v>184769.0</v>
      </c>
      <c r="B102" t="inlineStr">
        <is>
          <t>Lu,G.H., B.H. Ma, S. Li, and L.S. Sun</t>
        </is>
      </c>
      <c r="C102" t="inlineStr">
        <is>
          <t>Toxicological Effects of Perfluorooctanoic Acid (PFOA) on Daphnia magna</t>
        </is>
      </c>
      <c r="D102" t="inlineStr">
        <is>
          <t>Material Science and Environmental Engineering:559-564</t>
        </is>
      </c>
      <c r="E102" t="n">
        <v>2016.0</v>
      </c>
      <c r="F102"/>
      <c r="G102" t="inlineStr">
        <is>
          <t>Lu,G.H., B.H. Ma, S. Li, and L.S. Sun. Toxicological Effects of Perfluorooctanoic Acid (PFOA) on Daphnia magna. Material Science and Environmental Engineering:559-564, 2016. ECOREF #184769</t>
        </is>
      </c>
      <c r="H102" s="101" t="n">
        <f>HYPERLINK("https://scholar.google.com/scholar?hl=en&amp;as_q=&amp;as_oq=&amp;as_eq=&amp;as_sauthors=&amp;as_publication=&amp;as_ylo=&amp;as_yhi=&amp;as_occt=title&amp;as_sdt=0%2C5&amp;as_epq=%22Toxicological+Effects+of+Perfluorooctanoic+Acid+%28PFOA%29+on+Daphnia+magna", "Google Scholar")</f>
        <v>0.0</v>
      </c>
    </row>
    <row r="103">
      <c r="A103" t="n">
        <v>186363.0</v>
      </c>
      <c r="B103" t="inlineStr">
        <is>
          <t>Lurling,M., E.J. Faassen, and J.S. Van Eenennaam</t>
        </is>
      </c>
      <c r="C103" t="inlineStr">
        <is>
          <t>Effects of the Cyanobacterial Neurotoxin beta-N-Methylamino-L-Alanine (BMAA) on the Survival, Mobility and Reproduction of Daphnia magna</t>
        </is>
      </c>
      <c r="D103" t="inlineStr">
        <is>
          <t>J. Plankton Res.33(2): 333-342</t>
        </is>
      </c>
      <c r="E103" t="n">
        <v>2011.0</v>
      </c>
      <c r="F103"/>
      <c r="G103" t="inlineStr">
        <is>
          <t>Lurling,M., E.J. Faassen, and J.S. Van Eenennaam. Effects of the Cyanobacterial Neurotoxin beta-N-Methylamino-L-Alanine (BMAA) on the Survival, Mobility and Reproduction of Daphnia magna. J. Plankton Res.33(2): 333-342, 2011. ECOREF #186363</t>
        </is>
      </c>
      <c r="H103" s="102" t="n">
        <f>HYPERLINK("https://scholar.google.com/scholar?hl=en&amp;as_q=&amp;as_oq=&amp;as_eq=&amp;as_sauthors=&amp;as_publication=&amp;as_ylo=&amp;as_yhi=&amp;as_occt=title&amp;as_sdt=0%2C5&amp;as_epq=%22Effects+of+the+Cyanobacterial+Neurotoxin+beta-N-Methylamino-L-Alanine+%28BMAA%29+on+the+Survival%2C+Mobility+and", "Google Scholar")</f>
        <v>0.0</v>
      </c>
    </row>
    <row r="104">
      <c r="A104" t="n">
        <v>5374.0</v>
      </c>
      <c r="B104" t="inlineStr">
        <is>
          <t>Maas,J.L.</t>
        </is>
      </c>
      <c r="C104" t="inlineStr">
        <is>
          <t>Toxicity Research with Thiourea</t>
        </is>
      </c>
      <c r="D104" t="inlineStr">
        <is>
          <t>Laboratory for Ecotoxicology, Institute for Inland Water Management and Waste Water Treatment, Report No.AOCE:4 p.</t>
        </is>
      </c>
      <c r="E104" t="n">
        <v>1990.0</v>
      </c>
      <c r="F104" t="inlineStr">
        <is>
          <t>Dutch Dataset</t>
        </is>
      </c>
      <c r="G104" t="inlineStr">
        <is>
          <t>Maas,J.L.. Toxicity Research with Thiourea. Laboratory for Ecotoxicology, Institute for Inland Water Management and Waste Water Treatment, Report No.AOCE:4 p., 1990. ECOREF #5374</t>
        </is>
      </c>
      <c r="H104" s="103" t="n">
        <f>HYPERLINK("https://scholar.google.com/scholar?hl=en&amp;as_q=&amp;as_oq=&amp;as_eq=&amp;as_sauthors=&amp;as_publication=&amp;as_ylo=&amp;as_yhi=&amp;as_occt=title&amp;as_sdt=0%2C5&amp;as_epq=%22Toxicity+Research+with+Thiourea", "Google Scholar")</f>
        <v>0.0</v>
      </c>
    </row>
    <row r="105">
      <c r="A105" t="n">
        <v>178465.0</v>
      </c>
      <c r="B105" t="inlineStr">
        <is>
          <t>MacDonald,M.M.</t>
        </is>
      </c>
      <c r="C105" t="inlineStr">
        <is>
          <t>Fluorotelomer Acid Toxicity to Aquatic Organisms</t>
        </is>
      </c>
      <c r="D105" t="inlineStr">
        <is>
          <t>M.S.Thesis, University of Guelph, Canada:151 p.</t>
        </is>
      </c>
      <c r="E105" t="n">
        <v>2006.0</v>
      </c>
      <c r="F105"/>
      <c r="G105" t="inlineStr">
        <is>
          <t>MacDonald,M.M.. Fluorotelomer Acid Toxicity to Aquatic Organisms. M.S.Thesis, University of Guelph, Canada:151 p., 2006. ECOREF #178465</t>
        </is>
      </c>
      <c r="H105" s="104" t="n">
        <f>HYPERLINK("https://scholar.google.com/scholar?hl=en&amp;as_q=&amp;as_oq=&amp;as_eq=&amp;as_sauthors=&amp;as_publication=&amp;as_ylo=&amp;as_yhi=&amp;as_occt=title&amp;as_sdt=0%2C5&amp;as_epq=%22Fluorotelomer+Acid+Toxicity+to+Aquatic+Organisms", "Google Scholar")</f>
        <v>0.0</v>
      </c>
    </row>
    <row r="106">
      <c r="A106" t="n">
        <v>7069.0</v>
      </c>
      <c r="B106" t="inlineStr">
        <is>
          <t>MacLean,M.M., and K.G. Doe</t>
        </is>
      </c>
      <c r="C106" t="inlineStr">
        <is>
          <t>The Comparative Toxicity of Crude and Refined Oils to Daphnia magna and Artemia</t>
        </is>
      </c>
      <c r="D106" t="inlineStr">
        <is>
          <t>Environment Canada, EE-111, Dartmouth, Nova Scotia:64 p.</t>
        </is>
      </c>
      <c r="E106" t="n">
        <v>1989.0</v>
      </c>
      <c r="F106"/>
      <c r="G106" t="inlineStr">
        <is>
          <t>MacLean,M.M., and K.G. Doe. The Comparative Toxicity of Crude and Refined Oils to Daphnia magna and Artemia. Environment Canada, EE-111, Dartmouth, Nova Scotia:64 p., 1989. ECOREF #7069</t>
        </is>
      </c>
      <c r="H106" s="105" t="n">
        <f>HYPERLINK("https://scholar.google.com/scholar?hl=en&amp;as_q=&amp;as_oq=&amp;as_eq=&amp;as_sauthors=&amp;as_publication=&amp;as_ylo=&amp;as_yhi=&amp;as_occt=title&amp;as_sdt=0%2C5&amp;as_epq=%22The+Comparative+Toxicity+of+Crude+and+Refined+Oils+to+Daphnia+magna+and+Artemia", "Google Scholar")</f>
        <v>0.0</v>
      </c>
    </row>
    <row r="107">
      <c r="A107" t="n">
        <v>630.0</v>
      </c>
      <c r="B107" t="inlineStr">
        <is>
          <t>Macek,K.J., K.S. Buxton, S.K. Derr, J.W. Dean, and S. Sauter</t>
        </is>
      </c>
      <c r="C107" t="inlineStr">
        <is>
          <t>Chronic Toxicity of Lindane to Selected Aquatic Invertebrates and Fishes</t>
        </is>
      </c>
      <c r="D107" t="inlineStr">
        <is>
          <t>EPA-600/3-76-046, U.S.EPA, Duluth, MN:50 p.</t>
        </is>
      </c>
      <c r="E107" t="n">
        <v>1976.0</v>
      </c>
      <c r="F107"/>
      <c r="G107" t="inlineStr">
        <is>
          <t>Macek,K.J., K.S. Buxton, S.K. Derr, J.W. Dean, and S. Sauter. Chronic Toxicity of Lindane to Selected Aquatic Invertebrates and Fishes. EPA-600/3-76-046, U.S.EPA, Duluth, MN:50 p., 1976. ECOREF #630</t>
        </is>
      </c>
      <c r="H107" s="106" t="n">
        <f>HYPERLINK("https://scholar.google.com/scholar?hl=en&amp;as_q=&amp;as_oq=&amp;as_eq=&amp;as_sauthors=&amp;as_publication=&amp;as_ylo=&amp;as_yhi=&amp;as_occt=title&amp;as_sdt=0%2C5&amp;as_epq=%22Chronic+Toxicity+of+Lindane+to+Selected+Aquatic+Invertebrates+and+Fishes", "Google Scholar")</f>
        <v>0.0</v>
      </c>
    </row>
    <row r="108">
      <c r="A108" t="n">
        <v>5525.0</v>
      </c>
      <c r="B108" t="inlineStr">
        <is>
          <t>Maki,A.W., and H.E. Johnson</t>
        </is>
      </c>
      <c r="C108" t="inlineStr">
        <is>
          <t>Effects of PCB (Aroclor 1254) and p,p'-DDT on Production and Survival of Daphnia magna Strauss</t>
        </is>
      </c>
      <c r="D108" t="inlineStr">
        <is>
          <t>Bull. Environ. Contam. Toxicol.13(4): 412-416</t>
        </is>
      </c>
      <c r="E108" t="n">
        <v>1975.0</v>
      </c>
      <c r="F108"/>
      <c r="G108" t="inlineStr">
        <is>
          <t>Maki,A.W., and H.E. Johnson. Effects of PCB (Aroclor 1254) and p,p'-DDT on Production and Survival of Daphnia magna Strauss. Bull. Environ. Contam. Toxicol.13(4): 412-416, 1975. ECOREF #5525</t>
        </is>
      </c>
      <c r="H108" s="107" t="n">
        <f>HYPERLINK("https://scholar.google.com/scholar?hl=en&amp;as_q=&amp;as_oq=&amp;as_eq=&amp;as_sauthors=&amp;as_publication=&amp;as_ylo=&amp;as_yhi=&amp;as_occt=title&amp;as_sdt=0%2C5&amp;as_epq=%22Effects+of+PCB+%28Aroclor+1254%29+and+p%2Cp%27-DDT+on+Production+and+Survival+of+Daphnia+magna+Strauss", "Google Scholar")</f>
        <v>0.0</v>
      </c>
    </row>
    <row r="109">
      <c r="A109" t="n">
        <v>18943.0</v>
      </c>
      <c r="B109" t="inlineStr">
        <is>
          <t>Maki,H., H. Okamura, I. Aoyama, and M. Fujita</t>
        </is>
      </c>
      <c r="C109" t="inlineStr">
        <is>
          <t>Halogenation and Toxicity of the Biodegradation Products of a Nonionic Surfactant, Nonylphenol Ethoxylate</t>
        </is>
      </c>
      <c r="D109" t="inlineStr">
        <is>
          <t>Environ. Toxicol. Chem.17(4): 650-654</t>
        </is>
      </c>
      <c r="E109" t="n">
        <v>1998.0</v>
      </c>
      <c r="F109"/>
      <c r="G109" t="inlineStr">
        <is>
          <t>Maki,H., H. Okamura, I. Aoyama, and M. Fujita. Halogenation and Toxicity of the Biodegradation Products of a Nonionic Surfactant, Nonylphenol Ethoxylate. Environ. Toxicol. Chem.17(4): 650-654, 1998. ECOREF #18943</t>
        </is>
      </c>
      <c r="H109" s="108" t="n">
        <f>HYPERLINK("https://scholar.google.com/scholar?hl=en&amp;as_q=&amp;as_oq=&amp;as_eq=&amp;as_sauthors=&amp;as_publication=&amp;as_ylo=&amp;as_yhi=&amp;as_occt=title&amp;as_sdt=0%2C5&amp;as_epq=%22Halogenation+and+Toxicity+of+the+Biodegradation+Products+of+a+Nonionic+Surfactant%2C+Nonylphenol+Ethoxylate", "Google Scholar")</f>
        <v>0.0</v>
      </c>
    </row>
    <row r="110">
      <c r="A110" t="n">
        <v>16933.0</v>
      </c>
      <c r="B110" t="inlineStr">
        <is>
          <t>Malacea,I.</t>
        </is>
      </c>
      <c r="C110" t="inlineStr">
        <is>
          <t>Contribution to Study of Detox and Heclotox Insecticides Toxic Action on Certain Fish Species and on Daphnia</t>
        </is>
      </c>
      <c r="D110" t="inlineStr">
        <is>
          <t>Stud. Prot. Calitatii Apelor8:95-133</t>
        </is>
      </c>
      <c r="E110" t="n">
        <v>1967.0</v>
      </c>
      <c r="F110"/>
      <c r="G110" t="inlineStr">
        <is>
          <t>Malacea,I.. Contribution to Study of Detox and Heclotox Insecticides Toxic Action on Certain Fish Species and on Daphnia. Stud. Prot. Calitatii Apelor8:95-133, 1967. ECOREF #16933</t>
        </is>
      </c>
      <c r="H110" s="109" t="n">
        <f>HYPERLINK("https://scholar.google.com/scholar?hl=en&amp;as_q=&amp;as_oq=&amp;as_eq=&amp;as_sauthors=&amp;as_publication=&amp;as_ylo=&amp;as_yhi=&amp;as_occt=title&amp;as_sdt=0%2C5&amp;as_epq=%22Contribution+to+Study+of+Detox+and+Heclotox+Insecticides+Toxic+Action+on+Certain+Fish+Species+and+on+Daphnia", "Google Scholar")</f>
        <v>0.0</v>
      </c>
    </row>
    <row r="111">
      <c r="A111" t="n">
        <v>106213.0</v>
      </c>
      <c r="B111" t="inlineStr">
        <is>
          <t>Martinez-Jeronimo,F., and L. Martinez-Jeronimo</t>
        </is>
      </c>
      <c r="C111" t="inlineStr">
        <is>
          <t>Chronic Effect of NaCl Salinity on a Freshwater Strain of Daphnia magna Straus (Crustacea:  Cladocera):  A Demographic Study</t>
        </is>
      </c>
      <c r="D111" t="inlineStr">
        <is>
          <t>Ecotoxicol. Environ. Saf.67(3): 411-416</t>
        </is>
      </c>
      <c r="E111" t="n">
        <v>2007.0</v>
      </c>
      <c r="F111"/>
      <c r="G111" t="inlineStr">
        <is>
          <t>Martinez-Jeronimo,F., and L. Martinez-Jeronimo. Chronic Effect of NaCl Salinity on a Freshwater Strain of Daphnia magna Straus (Crustacea:  Cladocera):  A Demographic Study. Ecotoxicol. Environ. Saf.67(3): 411-416, 2007. ECOREF #106213</t>
        </is>
      </c>
      <c r="H111" s="110" t="n">
        <f>HYPERLINK("https://scholar.google.com/scholar?hl=en&amp;as_q=&amp;as_oq=&amp;as_eq=&amp;as_sauthors=&amp;as_publication=&amp;as_ylo=&amp;as_yhi=&amp;as_occt=title&amp;as_sdt=0%2C5&amp;as_epq=%22Chronic+Effect+of+NaCl+Salinity+on+a+Freshwater+Strain+of+Daphnia+magna+Straus+%28Crustacea%3A++Cladocera%29%3A+", "Google Scholar")</f>
        <v>0.0</v>
      </c>
    </row>
    <row r="112">
      <c r="A112" t="n">
        <v>151383.0</v>
      </c>
      <c r="B112" t="inlineStr">
        <is>
          <t>Masekoameng,K.E.</t>
        </is>
      </c>
      <c r="C112" t="inlineStr">
        <is>
          <t>Modelling Ecotoxicity of Polybrominated Diphenyl Ethers in Aquatic Ecosystems</t>
        </is>
      </c>
      <c r="D112" t="inlineStr">
        <is>
          <t>Ph.D.Thesis, Ryerson Univ., Canada:96 p.</t>
        </is>
      </c>
      <c r="E112" t="n">
        <v>2006.0</v>
      </c>
      <c r="F112"/>
      <c r="G112" t="inlineStr">
        <is>
          <t>Masekoameng,K.E.. Modelling Ecotoxicity of Polybrominated Diphenyl Ethers in Aquatic Ecosystems. Ph.D.Thesis, Ryerson Univ., Canada:96 p., 2006. ECOREF #151383</t>
        </is>
      </c>
      <c r="H112" s="111" t="n">
        <f>HYPERLINK("https://scholar.google.com/scholar?hl=en&amp;as_q=&amp;as_oq=&amp;as_eq=&amp;as_sauthors=&amp;as_publication=&amp;as_ylo=&amp;as_yhi=&amp;as_occt=title&amp;as_sdt=0%2C5&amp;as_epq=%22Modelling+Ecotoxicity+of+Polybrominated+Diphenyl+Ethers+in+Aquatic+Ecosystems", "Google Scholar")</f>
        <v>0.0</v>
      </c>
    </row>
    <row r="113">
      <c r="A113" t="n">
        <v>10614.0</v>
      </c>
      <c r="B113" t="inlineStr">
        <is>
          <t>McCarthy,J.F., and D.K. Whitmore</t>
        </is>
      </c>
      <c r="C113" t="inlineStr">
        <is>
          <t>Chronic Toxicity of Di-n-butyl and Di-n-octyl Phthalate to Daphnia magna and the Fathead Minnow</t>
        </is>
      </c>
      <c r="D113" t="inlineStr">
        <is>
          <t>Environ. Toxicol. Chem.4(2): 167-179</t>
        </is>
      </c>
      <c r="E113" t="n">
        <v>1985.0</v>
      </c>
      <c r="F113" t="inlineStr">
        <is>
          <t>German Dataset</t>
        </is>
      </c>
      <c r="G113" t="inlineStr">
        <is>
          <t>McCarthy,J.F., and D.K. Whitmore. Chronic Toxicity of Di-n-butyl and Di-n-octyl Phthalate to Daphnia magna and the Fathead Minnow. Environ. Toxicol. Chem.4(2): 167-179, 1985. ECOREF #10614</t>
        </is>
      </c>
      <c r="H113" s="112" t="n">
        <f>HYPERLINK("https://scholar.google.com/scholar?hl=en&amp;as_q=&amp;as_oq=&amp;as_eq=&amp;as_sauthors=&amp;as_publication=&amp;as_ylo=&amp;as_yhi=&amp;as_occt=title&amp;as_sdt=0%2C5&amp;as_epq=%22Chronic+Toxicity+of+Di-n-butyl+and+Di-n-octyl+Phthalate+to+Daphnia+magna+and+the+Fathead+Minnow", "Google Scholar")</f>
        <v>0.0</v>
      </c>
    </row>
    <row r="114">
      <c r="A114" t="n">
        <v>116913.0</v>
      </c>
      <c r="B114" t="inlineStr">
        <is>
          <t>Meyer,J.S., D.A. Sanchez, J.A. Brookman, D.B. McWhorter, and H.L. Bergman</t>
        </is>
      </c>
      <c r="C114" t="inlineStr">
        <is>
          <t>Chemistry and Aquatic Toxicity of Raw Oil Shale Leachates from Piceance Basin, Colorado</t>
        </is>
      </c>
      <c r="D114" t="inlineStr">
        <is>
          <t>Environ. Toxicol. Chem.4:559-572</t>
        </is>
      </c>
      <c r="E114" t="n">
        <v>1985.0</v>
      </c>
      <c r="F114"/>
      <c r="G114" t="inlineStr">
        <is>
          <t>Meyer,J.S., D.A. Sanchez, J.A. Brookman, D.B. McWhorter, and H.L. Bergman. Chemistry and Aquatic Toxicity of Raw Oil Shale Leachates from Piceance Basin, Colorado. Environ. Toxicol. Chem.4:559-572, 1985. ECOREF #116913</t>
        </is>
      </c>
      <c r="H114" s="113" t="n">
        <f>HYPERLINK("https://scholar.google.com/scholar?hl=en&amp;as_q=&amp;as_oq=&amp;as_eq=&amp;as_sauthors=&amp;as_publication=&amp;as_ylo=&amp;as_yhi=&amp;as_occt=title&amp;as_sdt=0%2C5&amp;as_epq=%22Chemistry+and+Aquatic+Toxicity+of+Raw+Oil+Shale+Leachates+from+Piceance+Basin%2C+Colorado", "Google Scholar")</f>
        <v>0.0</v>
      </c>
    </row>
    <row r="115">
      <c r="A115" t="n">
        <v>11725.0</v>
      </c>
      <c r="B115" t="inlineStr">
        <is>
          <t>Millemann,R.E., W.J. Birge, J.A. Black, R.M. Cushman, K.L. Daniels, P.J. Franco, J.M. Giddings, J.F. McCarthy, and A.J.</t>
        </is>
      </c>
      <c r="C115" t="inlineStr">
        <is>
          <t>Comparative Acute Toxicity to Aquatic Organisms of Components of Coal-Derived Synthetic Fuels</t>
        </is>
      </c>
      <c r="D115" t="inlineStr">
        <is>
          <t>Trans. Am. Fish. Soc.113(1): 74-85</t>
        </is>
      </c>
      <c r="E115" t="n">
        <v>1984.0</v>
      </c>
      <c r="F115"/>
      <c r="G115" t="inlineStr">
        <is>
          <t>Millemann,R.E., W.J. Birge, J.A. Black, R.M. Cushman, K.L. Daniels, P.J. Franco, J.M. Giddings, J.F. McCarthy, and A.J.. Comparative Acute Toxicity to Aquatic Organisms of Components of Coal-Derived Synthetic Fuels. Trans. Am. Fish. Soc.113(1): 74-85, 1984. ECOREF #11725</t>
        </is>
      </c>
      <c r="H115" s="114" t="n">
        <f>HYPERLINK("https://scholar.google.com/scholar?hl=en&amp;as_q=&amp;as_oq=&amp;as_eq=&amp;as_sauthors=&amp;as_publication=&amp;as_ylo=&amp;as_yhi=&amp;as_occt=title&amp;as_sdt=0%2C5&amp;as_epq=%22Comparative+Acute+Toxicity+to+Aquatic+Organisms+of+Components+of+Coal-Derived+Synthetic+Fuels", "Google Scholar")</f>
        <v>0.0</v>
      </c>
    </row>
    <row r="116">
      <c r="A116" t="n">
        <v>119228.0</v>
      </c>
      <c r="B116" t="inlineStr">
        <is>
          <t>Minagh,E., R. Hernan, K. O'Rourke, F.M. Lyng, and M. Davoren</t>
        </is>
      </c>
      <c r="C116" t="inlineStr">
        <is>
          <t>Aquatic Ecotoxicity of the Selective Serotonin Reuptake Inhibitor Sertraline Hydrochloride in a Battery of Freshwater Test Species</t>
        </is>
      </c>
      <c r="D116" t="inlineStr">
        <is>
          <t>Ecotoxicol. Environ. Saf.72(2): 434-440</t>
        </is>
      </c>
      <c r="E116" t="n">
        <v>2009.0</v>
      </c>
      <c r="F116"/>
      <c r="G116" t="inlineStr">
        <is>
          <t>Minagh,E., R. Hernan, K. O'Rourke, F.M. Lyng, and M. Davoren. Aquatic Ecotoxicity of the Selective Serotonin Reuptake Inhibitor Sertraline Hydrochloride in a Battery of Freshwater Test Species. Ecotoxicol. Environ. Saf.72(2): 434-440, 2009. ECOREF #119228</t>
        </is>
      </c>
      <c r="H116" s="115" t="n">
        <f>HYPERLINK("https://scholar.google.com/scholar?hl=en&amp;as_q=&amp;as_oq=&amp;as_eq=&amp;as_sauthors=&amp;as_publication=&amp;as_ylo=&amp;as_yhi=&amp;as_occt=title&amp;as_sdt=0%2C5&amp;as_epq=%22Aquatic+Ecotoxicity+of+the+Selective+Serotonin+Reuptake+Inhibitor+Sertraline+Hydrochloride+in+a+Battery+of+Fresh", "Google Scholar")</f>
        <v>0.0</v>
      </c>
    </row>
    <row r="117">
      <c r="A117" t="n">
        <v>102662.0</v>
      </c>
      <c r="B117" t="inlineStr">
        <is>
          <t>Mohammed,A.</t>
        </is>
      </c>
      <c r="C117" t="inlineStr">
        <is>
          <t>Comparative Sensitivities of the Tropical Cladoceran, Ceriodaphnia rigaudii and the Temperate Species Daphnia magna to Seven Toxicants</t>
        </is>
      </c>
      <c r="D117" t="inlineStr">
        <is>
          <t>Toxicol. Environ. Chem.89(2): 347-352</t>
        </is>
      </c>
      <c r="E117" t="n">
        <v>2007.0</v>
      </c>
      <c r="F117"/>
      <c r="G117" t="inlineStr">
        <is>
          <t>Mohammed,A.. Comparative Sensitivities of the Tropical Cladoceran, Ceriodaphnia rigaudii and the Temperate Species Daphnia magna to Seven Toxicants. Toxicol. Environ. Chem.89(2): 347-352, 2007. ECOREF #102662</t>
        </is>
      </c>
      <c r="H117" s="116" t="n">
        <f>HYPERLINK("https://scholar.google.com/scholar?hl=en&amp;as_q=&amp;as_oq=&amp;as_eq=&amp;as_sauthors=&amp;as_publication=&amp;as_ylo=&amp;as_yhi=&amp;as_occt=title&amp;as_sdt=0%2C5&amp;as_epq=%22Comparative+Sensitivities+of+the+Tropical+Cladoceran%2C+Ceriodaphnia+rigaudii+and+the+Temperate+Species+Daphnia+", "Google Scholar")</f>
        <v>0.0</v>
      </c>
    </row>
    <row r="118">
      <c r="A118" t="n">
        <v>180982.0</v>
      </c>
      <c r="B118" t="inlineStr">
        <is>
          <t>Monsanto Co.</t>
        </is>
      </c>
      <c r="C118" t="inlineStr">
        <is>
          <t>Acute Toxicity of Di-2-Ethylhexyl Phthalate (DEHP) to Daphnia magna in the Presence of Fulvic Acid</t>
        </is>
      </c>
      <c r="D118" t="inlineStr">
        <is>
          <t>EPA/OTS 878211609:11 p.</t>
        </is>
      </c>
      <c r="E118" t="n">
        <v>1983.0</v>
      </c>
      <c r="F118"/>
      <c r="G118" t="inlineStr">
        <is>
          <t>Monsanto Co.. Acute Toxicity of Di-2-Ethylhexyl Phthalate (DEHP) to Daphnia magna in the Presence of Fulvic Acid. EPA/OTS 878211609:11 p., 1983. ECOREF #180982</t>
        </is>
      </c>
      <c r="H118" s="117" t="n">
        <f>HYPERLINK("https://scholar.google.com/scholar?hl=en&amp;as_q=&amp;as_oq=&amp;as_eq=&amp;as_sauthors=&amp;as_publication=&amp;as_ylo=&amp;as_yhi=&amp;as_occt=title&amp;as_sdt=0%2C5&amp;as_epq=%22Acute+Toxicity+of+Di-2-Ethylhexyl+Phthalate+%28DEHP%29+to+Daphnia+magna+in+the+Presence+of+Fulvic+Acid", "Google Scholar")</f>
        <v>0.0</v>
      </c>
    </row>
    <row r="119">
      <c r="A119" t="n">
        <v>180983.0</v>
      </c>
      <c r="B119" t="inlineStr">
        <is>
          <t>Monsanto Co.</t>
        </is>
      </c>
      <c r="C119" t="inlineStr">
        <is>
          <t>Acute Toxicity of Di-2-Ethylhexyl Phthalate (DEHP) to Daphnia magna</t>
        </is>
      </c>
      <c r="D119" t="inlineStr">
        <is>
          <t>EPA/OTS 878211607:20 p.</t>
        </is>
      </c>
      <c r="E119" t="n">
        <v>1983.0</v>
      </c>
      <c r="F119"/>
      <c r="G119" t="inlineStr">
        <is>
          <t>Monsanto Co.. Acute Toxicity of Di-2-Ethylhexyl Phthalate (DEHP) to Daphnia magna. EPA/OTS 878211607:20 p., 1983. ECOREF #180983</t>
        </is>
      </c>
      <c r="H119" s="118" t="n">
        <f>HYPERLINK("https://scholar.google.com/scholar?hl=en&amp;as_q=&amp;as_oq=&amp;as_eq=&amp;as_sauthors=&amp;as_publication=&amp;as_ylo=&amp;as_yhi=&amp;as_occt=title&amp;as_sdt=0%2C5&amp;as_epq=%22Acute+Toxicity+of+Di-2-Ethylhexyl+Phthalate+%28DEHP%29+to+Daphnia+magna", "Google Scholar")</f>
        <v>0.0</v>
      </c>
    </row>
    <row r="120">
      <c r="A120" t="n">
        <v>18272.0</v>
      </c>
      <c r="B120" t="inlineStr">
        <is>
          <t>Mount,D.R., D.D. Gulley, J.R. Hockett, T.D. Garrison, and J.M. Evans</t>
        </is>
      </c>
      <c r="C120" t="inlineStr">
        <is>
          <t>Statistical Models to Predict the Toxicity of Major Ions to Ceriodaphnia dubia, Daphnia magna and Pimephales promelas (Fathead Minnows)</t>
        </is>
      </c>
      <c r="D120" t="inlineStr">
        <is>
          <t>Environ. Toxicol. Chem.16(10): 2009-2019</t>
        </is>
      </c>
      <c r="E120" t="n">
        <v>1997.0</v>
      </c>
      <c r="F120"/>
      <c r="G120" t="inlineStr">
        <is>
          <t>Mount,D.R., D.D. Gulley, J.R. Hockett, T.D. Garrison, and J.M. Evans. Statistical Models to Predict the Toxicity of Major Ions to Ceriodaphnia dubia, Daphnia magna and Pimephales promelas (Fathead Minnows). Environ. Toxicol. Chem.16(10): 2009-2019, 1997. ECOREF #18272</t>
        </is>
      </c>
      <c r="H120" s="119" t="n">
        <f>HYPERLINK("https://scholar.google.com/scholar?hl=en&amp;as_q=&amp;as_oq=&amp;as_eq=&amp;as_sauthors=&amp;as_publication=&amp;as_ylo=&amp;as_yhi=&amp;as_occt=title&amp;as_sdt=0%2C5&amp;as_epq=%22Statistical+Models+to+Predict+the+Toxicity+of+Major+Ions+to+Ceriodaphnia+dubia%2C+Daphnia+magna+and+Pimephales+p", "Google Scholar")</f>
        <v>0.0</v>
      </c>
    </row>
    <row r="121">
      <c r="A121" t="n">
        <v>167113.0</v>
      </c>
      <c r="B121" t="inlineStr">
        <is>
          <t>National Association of Photographic Manufacturers</t>
        </is>
      </c>
      <c r="C121" t="inlineStr">
        <is>
          <t>Environmental Effect of Photoprocessing Chemicals Vol I and II (557)</t>
        </is>
      </c>
      <c r="D121" t="inlineStr">
        <is>
          <t>EPA/OTS Doc. #40-8469216:536 p.</t>
        </is>
      </c>
      <c r="E121" t="n">
        <v>1974.0</v>
      </c>
      <c r="F121"/>
      <c r="G121" t="inlineStr">
        <is>
          <t>National Association of Photographic Manufacturers. Environmental Effect of Photoprocessing Chemicals Vol I and II (557). EPA/OTS Doc. #40-8469216:536 p., 1974. ECOREF #167113</t>
        </is>
      </c>
      <c r="H121" s="120" t="n">
        <f>HYPERLINK("https://scholar.google.com/scholar?hl=en&amp;as_q=&amp;as_oq=&amp;as_eq=&amp;as_sauthors=&amp;as_publication=&amp;as_ylo=&amp;as_yhi=&amp;as_occt=title&amp;as_sdt=0%2C5&amp;as_epq=%22Environmental+Effect+of+Photoprocessing+Chemicals+Vol+I+and+II+%28557%29", "Google Scholar")</f>
        <v>0.0</v>
      </c>
    </row>
    <row r="122">
      <c r="A122" t="n">
        <v>530.0</v>
      </c>
      <c r="B122" t="inlineStr">
        <is>
          <t>Nebeker,A.V., and F.A. Puglisi</t>
        </is>
      </c>
      <c r="C122" t="inlineStr">
        <is>
          <t>Effect of Polychlorinated Biphenyls (PCB's) on Survival and Reproduction of Daphnia, Gammarus, and Tanytarsus</t>
        </is>
      </c>
      <c r="D122" t="inlineStr">
        <is>
          <t>Trans. Am. Fish. Soc.103(4): 722-728</t>
        </is>
      </c>
      <c r="E122" t="n">
        <v>1974.0</v>
      </c>
      <c r="F122"/>
      <c r="G122" t="inlineStr">
        <is>
          <t>Nebeker,A.V., and F.A. Puglisi. Effect of Polychlorinated Biphenyls (PCB's) on Survival and Reproduction of Daphnia, Gammarus, and Tanytarsus. Trans. Am. Fish. Soc.103(4): 722-728, 1974. ECOREF #530</t>
        </is>
      </c>
      <c r="H122" s="121" t="n">
        <f>HYPERLINK("https://scholar.google.com/scholar?hl=en&amp;as_q=&amp;as_oq=&amp;as_eq=&amp;as_sauthors=&amp;as_publication=&amp;as_ylo=&amp;as_yhi=&amp;as_occt=title&amp;as_sdt=0%2C5&amp;as_epq=%22Effect+of+Polychlorinated+Biphenyls+%28PCB%27s%29+on+Survival+and+Reproduction+of+Daphnia%2C+Gammarus%2C+and+Tan", "Google Scholar")</f>
        <v>0.0</v>
      </c>
    </row>
    <row r="123">
      <c r="A123" t="n">
        <v>186333.0</v>
      </c>
      <c r="B123" t="inlineStr">
        <is>
          <t>Nogueira,I.C.G., A. Lobo-Da-Cunha, and V.M. Vasconcelos</t>
        </is>
      </c>
      <c r="C123" t="inlineStr">
        <is>
          <t>Effects of Cylindrospermopsis raciborskii and Aphanizomenon ovalisporum (Cyanobacteria) Ingestion on Daphnia magna Midgut and Associated Diverticula Epithelium</t>
        </is>
      </c>
      <c r="D123" t="inlineStr">
        <is>
          <t>Aquat. Toxicol.80(2): 194-203</t>
        </is>
      </c>
      <c r="E123" t="n">
        <v>2006.0</v>
      </c>
      <c r="F123"/>
      <c r="G123" t="inlineStr">
        <is>
          <t>Nogueira,I.C.G., A. Lobo-Da-Cunha, and V.M. Vasconcelos. Effects of Cylindrospermopsis raciborskii and Aphanizomenon ovalisporum (Cyanobacteria) Ingestion on Daphnia magna Midgut and Associated Diverticula Epithelium. Aquat. Toxicol.80(2): 194-203, 2006. ECOREF #186333</t>
        </is>
      </c>
      <c r="H123" s="122" t="n">
        <f>HYPERLINK("https://scholar.google.com/scholar?hl=en&amp;as_q=&amp;as_oq=&amp;as_eq=&amp;as_sauthors=&amp;as_publication=&amp;as_ylo=&amp;as_yhi=&amp;as_occt=title&amp;as_sdt=0%2C5&amp;as_epq=%22Effects+of+Cylindrospermopsis+raciborskii+and+Aphanizomenon+ovalisporum+%28Cyanobacteria%29+Ingestion+on+Daphnia", "Google Scholar")</f>
        <v>0.0</v>
      </c>
    </row>
    <row r="124">
      <c r="A124" t="n">
        <v>171371.0</v>
      </c>
      <c r="B124" t="inlineStr">
        <is>
          <t>Norgaard,K.B., and N. Cedergreen</t>
        </is>
      </c>
      <c r="C124" t="inlineStr">
        <is>
          <t>Pesticide Cocktails can Interact Synergistically on Aquatic Crustaceans</t>
        </is>
      </c>
      <c r="D124" t="inlineStr">
        <is>
          <t>Environ. Sci. Pollut. Res.17:957-967</t>
        </is>
      </c>
      <c r="E124" t="n">
        <v>2010.0</v>
      </c>
      <c r="F124"/>
      <c r="G124" t="inlineStr">
        <is>
          <t>Norgaard,K.B., and N. Cedergreen. Pesticide Cocktails can Interact Synergistically on Aquatic Crustaceans. Environ. Sci. Pollut. Res.17:957-967, 2010. ECOREF #171371</t>
        </is>
      </c>
      <c r="H124" s="123" t="n">
        <f>HYPERLINK("https://scholar.google.com/scholar?hl=en&amp;as_q=&amp;as_oq=&amp;as_eq=&amp;as_sauthors=&amp;as_publication=&amp;as_ylo=&amp;as_yhi=&amp;as_occt=title&amp;as_sdt=0%2C5&amp;as_epq=%22Pesticide+Cocktails+can+Interact+Synergistically+on+Aquatic+Crustaceans", "Google Scholar")</f>
        <v>0.0</v>
      </c>
    </row>
    <row r="125">
      <c r="A125" t="n">
        <v>119412.0</v>
      </c>
      <c r="B125" t="inlineStr">
        <is>
          <t>Ochoa-Acuna,H.G., W. Bialkowski, G. Yale, and L. Hahn</t>
        </is>
      </c>
      <c r="C125" t="inlineStr">
        <is>
          <t>Toxicity of Soybean Rust Fungicides to Freshwater Algae and Daphnia magna</t>
        </is>
      </c>
      <c r="D125" t="inlineStr">
        <is>
          <t>Ecotoxicology18(4): 440-446</t>
        </is>
      </c>
      <c r="E125" t="n">
        <v>2009.0</v>
      </c>
      <c r="F125"/>
      <c r="G125" t="inlineStr">
        <is>
          <t>Ochoa-Acuna,H.G., W. Bialkowski, G. Yale, and L. Hahn. Toxicity of Soybean Rust Fungicides to Freshwater Algae and Daphnia magna. Ecotoxicology18(4): 440-446, 2009. ECOREF #119412</t>
        </is>
      </c>
      <c r="H125" s="124" t="n">
        <f>HYPERLINK("https://scholar.google.com/scholar?hl=en&amp;as_q=&amp;as_oq=&amp;as_eq=&amp;as_sauthors=&amp;as_publication=&amp;as_ylo=&amp;as_yhi=&amp;as_occt=title&amp;as_sdt=0%2C5&amp;as_epq=%22Toxicity+of+Soybean+Rust+Fungicides+to+Freshwater+Algae+and+Daphnia+magna", "Google Scholar")</f>
        <v>0.0</v>
      </c>
    </row>
    <row r="126">
      <c r="A126" t="n">
        <v>180617.0</v>
      </c>
      <c r="B126" t="inlineStr">
        <is>
          <t>Pan,X., Y. Cheng, F. Dong, N. Liu, J. Xu, X. Liu, X. Wu, and Y. Zheng</t>
        </is>
      </c>
      <c r="C126" t="inlineStr">
        <is>
          <t>Stereoselective Bioactivity, Acute Toxicity and Dissipation in Typical Paddy Soils of the Chiral Fungicide Propiconazole</t>
        </is>
      </c>
      <c r="D126" t="inlineStr">
        <is>
          <t>J. Hazard. Mater.359:194-202</t>
        </is>
      </c>
      <c r="E126" t="n">
        <v>2018.0</v>
      </c>
      <c r="F126"/>
      <c r="G126" t="inlineStr">
        <is>
          <t>Pan,X., Y. Cheng, F. Dong, N. Liu, J. Xu, X. Liu, X. Wu, and Y. Zheng. Stereoselective Bioactivity, Acute Toxicity and Dissipation in Typical Paddy Soils of the Chiral Fungicide Propiconazole. J. Hazard. Mater.359:194-202, 2018. ECOREF #180617</t>
        </is>
      </c>
      <c r="H126" s="125" t="n">
        <f>HYPERLINK("https://scholar.google.com/scholar?hl=en&amp;as_q=&amp;as_oq=&amp;as_eq=&amp;as_sauthors=&amp;as_publication=&amp;as_ylo=&amp;as_yhi=&amp;as_occt=title&amp;as_sdt=0%2C5&amp;as_epq=%22Stereoselective+Bioactivity%2C+Acute+Toxicity+and+Dissipation+in+Typical+Paddy+Soils+of+the+Chiral+Fungicide+Pro", "Google Scholar")</f>
        <v>0.0</v>
      </c>
    </row>
    <row r="127">
      <c r="A127" t="n">
        <v>110323.0</v>
      </c>
      <c r="B127" t="inlineStr">
        <is>
          <t>Phillips,M.M., M.J. Dinglasan-Panlilio, S.A. Mabury, K.R. Solomon, and P.K. Sibley</t>
        </is>
      </c>
      <c r="C127" t="inlineStr">
        <is>
          <t>Fluorotelomer Acids are more Toxic than Perfluorinated Acids</t>
        </is>
      </c>
      <c r="D127" t="inlineStr">
        <is>
          <t>Environ. Sci. Technol.41(20): 7159-7163</t>
        </is>
      </c>
      <c r="E127" t="n">
        <v>2007.0</v>
      </c>
      <c r="F127"/>
      <c r="G127" t="inlineStr">
        <is>
          <t>Phillips,M.M., M.J. Dinglasan-Panlilio, S.A. Mabury, K.R. Solomon, and P.K. Sibley. Fluorotelomer Acids are more Toxic than Perfluorinated Acids. Environ. Sci. Technol.41(20): 7159-7163, 2007. ECOREF #110323</t>
        </is>
      </c>
      <c r="H127" s="126" t="n">
        <f>HYPERLINK("https://scholar.google.com/scholar?hl=en&amp;as_q=&amp;as_oq=&amp;as_eq=&amp;as_sauthors=&amp;as_publication=&amp;as_ylo=&amp;as_yhi=&amp;as_occt=title&amp;as_sdt=0%2C5&amp;as_epq=%22Fluorotelomer+Acids+are+more+Toxic+than+Perfluorinated+Acids", "Google Scholar")</f>
        <v>0.0</v>
      </c>
    </row>
    <row r="128">
      <c r="A128" t="n">
        <v>184330.0</v>
      </c>
      <c r="B128" t="inlineStr">
        <is>
          <t>Phillips,M.M., M.J.A. Dinglasan-Panlilio, S.A. Mabury, K.R. Solomon, and P.K. Sibley</t>
        </is>
      </c>
      <c r="C128" t="inlineStr">
        <is>
          <t>Chronic Toxicity of Fluorotelomer Acids to Daphnia magna and Chironomus dilutus</t>
        </is>
      </c>
      <c r="D128" t="inlineStr">
        <is>
          <t>Environ. Toxicol. Chem.29:1123-1131</t>
        </is>
      </c>
      <c r="E128" t="n">
        <v>2010.0</v>
      </c>
      <c r="F128"/>
      <c r="G128" t="inlineStr">
        <is>
          <t>Phillips,M.M., M.J.A. Dinglasan-Panlilio, S.A. Mabury, K.R. Solomon, and P.K. Sibley. Chronic Toxicity of Fluorotelomer Acids to Daphnia magna and Chironomus dilutus. Environ. Toxicol. Chem.29:1123-1131, 2010. ECOREF #184330</t>
        </is>
      </c>
      <c r="H128" s="127" t="n">
        <f>HYPERLINK("https://scholar.google.com/scholar?hl=en&amp;as_q=&amp;as_oq=&amp;as_eq=&amp;as_sauthors=&amp;as_publication=&amp;as_ylo=&amp;as_yhi=&amp;as_occt=title&amp;as_sdt=0%2C5&amp;as_epq=%22Chronic+Toxicity+of+Fluorotelomer+Acids+to+Daphnia+magna+and+Chironomus+dilutus", "Google Scholar")</f>
        <v>0.0</v>
      </c>
    </row>
    <row r="129">
      <c r="A129" t="n">
        <v>116829.0</v>
      </c>
      <c r="B129" t="inlineStr">
        <is>
          <t>Pickard,J., P. McKee, and J. Stroiazzo</t>
        </is>
      </c>
      <c r="C129" t="inlineStr">
        <is>
          <t>Site Specific Multi-Species Toxicity Testing of Sulphate and Molybdenum Spiked Mining Effluent and Receiving Water</t>
        </is>
      </c>
      <c r="D129" t="inlineStr">
        <is>
          <t>In: W.A.Price, B.Hurt and C.Howell (Eds.), Proc.of the 1999 Workshop on Molybdenum Issues in Reclamation, British Columbia Technical sn Research Committee on Reclamation, Bitech Publishers, Richmond, British Columbia, Canada:86-95</t>
        </is>
      </c>
      <c r="E129" t="n">
        <v>1999.0</v>
      </c>
      <c r="F129"/>
      <c r="G129" t="inlineStr">
        <is>
          <t>Pickard,J., P. McKee, and J. Stroiazzo. Site Specific Multi-Species Toxicity Testing of Sulphate and Molybdenum Spiked Mining Effluent and Receiving Water. In: W.A.Price, B.Hurt and C.Howell (Eds.), Proc.of the 1999 Workshop on Molybdenum Issues in Reclamation, British Columbia Technical sn Research Committee on Reclamation, Bitech Publishers, Richmond, British Columbia, Canada:86-95, 1999. ECOREF #116829</t>
        </is>
      </c>
      <c r="H129" s="128" t="n">
        <f>HYPERLINK("https://scholar.google.com/scholar?hl=en&amp;as_q=&amp;as_oq=&amp;as_eq=&amp;as_sauthors=&amp;as_publication=&amp;as_ylo=&amp;as_yhi=&amp;as_occt=title&amp;as_sdt=0%2C5&amp;as_epq=%22Site+Specific+Multi-Species+Toxicity+Testing+of+Sulphate+and+Molybdenum+Spiked+Mining+Effluent+and+Receiving+Wat", "Google Scholar")</f>
        <v>0.0</v>
      </c>
    </row>
    <row r="130">
      <c r="A130" t="n">
        <v>19549.0</v>
      </c>
      <c r="B130" t="inlineStr">
        <is>
          <t>Price,E.E.</t>
        </is>
      </c>
      <c r="C130" t="inlineStr">
        <is>
          <t>Response of Freshwater and Saltwater Toxicity Test Species to Calcium and Salinity Concentrations Encountered in Toxicity Tests</t>
        </is>
      </c>
      <c r="D130" t="inlineStr">
        <is>
          <t>Ph.D.Thesis, University of North Texas, Denton, TX:126 p.</t>
        </is>
      </c>
      <c r="E130" t="n">
        <v>1989.0</v>
      </c>
      <c r="F130"/>
      <c r="G130" t="inlineStr">
        <is>
          <t>Price,E.E.. Response of Freshwater and Saltwater Toxicity Test Species to Calcium and Salinity Concentrations Encountered in Toxicity Tests. Ph.D.Thesis, University of North Texas, Denton, TX:126 p., 1989. ECOREF #19549</t>
        </is>
      </c>
      <c r="H130" s="129" t="n">
        <f>HYPERLINK("https://scholar.google.com/scholar?hl=en&amp;as_q=&amp;as_oq=&amp;as_eq=&amp;as_sauthors=&amp;as_publication=&amp;as_ylo=&amp;as_yhi=&amp;as_occt=title&amp;as_sdt=0%2C5&amp;as_epq=%22Response+of+Freshwater+and+Saltwater+Toxicity+Test+Species+to+Calcium+and+Salinity+Concentrations+Encountered+in", "Google Scholar")</f>
        <v>0.0</v>
      </c>
    </row>
    <row r="131">
      <c r="A131" t="n">
        <v>184090.0</v>
      </c>
      <c r="B131" t="inlineStr">
        <is>
          <t>Qi,S., D. Wang, L. Zhu, M. Teng, C. Wang, X. Xue, and L. Wu</t>
        </is>
      </c>
      <c r="C131" t="inlineStr">
        <is>
          <t>Neonicotinoid Insecticides Imidacloprid, Guadipyr, and Cycloxaprid Induce Acute Oxidative Stress in Daphnia magna</t>
        </is>
      </c>
      <c r="D131" t="inlineStr">
        <is>
          <t>Ecotoxicol. Environ. Saf.148:352-358</t>
        </is>
      </c>
      <c r="E131" t="n">
        <v>2018.0</v>
      </c>
      <c r="F131"/>
      <c r="G131" t="inlineStr">
        <is>
          <t>Qi,S., D. Wang, L. Zhu, M. Teng, C. Wang, X. Xue, and L. Wu. Neonicotinoid Insecticides Imidacloprid, Guadipyr, and Cycloxaprid Induce Acute Oxidative Stress in Daphnia magna. Ecotoxicol. Environ. Saf.148:352-358, 2018. ECOREF #184090</t>
        </is>
      </c>
      <c r="H131" s="130" t="n">
        <f>HYPERLINK("https://scholar.google.com/scholar?hl=en&amp;as_q=&amp;as_oq=&amp;as_eq=&amp;as_sauthors=&amp;as_publication=&amp;as_ylo=&amp;as_yhi=&amp;as_occt=title&amp;as_sdt=0%2C5&amp;as_epq=%22Neonicotinoid+Insecticides+Imidacloprid%2C+Guadipyr%2C+and+Cycloxaprid+Induce+Acute+Oxidative+Stress+in+Daphnia+", "Google Scholar")</f>
        <v>0.0</v>
      </c>
    </row>
    <row r="132">
      <c r="A132" t="n">
        <v>179679.0</v>
      </c>
      <c r="B132" t="inlineStr">
        <is>
          <t>Qi,S., X. Liu, L. Zhu, X. Chen, and C. Wang</t>
        </is>
      </c>
      <c r="C132" t="inlineStr">
        <is>
          <t>Racemic, R-, and S-Tebuconazole Altered Chitinase and Chitobiase Activity of Daphnia magna</t>
        </is>
      </c>
      <c r="D132" t="inlineStr">
        <is>
          <t>Chinese Chem. Lett.53(3): 171-175</t>
        </is>
      </c>
      <c r="E132" t="n">
        <v>2018.0</v>
      </c>
      <c r="F132"/>
      <c r="G132" t="inlineStr">
        <is>
          <t>Qi,S., X. Liu, L. Zhu, X. Chen, and C. Wang. Racemic, R-, and S-Tebuconazole Altered Chitinase and Chitobiase Activity of Daphnia magna. Chinese Chem. Lett.53(3): 171-175, 2018. ECOREF #179679</t>
        </is>
      </c>
      <c r="H132" s="131" t="n">
        <f>HYPERLINK("https://scholar.google.com/scholar?hl=en&amp;as_q=&amp;as_oq=&amp;as_eq=&amp;as_sauthors=&amp;as_publication=&amp;as_ylo=&amp;as_yhi=&amp;as_occt=title&amp;as_sdt=0%2C5&amp;as_epq=%22Racemic%2C+R-%2C+and+S-Tebuconazole+Altered+Chitinase+and+Chitobiase+Activity+of+Daphnia+magna", "Google Scholar")</f>
        <v>0.0</v>
      </c>
    </row>
    <row r="133">
      <c r="A133" t="n">
        <v>155069.0</v>
      </c>
      <c r="B133" t="inlineStr">
        <is>
          <t>Quinn,B., W. Schmidt, K. O'Rourke, and R. Hernan</t>
        </is>
      </c>
      <c r="C133" t="inlineStr">
        <is>
          <t>Effects of the Pharmaceuticals Gemfibrozil and Diclofenac on Biomarker Expression in the Zebra Mussel (Dreissena polymorpha) and Their Comparison with Standardised Toxicity Tests</t>
        </is>
      </c>
      <c r="D133" t="inlineStr">
        <is>
          <t>Chemosphere84(5): 657-663</t>
        </is>
      </c>
      <c r="E133" t="n">
        <v>2011.0</v>
      </c>
      <c r="F133"/>
      <c r="G133" t="inlineStr">
        <is>
          <t>Quinn,B., W. Schmidt, K. O'Rourke, and R. Hernan. Effects of the Pharmaceuticals Gemfibrozil and Diclofenac on Biomarker Expression in the Zebra Mussel (Dreissena polymorpha) and Their Comparison with Standardised Toxicity Tests. Chemosphere84(5): 657-663, 2011. ECOREF #155069</t>
        </is>
      </c>
      <c r="H133" s="132" t="n">
        <f>HYPERLINK("https://scholar.google.com/scholar?hl=en&amp;as_q=&amp;as_oq=&amp;as_eq=&amp;as_sauthors=&amp;as_publication=&amp;as_ylo=&amp;as_yhi=&amp;as_occt=title&amp;as_sdt=0%2C5&amp;as_epq=%22Effects+of+the+Pharmaceuticals+Gemfibrozil+and+Diclofenac+on+Biomarker+Expression+in+the+Zebra+Mussel+%28Dreisse", "Google Scholar")</f>
        <v>0.0</v>
      </c>
    </row>
    <row r="134">
      <c r="A134" t="n">
        <v>15923.0</v>
      </c>
      <c r="B134" t="inlineStr">
        <is>
          <t>Qureshi,A.A., K.W. Flood, S.R. Thompson, S.M. Janhurst, C.S. Inniss, and D.A. Rokosh</t>
        </is>
      </c>
      <c r="C134" t="inlineStr">
        <is>
          <t>Comparison of a Luminescent Bacterial Test with Other Bioassays for Determining Toxicity of Pure Compounds and Complex Effluents</t>
        </is>
      </c>
      <c r="D134" t="inlineStr">
        <is>
          <t>ASTM Spec. Tech. Publ.:179-195</t>
        </is>
      </c>
      <c r="E134" t="n">
        <v>1982.0</v>
      </c>
      <c r="F134"/>
      <c r="G134" t="inlineStr">
        <is>
          <t>Qureshi,A.A., K.W. Flood, S.R. Thompson, S.M. Janhurst, C.S. Inniss, and D.A. Rokosh. Comparison of a Luminescent Bacterial Test with Other Bioassays for Determining Toxicity of Pure Compounds and Complex Effluents. ASTM Spec. Tech. Publ.:179-195, 1982. ECOREF #15923</t>
        </is>
      </c>
      <c r="H134" s="133" t="n">
        <f>HYPERLINK("https://scholar.google.com/scholar?hl=en&amp;as_q=&amp;as_oq=&amp;as_eq=&amp;as_sauthors=&amp;as_publication=&amp;as_ylo=&amp;as_yhi=&amp;as_occt=title&amp;as_sdt=0%2C5&amp;as_epq=%22Comparison+of+a+Luminescent+Bacterial+Test+with+Other+Bioassays+for+Determining+Toxicity+of+Pure+Compounds+and+C", "Google Scholar")</f>
        <v>0.0</v>
      </c>
    </row>
    <row r="135">
      <c r="A135" t="n">
        <v>155080.0</v>
      </c>
      <c r="B135" t="inlineStr">
        <is>
          <t>Ra,J.S., S.Y. Oh, B.C. Lee, and S.D. Kim</t>
        </is>
      </c>
      <c r="C135" t="inlineStr">
        <is>
          <t>The Effect of Suspended Particles Coated by Humic Acid on the Toxicity of Pharmaceuticals, Estrogens, and Phenolic Compounds</t>
        </is>
      </c>
      <c r="D135" t="inlineStr">
        <is>
          <t>Environ. Int.34(2): 184-192</t>
        </is>
      </c>
      <c r="E135" t="n">
        <v>2008.0</v>
      </c>
      <c r="F135"/>
      <c r="G135" t="inlineStr">
        <is>
          <t>Ra,J.S., S.Y. Oh, B.C. Lee, and S.D. Kim. The Effect of Suspended Particles Coated by Humic Acid on the Toxicity of Pharmaceuticals, Estrogens, and Phenolic Compounds. Environ. Int.34(2): 184-192, 2008. ECOREF #155080</t>
        </is>
      </c>
      <c r="H135" s="134" t="n">
        <f>HYPERLINK("https://scholar.google.com/scholar?hl=en&amp;as_q=&amp;as_oq=&amp;as_eq=&amp;as_sauthors=&amp;as_publication=&amp;as_ylo=&amp;as_yhi=&amp;as_occt=title&amp;as_sdt=0%2C5&amp;as_epq=%22The+Effect+of+Suspended+Particles+Coated+by+Humic+Acid+on+the+Toxicity+of+Pharmaceuticals%2C+Estrogens%2C+and+Ph", "Google Scholar")</f>
        <v>0.0</v>
      </c>
    </row>
    <row r="136">
      <c r="A136" t="n">
        <v>178290.0</v>
      </c>
      <c r="B136" t="inlineStr">
        <is>
          <t>Raby,M., M. Nowierski, D. Perlov, X. Zhao, C. Hao, D.G. Poirier, and P.K. Sibley</t>
        </is>
      </c>
      <c r="C136" t="inlineStr">
        <is>
          <t>Acute Toxicity of 6 Neonicotinoid Insecticides to Freshwater Invertebrates</t>
        </is>
      </c>
      <c r="D136" t="inlineStr">
        <is>
          <t>Environ. Toxicol. Chem.37(5): 1430-1445</t>
        </is>
      </c>
      <c r="E136" t="n">
        <v>2018.0</v>
      </c>
      <c r="F136"/>
      <c r="G136" t="inlineStr">
        <is>
          <t>Raby,M., M. Nowierski, D. Perlov, X. Zhao, C. Hao, D.G. Poirier, and P.K. Sibley. Acute Toxicity of 6 Neonicotinoid Insecticides to Freshwater Invertebrates. Environ. Toxicol. Chem.37(5): 1430-1445, 2018. ECOREF #178290</t>
        </is>
      </c>
      <c r="H136" s="135" t="n">
        <f>HYPERLINK("https://scholar.google.com/scholar?hl=en&amp;as_q=&amp;as_oq=&amp;as_eq=&amp;as_sauthors=&amp;as_publication=&amp;as_ylo=&amp;as_yhi=&amp;as_occt=title&amp;as_sdt=0%2C5&amp;as_epq=%22Acute+Toxicity+of+6+Neonicotinoid+Insecticides+to+Freshwater+Invertebrates", "Google Scholar")</f>
        <v>0.0</v>
      </c>
    </row>
    <row r="137">
      <c r="A137" t="n">
        <v>183514.0</v>
      </c>
      <c r="B137" t="inlineStr">
        <is>
          <t>Raby,M., X. Zhao, C. Hao, D.G. Poirier, and P.K. Sibley</t>
        </is>
      </c>
      <c r="C137" t="inlineStr">
        <is>
          <t>Relative Chronic Sensitivity of Neonicotinoid Insecticides to Ceriodaphnia dubia and Daphnia magna</t>
        </is>
      </c>
      <c r="D137" t="inlineStr">
        <is>
          <t>Ecotoxicol. Environ. Saf.163:238-244</t>
        </is>
      </c>
      <c r="E137" t="n">
        <v>2018.0</v>
      </c>
      <c r="F137"/>
      <c r="G137" t="inlineStr">
        <is>
          <t>Raby,M., X. Zhao, C. Hao, D.G. Poirier, and P.K. Sibley. Relative Chronic Sensitivity of Neonicotinoid Insecticides to Ceriodaphnia dubia and Daphnia magna. Ecotoxicol. Environ. Saf.163:238-244, 2018. ECOREF #183514</t>
        </is>
      </c>
      <c r="H137" s="136" t="n">
        <f>HYPERLINK("https://scholar.google.com/scholar?hl=en&amp;as_q=&amp;as_oq=&amp;as_eq=&amp;as_sauthors=&amp;as_publication=&amp;as_ylo=&amp;as_yhi=&amp;as_occt=title&amp;as_sdt=0%2C5&amp;as_epq=%22Relative+Chronic+Sensitivity+of+Neonicotinoid+Insecticides+to+Ceriodaphnia+dubia+and+Daphnia+magna", "Google Scholar")</f>
        <v>0.0</v>
      </c>
    </row>
    <row r="138">
      <c r="A138" t="n">
        <v>89717.0</v>
      </c>
      <c r="B138" t="inlineStr">
        <is>
          <t>Sanchez-Bayo,F., and K. Goka</t>
        </is>
      </c>
      <c r="C138" t="inlineStr">
        <is>
          <t>Influence of Light in Acute Toxicity Bioassays of Imidacloprid and Zinc Pyrithione to Zooplankton Crustaceans</t>
        </is>
      </c>
      <c r="D138" t="inlineStr">
        <is>
          <t>Aquat. Toxicol.78(3): 262-271</t>
        </is>
      </c>
      <c r="E138" t="n">
        <v>2006.0</v>
      </c>
      <c r="F138"/>
      <c r="G138" t="inlineStr">
        <is>
          <t>Sanchez-Bayo,F., and K. Goka. Influence of Light in Acute Toxicity Bioassays of Imidacloprid and Zinc Pyrithione to Zooplankton Crustaceans. Aquat. Toxicol.78(3): 262-271, 2006. ECOREF #89717</t>
        </is>
      </c>
      <c r="H138" s="137" t="n">
        <f>HYPERLINK("https://scholar.google.com/scholar?hl=en&amp;as_q=&amp;as_oq=&amp;as_eq=&amp;as_sauthors=&amp;as_publication=&amp;as_ylo=&amp;as_yhi=&amp;as_occt=title&amp;as_sdt=0%2C5&amp;as_epq=%22Influence+of+Light+in+Acute+Toxicity+Bioassays+of+Imidacloprid+and+Zinc+Pyrithione+to+Zooplankton+Crustaceans", "Google Scholar")</f>
        <v>0.0</v>
      </c>
    </row>
    <row r="139">
      <c r="A139" t="n">
        <v>116890.0</v>
      </c>
      <c r="B139" t="inlineStr">
        <is>
          <t>Sancho,E., M.J. Villarroel, E. Andreu, and M.D. Ferrando</t>
        </is>
      </c>
      <c r="C139" t="inlineStr">
        <is>
          <t>Disturbances in Energy Metabolism of Daphnia magna After Exposure to Tebuconazole</t>
        </is>
      </c>
      <c r="D139" t="inlineStr">
        <is>
          <t>Chemosphere74(9): 1171-1178</t>
        </is>
      </c>
      <c r="E139" t="n">
        <v>2009.0</v>
      </c>
      <c r="F139"/>
      <c r="G139" t="inlineStr">
        <is>
          <t>Sancho,E., M.J. Villarroel, E. Andreu, and M.D. Ferrando. Disturbances in Energy Metabolism of Daphnia magna After Exposure to Tebuconazole. Chemosphere74(9): 1171-1178, 2009. ECOREF #116890</t>
        </is>
      </c>
      <c r="H139" s="138" t="n">
        <f>HYPERLINK("https://scholar.google.com/scholar?hl=en&amp;as_q=&amp;as_oq=&amp;as_eq=&amp;as_sauthors=&amp;as_publication=&amp;as_ylo=&amp;as_yhi=&amp;as_occt=title&amp;as_sdt=0%2C5&amp;as_epq=%22Disturbances+in+Energy+Metabolism+of+Daphnia+magna+After+Exposure+to+Tebuconazole", "Google Scholar")</f>
        <v>0.0</v>
      </c>
    </row>
    <row r="140">
      <c r="A140" t="n">
        <v>170733.0</v>
      </c>
      <c r="B140" t="inlineStr">
        <is>
          <t xml:space="preserve">Scanlan,L.D., A.V. Loguinov, Q. Teng, P. Antczak, K.P. Dailey, D.T. Nowinski, J. Kornbluh, X.X. Lin, E. Lachenauer, A. </t>
        </is>
      </c>
      <c r="C140" t="inlineStr">
        <is>
          <t>Gene Transcription, Metabolite and Lipid Profiling in Eco-Indicator Daphnia magna Indicate Diverse Mechanisms of Toxicity by Legacy and Emerging Flame-Retardants</t>
        </is>
      </c>
      <c r="D140" t="inlineStr">
        <is>
          <t>Environ. Sci. Technol.49(12): 7400-7410</t>
        </is>
      </c>
      <c r="E140" t="n">
        <v>2015.0</v>
      </c>
      <c r="F140"/>
      <c r="G140" t="inlineStr">
        <is>
          <t>Scanlan,L.D., A.V. Loguinov, Q. Teng, P. Antczak, K.P. Dailey, D.T. Nowinski, J. Kornbluh, X.X. Lin, E. Lachenauer, A. . Gene Transcription, Metabolite and Lipid Profiling in Eco-Indicator Daphnia magna Indicate Diverse Mechanisms of Toxicity by Legacy and Emerging Flame-Retardants. Environ. Sci. Technol.49(12): 7400-7410, 2015. ECOREF #170733</t>
        </is>
      </c>
      <c r="H140" s="139" t="n">
        <f>HYPERLINK("https://scholar.google.com/scholar?hl=en&amp;as_q=&amp;as_oq=&amp;as_eq=&amp;as_sauthors=&amp;as_publication=&amp;as_ylo=&amp;as_yhi=&amp;as_occt=title&amp;as_sdt=0%2C5&amp;as_epq=%22Gene+Transcription%2C+Metabolite+and+Lipid+Profiling+in+Eco-Indicator+Daphnia+magna+Indicate+Diverse+Mechanisms+", "Google Scholar")</f>
        <v>0.0</v>
      </c>
    </row>
    <row r="141">
      <c r="A141" t="n">
        <v>101983.0</v>
      </c>
      <c r="B141" t="inlineStr">
        <is>
          <t>Segura,C., C. Zaror, H.D. Mansilla, and M.A. Mondaca</t>
        </is>
      </c>
      <c r="C141" t="inlineStr">
        <is>
          <t>Imidacloprid Oxidation by Photo-Fenton Reaction</t>
        </is>
      </c>
      <c r="D141" t="inlineStr">
        <is>
          <t>J. Hazard. Mater.150(3): 679-686</t>
        </is>
      </c>
      <c r="E141" t="n">
        <v>2008.0</v>
      </c>
      <c r="F141"/>
      <c r="G141" t="inlineStr">
        <is>
          <t>Segura,C., C. Zaror, H.D. Mansilla, and M.A. Mondaca. Imidacloprid Oxidation by Photo-Fenton Reaction. J. Hazard. Mater.150(3): 679-686, 2008. ECOREF #101983</t>
        </is>
      </c>
      <c r="H141" s="140" t="n">
        <f>HYPERLINK("https://scholar.google.com/scholar?hl=en&amp;as_q=&amp;as_oq=&amp;as_eq=&amp;as_sauthors=&amp;as_publication=&amp;as_ylo=&amp;as_yhi=&amp;as_occt=title&amp;as_sdt=0%2C5&amp;as_epq=%22Imidacloprid+Oxidation+by+Photo-Fenton+Reaction", "Google Scholar")</f>
        <v>0.0</v>
      </c>
    </row>
    <row r="142">
      <c r="A142" t="n">
        <v>17864.0</v>
      </c>
      <c r="B142" t="inlineStr">
        <is>
          <t>Seymour,D.T., A.G. Verbeek, S.E. Hrudey, and P.M. Fedorak</t>
        </is>
      </c>
      <c r="C142" t="inlineStr">
        <is>
          <t>Acute Toxicity and Aqueous Solubility of Some Condensed Thiophenes and Their Microbial Metabolites</t>
        </is>
      </c>
      <c r="D142" t="inlineStr">
        <is>
          <t>Environ. Toxicol. Chem.16(4): 658-665</t>
        </is>
      </c>
      <c r="E142" t="n">
        <v>1997.0</v>
      </c>
      <c r="F142"/>
      <c r="G142" t="inlineStr">
        <is>
          <t>Seymour,D.T., A.G. Verbeek, S.E. Hrudey, and P.M. Fedorak. Acute Toxicity and Aqueous Solubility of Some Condensed Thiophenes and Their Microbial Metabolites. Environ. Toxicol. Chem.16(4): 658-665, 1997. ECOREF #17864</t>
        </is>
      </c>
      <c r="H142" s="141" t="n">
        <f>HYPERLINK("https://scholar.google.com/scholar?hl=en&amp;as_q=&amp;as_oq=&amp;as_eq=&amp;as_sauthors=&amp;as_publication=&amp;as_ylo=&amp;as_yhi=&amp;as_occt=title&amp;as_sdt=0%2C5&amp;as_epq=%22Acute+Toxicity+and+Aqueous+Solubility+of+Some+Condensed+Thiophenes+and+Their+Microbial+Metabolites", "Google Scholar")</f>
        <v>0.0</v>
      </c>
    </row>
    <row r="143">
      <c r="A143" t="n">
        <v>189383.0</v>
      </c>
      <c r="B143" t="inlineStr">
        <is>
          <t>Shahmohamadloo,R.S., D.G. Poirier, X.O. Almirall, S.P. Bhavsar, and P.K. Sibley</t>
        </is>
      </c>
      <c r="C143" t="inlineStr">
        <is>
          <t>Assessing The Toxicity of Cell-Bound Microcystins on Freshwater Pelagic and Benthic Invertebrates</t>
        </is>
      </c>
      <c r="D143" t="inlineStr">
        <is>
          <t>Ecotoxicol. Environ. Saf.188:8 p.</t>
        </is>
      </c>
      <c r="E143" t="n">
        <v>2020.0</v>
      </c>
      <c r="F143"/>
      <c r="G143" t="inlineStr">
        <is>
          <t>Shahmohamadloo,R.S., D.G. Poirier, X.O. Almirall, S.P. Bhavsar, and P.K. Sibley. Assessing The Toxicity of Cell-Bound Microcystins on Freshwater Pelagic and Benthic Invertebrates. Ecotoxicol. Environ. Saf.188:8 p., 2020. ECOREF #189383</t>
        </is>
      </c>
      <c r="H143" s="142" t="n">
        <f>HYPERLINK("https://scholar.google.com/scholar?hl=en&amp;as_q=&amp;as_oq=&amp;as_eq=&amp;as_sauthors=&amp;as_publication=&amp;as_ylo=&amp;as_yhi=&amp;as_occt=title&amp;as_sdt=0%2C5&amp;as_epq=%22Assessing+The+Toxicity+of+Cell-Bound+Microcystins+on+Freshwater+Pelagic+and+Benthic+Invertebrates", "Google Scholar")</f>
        <v>0.0</v>
      </c>
    </row>
    <row r="144">
      <c r="A144" t="n">
        <v>182490.0</v>
      </c>
      <c r="B144" t="inlineStr">
        <is>
          <t>Shen,C., J. Wei, T. Wang, and Y. Wang</t>
        </is>
      </c>
      <c r="C144" t="inlineStr">
        <is>
          <t>Acute Toxicity and Responses of Antioxidant Systems to Dibutyl Phthalate in Neonate and Adult Daphnia magna</t>
        </is>
      </c>
      <c r="D144" t="inlineStr">
        <is>
          <t>PeerJ:19 p.</t>
        </is>
      </c>
      <c r="E144" t="n">
        <v>2019.0</v>
      </c>
      <c r="F144"/>
      <c r="G144" t="inlineStr">
        <is>
          <t>Shen,C., J. Wei, T. Wang, and Y. Wang. Acute Toxicity and Responses of Antioxidant Systems to Dibutyl Phthalate in Neonate and Adult Daphnia magna. PeerJ:19 p., 2019. ECOREF #182490</t>
        </is>
      </c>
      <c r="H144" s="143" t="n">
        <f>HYPERLINK("https://scholar.google.com/scholar?hl=en&amp;as_q=&amp;as_oq=&amp;as_eq=&amp;as_sauthors=&amp;as_publication=&amp;as_ylo=&amp;as_yhi=&amp;as_occt=title&amp;as_sdt=0%2C5&amp;as_epq=%22Acute+Toxicity+and+Responses+of+Antioxidant+Systems+to+Dibutyl+Phthalate+in+Neonate+and+Adult+Daphnia+magna", "Google Scholar")</f>
        <v>0.0</v>
      </c>
    </row>
    <row r="145">
      <c r="A145" t="n">
        <v>190969.0</v>
      </c>
      <c r="B145" t="inlineStr">
        <is>
          <t>Sieroslawska,A.</t>
        </is>
      </c>
      <c r="C145" t="inlineStr">
        <is>
          <t>Evaluation of the Sensitivity of Organisms Used in Commercially Available Toxkits to Selected Cyanotoxins</t>
        </is>
      </c>
      <c r="D145" t="inlineStr">
        <is>
          <t>Pol. J. Environ. Stud.22(6): 1817-1823</t>
        </is>
      </c>
      <c r="E145" t="n">
        <v>2013.0</v>
      </c>
      <c r="F145"/>
      <c r="G145" t="inlineStr">
        <is>
          <t>Sieroslawska,A.. Evaluation of the Sensitivity of Organisms Used in Commercially Available Toxkits to Selected Cyanotoxins. Pol. J. Environ. Stud.22(6): 1817-1823, 2013. ECOREF #190969</t>
        </is>
      </c>
      <c r="H145" s="144" t="n">
        <f>HYPERLINK("https://scholar.google.com/scholar?hl=en&amp;as_q=&amp;as_oq=&amp;as_eq=&amp;as_sauthors=&amp;as_publication=&amp;as_ylo=&amp;as_yhi=&amp;as_occt=title&amp;as_sdt=0%2C5&amp;as_epq=%22Evaluation+of+the+Sensitivity+of+Organisms+Used+in+Commercially+Available+Toxkits+to+Selected+Cyanotoxins", "Google Scholar")</f>
        <v>0.0</v>
      </c>
    </row>
    <row r="146">
      <c r="A146" t="n">
        <v>86729.0</v>
      </c>
      <c r="B146" t="inlineStr">
        <is>
          <t>Soetaert,A., L.N. Moens, K. Van der Ven, K. Van Leemput, B. Naudts, R. Blust, and W.M. De Coen</t>
        </is>
      </c>
      <c r="C146" t="inlineStr">
        <is>
          <t>Molecular Impact of Propiconazole on Daphnia magna Using a Reproduction-Related cDNA Array</t>
        </is>
      </c>
      <c r="D146" t="inlineStr">
        <is>
          <t>Comp. Biochem. Physiol. C Comp. Pharmacol. Toxicol.142(1-2): 66-76</t>
        </is>
      </c>
      <c r="E146" t="n">
        <v>2006.0</v>
      </c>
      <c r="F146"/>
      <c r="G146" t="inlineStr">
        <is>
          <t>Soetaert,A., L.N. Moens, K. Van der Ven, K. Van Leemput, B. Naudts, R. Blust, and W.M. De Coen. Molecular Impact of Propiconazole on Daphnia magna Using a Reproduction-Related cDNA Array. Comp. Biochem. Physiol. C Comp. Pharmacol. Toxicol.142(1-2): 66-76, 2006. ECOREF #86729</t>
        </is>
      </c>
      <c r="H146" s="145" t="n">
        <f>HYPERLINK("https://scholar.google.com/scholar?hl=en&amp;as_q=&amp;as_oq=&amp;as_eq=&amp;as_sauthors=&amp;as_publication=&amp;as_ylo=&amp;as_yhi=&amp;as_occt=title&amp;as_sdt=0%2C5&amp;as_epq=%22Molecular+Impact+of+Propiconazole+on+Daphnia+magna+Using+a+Reproduction-Related+cDNA+Array", "Google Scholar")</f>
        <v>0.0</v>
      </c>
    </row>
    <row r="147">
      <c r="A147" t="n">
        <v>18476.0</v>
      </c>
      <c r="B147" t="inlineStr">
        <is>
          <t>Song,M.Y., J.D. Stark, and J.J. Brown</t>
        </is>
      </c>
      <c r="C147" t="inlineStr">
        <is>
          <t>Comparative Toxicity of Four Insecticides, Including Imidacloprid and Tebufenozide, to Four Aquatic Arthropods</t>
        </is>
      </c>
      <c r="D147" t="inlineStr">
        <is>
          <t>Environ. Toxicol. Chem.16(12): 2494-2500</t>
        </is>
      </c>
      <c r="E147" t="n">
        <v>1997.0</v>
      </c>
      <c r="F147"/>
      <c r="G147" t="inlineStr">
        <is>
          <t>Song,M.Y., J.D. Stark, and J.J. Brown. Comparative Toxicity of Four Insecticides, Including Imidacloprid and Tebufenozide, to Four Aquatic Arthropods. Environ. Toxicol. Chem.16(12): 2494-2500, 1997. ECOREF #18476</t>
        </is>
      </c>
      <c r="H147" s="146" t="n">
        <f>HYPERLINK("https://scholar.google.com/scholar?hl=en&amp;as_q=&amp;as_oq=&amp;as_eq=&amp;as_sauthors=&amp;as_publication=&amp;as_ylo=&amp;as_yhi=&amp;as_occt=title&amp;as_sdt=0%2C5&amp;as_epq=%22Comparative+Toxicity+of+Four+Insecticides%2C+Including+Imidacloprid+and+Tebufenozide%2C+to+Four+Aquatic+Arthropo", "Google Scholar")</f>
        <v>0.0</v>
      </c>
    </row>
    <row r="148">
      <c r="A148" t="n">
        <v>20588.0</v>
      </c>
      <c r="B148" t="inlineStr">
        <is>
          <t>Spehar,R.L., S. Poucher, L.T. Brooke, D.J. Hansen, D. Champlin, and D.A. Cox</t>
        </is>
      </c>
      <c r="C148" t="inlineStr">
        <is>
          <t>Comparative Toxicity of Fluoranthene to Freshwater and Saltwater Species Under Fluorescent and Ultraviolet Light</t>
        </is>
      </c>
      <c r="D148" t="inlineStr">
        <is>
          <t>Arch. Environ. Contam. Toxicol.37(4): 496-502</t>
        </is>
      </c>
      <c r="E148" t="n">
        <v>1999.0</v>
      </c>
      <c r="F148"/>
      <c r="G148" t="inlineStr">
        <is>
          <t>Spehar,R.L., S. Poucher, L.T. Brooke, D.J. Hansen, D. Champlin, and D.A. Cox. Comparative Toxicity of Fluoranthene to Freshwater and Saltwater Species Under Fluorescent and Ultraviolet Light. Arch. Environ. Contam. Toxicol.37(4): 496-502, 1999. ECOREF #20588</t>
        </is>
      </c>
      <c r="H148" s="147" t="n">
        <f>HYPERLINK("https://scholar.google.com/scholar?hl=en&amp;as_q=&amp;as_oq=&amp;as_eq=&amp;as_sauthors=&amp;as_publication=&amp;as_ylo=&amp;as_yhi=&amp;as_occt=title&amp;as_sdt=0%2C5&amp;as_epq=%22Comparative+Toxicity+of+Fluoranthene+to+Freshwater+and+Saltwater+Species+Under+Fluorescent+and+Ultraviolet+Light", "Google Scholar")</f>
        <v>0.0</v>
      </c>
    </row>
    <row r="149">
      <c r="A149" t="n">
        <v>180338.0</v>
      </c>
      <c r="B149" t="inlineStr">
        <is>
          <t>Springborn Bionomics Inc.</t>
        </is>
      </c>
      <c r="C149" t="inlineStr">
        <is>
          <t>Acute Toxicity of Fourteen Phthalate Esters to Daphnia magna (Final Report) Report No BW-84-4-1567</t>
        </is>
      </c>
      <c r="D149" t="inlineStr">
        <is>
          <t>EPA/OTS 40-8426150:54 p.</t>
        </is>
      </c>
      <c r="E149" t="n">
        <v>1984.0</v>
      </c>
      <c r="F149"/>
      <c r="G149" t="inlineStr">
        <is>
          <t>Springborn Bionomics Inc.. Acute Toxicity of Fourteen Phthalate Esters to Daphnia magna (Final Report) Report No BW-84-4-1567. EPA/OTS 40-8426150:54 p., 1984. ECOREF #180338</t>
        </is>
      </c>
      <c r="H149" s="148" t="n">
        <f>HYPERLINK("https://scholar.google.com/scholar?hl=en&amp;as_q=&amp;as_oq=&amp;as_eq=&amp;as_sauthors=&amp;as_publication=&amp;as_ylo=&amp;as_yhi=&amp;as_occt=title&amp;as_sdt=0%2C5&amp;as_epq=%22Acute+Toxicity+of+Fourteen+Phthalate+Esters+to+Daphnia+magna+%28Final+Report%29+Report+No+BW-84-4-1567", "Google Scholar")</f>
        <v>0.0</v>
      </c>
    </row>
    <row r="150">
      <c r="A150" t="n">
        <v>14445.0</v>
      </c>
      <c r="B150" t="inlineStr">
        <is>
          <t>Suedel,B.C.,Jr.</t>
        </is>
      </c>
      <c r="C150" t="inlineStr">
        <is>
          <t>Toxicity of Fluoranthene to Daphnia magna, Hyalella azteca, Chironomus tentans, and Stylaria lacustris in Water-Only and Whole Sediment Exposures</t>
        </is>
      </c>
      <c r="D150" t="inlineStr">
        <is>
          <t>Bull. Environ. Contam. Toxicol.57(1): 132-138</t>
        </is>
      </c>
      <c r="E150" t="n">
        <v>1996.0</v>
      </c>
      <c r="F150"/>
      <c r="G150" t="inlineStr">
        <is>
          <t>Suedel,B.C.,Jr.. Toxicity of Fluoranthene to Daphnia magna, Hyalella azteca, Chironomus tentans, and Stylaria lacustris in Water-Only and Whole Sediment Exposures. Bull. Environ. Contam. Toxicol.57(1): 132-138, 1996. ECOREF #14445</t>
        </is>
      </c>
      <c r="H150" s="149" t="n">
        <f>HYPERLINK("https://scholar.google.com/scholar?hl=en&amp;as_q=&amp;as_oq=&amp;as_eq=&amp;as_sauthors=&amp;as_publication=&amp;as_ylo=&amp;as_yhi=&amp;as_occt=title&amp;as_sdt=0%2C5&amp;as_epq=%22Toxicity+of+Fluoranthene+to+Daphnia+magna%2C+Hyalella+azteca%2C+Chironomus+tentans%2C+and+Stylaria+lacustris+in+", "Google Scholar")</f>
        <v>0.0</v>
      </c>
    </row>
    <row r="151">
      <c r="A151" t="n">
        <v>62459.0</v>
      </c>
      <c r="B151" t="inlineStr">
        <is>
          <t>Tarczynska,M., G. Nalecz-Jawecki, Z. Romanowska-Duda, J. Sawicki, K. Beattie, G. Codd, and M. Zalewski</t>
        </is>
      </c>
      <c r="C151" t="inlineStr">
        <is>
          <t>Tests for the Toxicity Assessment of Cyanobacterial Bloom Samples</t>
        </is>
      </c>
      <c r="D151" t="inlineStr">
        <is>
          <t>Environ. Toxicol.16(5): 383-390</t>
        </is>
      </c>
      <c r="E151" t="n">
        <v>2001.0</v>
      </c>
      <c r="F151"/>
      <c r="G151" t="inlineStr">
        <is>
          <t>Tarczynska,M., G. Nalecz-Jawecki, Z. Romanowska-Duda, J. Sawicki, K. Beattie, G. Codd, and M. Zalewski. Tests for the Toxicity Assessment of Cyanobacterial Bloom Samples. Environ. Toxicol.16(5): 383-390, 2001. ECOREF #62459</t>
        </is>
      </c>
      <c r="H151" s="150" t="n">
        <f>HYPERLINK("https://scholar.google.com/scholar?hl=en&amp;as_q=&amp;as_oq=&amp;as_eq=&amp;as_sauthors=&amp;as_publication=&amp;as_ylo=&amp;as_yhi=&amp;as_occt=title&amp;as_sdt=0%2C5&amp;as_epq=%22Tests+for+the+Toxicity+Assessment+of+Cyanobacterial+Bloom+Samples", "Google Scholar")</f>
        <v>0.0</v>
      </c>
    </row>
    <row r="152">
      <c r="A152" t="n">
        <v>154572.0</v>
      </c>
      <c r="B152" t="inlineStr">
        <is>
          <t>Taylor,N.S., R.J.M. Weber, T.A. White, and M.R. Viant</t>
        </is>
      </c>
      <c r="C152" t="inlineStr">
        <is>
          <t>Discriminating Between Different Acute Chemical Toxicities via Changes in the Daphnid Metabolome</t>
        </is>
      </c>
      <c r="D152" t="inlineStr">
        <is>
          <t>Toxicol. Sci.118(1): 307-317</t>
        </is>
      </c>
      <c r="E152" t="n">
        <v>2010.0</v>
      </c>
      <c r="F152"/>
      <c r="G152" t="inlineStr">
        <is>
          <t>Taylor,N.S., R.J.M. Weber, T.A. White, and M.R. Viant. Discriminating Between Different Acute Chemical Toxicities via Changes in the Daphnid Metabolome. Toxicol. Sci.118(1): 307-317, 2010. ECOREF #154572</t>
        </is>
      </c>
      <c r="H152" s="151" t="n">
        <f>HYPERLINK("https://scholar.google.com/scholar?hl=en&amp;as_q=&amp;as_oq=&amp;as_eq=&amp;as_sauthors=&amp;as_publication=&amp;as_ylo=&amp;as_yhi=&amp;as_occt=title&amp;as_sdt=0%2C5&amp;as_epq=%22Discriminating+Between+Different+Acute+Chemical+Toxicities+via+Changes+in+the+Daphnid+Metabolome", "Google Scholar")</f>
        <v>0.0</v>
      </c>
    </row>
    <row r="153">
      <c r="A153" t="n">
        <v>13070.0</v>
      </c>
      <c r="B153" t="inlineStr">
        <is>
          <t>Tong,Z., Z. Huailan, and J. Hongjun</t>
        </is>
      </c>
      <c r="C153" t="inlineStr">
        <is>
          <t>Chronic Toxicity of Acrylonitrile and Acetonitrile to Daphnia magna in 14-d and 21-d Toxicity Tests</t>
        </is>
      </c>
      <c r="D153" t="inlineStr">
        <is>
          <t>Bull. Environ. Contam. Toxicol.57(4): 655-659</t>
        </is>
      </c>
      <c r="E153" t="n">
        <v>1996.0</v>
      </c>
      <c r="F153"/>
      <c r="G153" t="inlineStr">
        <is>
          <t>Tong,Z., Z. Huailan, and J. Hongjun. Chronic Toxicity of Acrylonitrile and Acetonitrile to Daphnia magna in 14-d and 21-d Toxicity Tests. Bull. Environ. Contam. Toxicol.57(4): 655-659, 1996. ECOREF #13070</t>
        </is>
      </c>
      <c r="H153" s="152" t="n">
        <f>HYPERLINK("https://scholar.google.com/scholar?hl=en&amp;as_q=&amp;as_oq=&amp;as_eq=&amp;as_sauthors=&amp;as_publication=&amp;as_ylo=&amp;as_yhi=&amp;as_occt=title&amp;as_sdt=0%2C5&amp;as_epq=%22Chronic+Toxicity+of+Acrylonitrile+and+Acetonitrile+to+Daphnia+magna+in+14-d+and+21-d+Toxicity+Tests", "Google Scholar")</f>
        <v>0.0</v>
      </c>
    </row>
    <row r="154">
      <c r="A154" t="n">
        <v>94819.0</v>
      </c>
      <c r="B154" t="inlineStr">
        <is>
          <t>Traczewska,T.M.</t>
        </is>
      </c>
      <c r="C154" t="inlineStr">
        <is>
          <t>Changes of Toxicological Properties of Biodegradation Products of Anthracene and Phenanthrene</t>
        </is>
      </c>
      <c r="D154" t="inlineStr">
        <is>
          <t>Water Sci. Technol.41(12): 31-38</t>
        </is>
      </c>
      <c r="E154" t="n">
        <v>2000.0</v>
      </c>
      <c r="F154"/>
      <c r="G154" t="inlineStr">
        <is>
          <t>Traczewska,T.M.. Changes of Toxicological Properties of Biodegradation Products of Anthracene and Phenanthrene. Water Sci. Technol.41(12): 31-38, 2000. ECOREF #94819</t>
        </is>
      </c>
      <c r="H154" s="153" t="n">
        <f>HYPERLINK("https://scholar.google.com/scholar?hl=en&amp;as_q=&amp;as_oq=&amp;as_eq=&amp;as_sauthors=&amp;as_publication=&amp;as_ylo=&amp;as_yhi=&amp;as_occt=title&amp;as_sdt=0%2C5&amp;as_epq=%22Changes+of+Toxicological+Properties+of+Biodegradation+Products+of+Anthracene+and+Phenanthrene", "Google Scholar")</f>
        <v>0.0</v>
      </c>
    </row>
    <row r="155">
      <c r="A155" t="n">
        <v>9994.0</v>
      </c>
      <c r="B155" t="inlineStr">
        <is>
          <t>Turner,L.W.</t>
        </is>
      </c>
      <c r="C155" t="inlineStr">
        <is>
          <t>Acute Toxicity of Selected Chemicals to Fathead Minnow, Water Flea and Mysid Shrimp Under Static and Flow-Through Test Conditions</t>
        </is>
      </c>
      <c r="D155" t="inlineStr">
        <is>
          <t>Final Rep.Coop.Agreement 807479-01-0, U.S.EPA, Off.of Pestic.and Toxic Subst., Washington, DC:258 p.</t>
        </is>
      </c>
      <c r="E155" t="n">
        <v>1982.0</v>
      </c>
      <c r="F155"/>
      <c r="G155" t="inlineStr">
        <is>
          <t>Turner,L.W.. Acute Toxicity of Selected Chemicals to Fathead Minnow, Water Flea and Mysid Shrimp Under Static and Flow-Through Test Conditions. Final Rep.Coop.Agreement 807479-01-0, U.S.EPA, Off.of Pestic.and Toxic Subst., Washington, DC:258 p., 1982. ECOREF #9994</t>
        </is>
      </c>
      <c r="H155" s="154" t="n">
        <f>HYPERLINK("https://scholar.google.com/scholar?hl=en&amp;as_q=&amp;as_oq=&amp;as_eq=&amp;as_sauthors=&amp;as_publication=&amp;as_ylo=&amp;as_yhi=&amp;as_occt=title&amp;as_sdt=0%2C5&amp;as_epq=%22Acute+Toxicity+of+Selected+Chemicals+to+Fathead+Minnow%2C+Water+Flea+and+Mysid+Shrimp+Under+Static+and+Flow-Thro", "Google Scholar")</f>
        <v>0.0</v>
      </c>
    </row>
    <row r="156">
      <c r="A156" t="n">
        <v>58785.0</v>
      </c>
      <c r="B156" t="inlineStr">
        <is>
          <t>Union Carbide Environmental Services</t>
        </is>
      </c>
      <c r="C156" t="inlineStr">
        <is>
          <t>The Acute Toxicity of Hexachlorocyclopentadiene to the Water Flea, Daphnia magna Straus</t>
        </is>
      </c>
      <c r="D156" t="inlineStr">
        <is>
          <t>Prepared for Velsicol Chemical Corporation, Chicago, Illinois:7 p.</t>
        </is>
      </c>
      <c r="E156" t="n">
        <v>1977.0</v>
      </c>
      <c r="F156"/>
      <c r="G156" t="inlineStr">
        <is>
          <t>Union Carbide Environmental Services. The Acute Toxicity of Hexachlorocyclopentadiene to the Water Flea, Daphnia magna Straus. Prepared for Velsicol Chemical Corporation, Chicago, Illinois:7 p., 1977. ECOREF #58785</t>
        </is>
      </c>
      <c r="H156" s="155" t="n">
        <f>HYPERLINK("https://scholar.google.com/scholar?hl=en&amp;as_q=&amp;as_oq=&amp;as_eq=&amp;as_sauthors=&amp;as_publication=&amp;as_ylo=&amp;as_yhi=&amp;as_occt=title&amp;as_sdt=0%2C5&amp;as_epq=%22The+Acute+Toxicity+of+Hexachlorocyclopentadiene+to+the+Water+Flea%2C+Daphnia+magna+Straus", "Google Scholar")</f>
        <v>0.0</v>
      </c>
    </row>
    <row r="157">
      <c r="A157" t="n">
        <v>159393.0</v>
      </c>
      <c r="B157" t="inlineStr">
        <is>
          <t>Valenti,T.W., D.S. Cherry, R.J. Neves, B.A. Locke, and J.J. Schmerfeld</t>
        </is>
      </c>
      <c r="C157" t="inlineStr">
        <is>
          <t>Case Study: Sensitivity of Mussel Glochidia and Regulatory Test Organisms to Mercury and a Reference Toxicant</t>
        </is>
      </c>
      <c r="D157" t="inlineStr">
        <is>
          <t>In: J.L.Farris and J.H.Van Hassel (Eds.), Freshwater Bivalve Ecotoxicology,SETAC, Pensacola, FL14:351-367</t>
        </is>
      </c>
      <c r="E157" t="n">
        <v>2006.0</v>
      </c>
      <c r="F157"/>
      <c r="G157" t="inlineStr">
        <is>
          <t>Valenti,T.W., D.S. Cherry, R.J. Neves, B.A. Locke, and J.J. Schmerfeld. Case Study: Sensitivity of Mussel Glochidia and Regulatory Test Organisms to Mercury and a Reference Toxicant. In: J.L.Farris and J.H.Van Hassel (Eds.), Freshwater Bivalve Ecotoxicology,SETAC, Pensacola, FL14:351-367, 2006. ECOREF #159393</t>
        </is>
      </c>
      <c r="H157" s="156" t="n">
        <f>HYPERLINK("https://scholar.google.com/scholar?hl=en&amp;as_q=&amp;as_oq=&amp;as_eq=&amp;as_sauthors=&amp;as_publication=&amp;as_ylo=&amp;as_yhi=&amp;as_occt=title&amp;as_sdt=0%2C5&amp;as_epq=%22Case+Study%3A+Sensitivity+of+Mussel+Glochidia+and+Regulatory+Test+Organisms+to+Mercury+and+a+Reference+Toxicant", "Google Scholar")</f>
        <v>0.0</v>
      </c>
    </row>
    <row r="158">
      <c r="A158" t="n">
        <v>183582.0</v>
      </c>
      <c r="B158" t="inlineStr">
        <is>
          <t>Velioglu,Y.S., S. Fikirdesici-Ergen, P. Aksu, and A. Altindag</t>
        </is>
      </c>
      <c r="C158" t="inlineStr">
        <is>
          <t>Effects of Ozone Treatment on the Degradation and Toxicity of Several Pesticides in Different Groups</t>
        </is>
      </c>
      <c r="D158" t="inlineStr">
        <is>
          <t>J. Agric. Sci.24(2): 245-255</t>
        </is>
      </c>
      <c r="E158" t="n">
        <v>2018.0</v>
      </c>
      <c r="F158"/>
      <c r="G158" t="inlineStr">
        <is>
          <t>Velioglu,Y.S., S. Fikirdesici-Ergen, P. Aksu, and A. Altindag. Effects of Ozone Treatment on the Degradation and Toxicity of Several Pesticides in Different Groups. J. Agric. Sci.24(2): 245-255, 2018. ECOREF #183582</t>
        </is>
      </c>
      <c r="H158" s="157" t="n">
        <f>HYPERLINK("https://scholar.google.com/scholar?hl=en&amp;as_q=&amp;as_oq=&amp;as_eq=&amp;as_sauthors=&amp;as_publication=&amp;as_ylo=&amp;as_yhi=&amp;as_occt=title&amp;as_sdt=0%2C5&amp;as_epq=%22Effects+of+Ozone+Treatment+on+the+Degradation+and+Toxicity+of+Several+Pesticides+in+Different+Groups", "Google Scholar")</f>
        <v>0.0</v>
      </c>
    </row>
    <row r="159">
      <c r="A159" t="n">
        <v>13007.0</v>
      </c>
      <c r="B159" t="inlineStr">
        <is>
          <t>Vilkas,A.</t>
        </is>
      </c>
      <c r="C159" t="inlineStr">
        <is>
          <t>Acute Toxicity of Diazinon Technical to the Water Flea, Daphnia magna Straus</t>
        </is>
      </c>
      <c r="D159" t="inlineStr">
        <is>
          <t>U.S.EPA-OPP Registration Standard:</t>
        </is>
      </c>
      <c r="E159" t="n">
        <v>1976.0</v>
      </c>
      <c r="F159"/>
      <c r="G159" t="inlineStr">
        <is>
          <t>Vilkas,A.. Acute Toxicity of Diazinon Technical to the Water Flea, Daphnia magna Straus. U.S.EPA-OPP Registration Standard:, 1976. ECOREF #13007</t>
        </is>
      </c>
      <c r="H159" s="158" t="n">
        <f>HYPERLINK("https://scholar.google.com/scholar?hl=en&amp;as_q=&amp;as_oq=&amp;as_eq=&amp;as_sauthors=&amp;as_publication=&amp;as_ylo=&amp;as_yhi=&amp;as_occt=title&amp;as_sdt=0%2C5&amp;as_epq=%22Acute+Toxicity+of+Diazinon+Technical+to+the+Water+Flea%2C+Daphnia+magna+Straus", "Google Scholar")</f>
        <v>0.0</v>
      </c>
    </row>
    <row r="160">
      <c r="A160" t="n">
        <v>67528.0</v>
      </c>
      <c r="B160" t="inlineStr">
        <is>
          <t>Vinot,H., and J.P. Larpent</t>
        </is>
      </c>
      <c r="C160" t="inlineStr">
        <is>
          <t>Water Pollution by Uranium Ore Treatment Works</t>
        </is>
      </c>
      <c r="D160" t="inlineStr">
        <is>
          <t>Hydrobiologia112:125-129</t>
        </is>
      </c>
      <c r="E160" t="n">
        <v>1984.0</v>
      </c>
      <c r="F160"/>
      <c r="G160" t="inlineStr">
        <is>
          <t>Vinot,H., and J.P. Larpent. Water Pollution by Uranium Ore Treatment Works. Hydrobiologia112:125-129, 1984. ECOREF #67528</t>
        </is>
      </c>
      <c r="H160" s="159" t="n">
        <f>HYPERLINK("https://scholar.google.com/scholar?hl=en&amp;as_q=&amp;as_oq=&amp;as_eq=&amp;as_sauthors=&amp;as_publication=&amp;as_ylo=&amp;as_yhi=&amp;as_occt=title&amp;as_sdt=0%2C5&amp;as_epq=%22Water+Pollution+by+Uranium+Ore+Treatment+Works", "Google Scholar")</f>
        <v>0.0</v>
      </c>
    </row>
    <row r="161">
      <c r="A161" t="n">
        <v>16674.0</v>
      </c>
      <c r="B161" t="inlineStr">
        <is>
          <t>Virtanen,V., J. Kukkonen, and A. Oikari</t>
        </is>
      </c>
      <c r="C161" t="inlineStr">
        <is>
          <t>Acute Toxicity of Organic Chemicals to Daphnia magna in Humic Waters</t>
        </is>
      </c>
      <c r="D161" t="inlineStr">
        <is>
          <t>In: A.Oikari (Ed.), Nordic Symposium on Organic Environmental Chemicals, University of Joensuu, Finland29:84-86</t>
        </is>
      </c>
      <c r="E161" t="n">
        <v>1989.0</v>
      </c>
      <c r="F161"/>
      <c r="G161" t="inlineStr">
        <is>
          <t>Virtanen,V., J. Kukkonen, and A. Oikari. Acute Toxicity of Organic Chemicals to Daphnia magna in Humic Waters. In: A.Oikari (Ed.), Nordic Symposium on Organic Environmental Chemicals, University of Joensuu, Finland29:84-86, 1989. ECOREF #16674</t>
        </is>
      </c>
      <c r="H161" s="160" t="n">
        <f>HYPERLINK("https://scholar.google.com/scholar?hl=en&amp;as_q=&amp;as_oq=&amp;as_eq=&amp;as_sauthors=&amp;as_publication=&amp;as_ylo=&amp;as_yhi=&amp;as_occt=title&amp;as_sdt=0%2C5&amp;as_epq=%22Acute+Toxicity+of+Organic+Chemicals+to+Daphnia+magna+in+Humic+Waters", "Google Scholar")</f>
        <v>0.0</v>
      </c>
    </row>
    <row r="162">
      <c r="A162" t="n">
        <v>174537.0</v>
      </c>
      <c r="B162" t="inlineStr">
        <is>
          <t>Wagner,N.D., A.J. Simpson, and M.J. Simpson</t>
        </is>
      </c>
      <c r="C162" t="inlineStr">
        <is>
          <t>Metabolomic Responses to Sublethal Contaminant Exposure in Neonate and Adult Daphnia magna</t>
        </is>
      </c>
      <c r="D162" t="inlineStr">
        <is>
          <t>Environ. Toxicol. Chem.36(4): 938-946</t>
        </is>
      </c>
      <c r="E162" t="n">
        <v>2016.0</v>
      </c>
      <c r="F162"/>
      <c r="G162" t="inlineStr">
        <is>
          <t>Wagner,N.D., A.J. Simpson, and M.J. Simpson. Metabolomic Responses to Sublethal Contaminant Exposure in Neonate and Adult Daphnia magna. Environ. Toxicol. Chem.36(4): 938-946, 2016. ECOREF #174537</t>
        </is>
      </c>
      <c r="H162" s="161" t="n">
        <f>HYPERLINK("https://scholar.google.com/scholar?hl=en&amp;as_q=&amp;as_oq=&amp;as_eq=&amp;as_sauthors=&amp;as_publication=&amp;as_ylo=&amp;as_yhi=&amp;as_occt=title&amp;as_sdt=0%2C5&amp;as_epq=%22Metabolomic+Responses+to+Sublethal+Contaminant+Exposure+in+Neonate+and+Adult+Daphnia+magna", "Google Scholar")</f>
        <v>0.0</v>
      </c>
    </row>
    <row r="163">
      <c r="A163" t="n">
        <v>184300.0</v>
      </c>
      <c r="B163" t="inlineStr">
        <is>
          <t>Wang,H., S. Tang, Q. Hao, and P. Wang</t>
        </is>
      </c>
      <c r="C163" t="inlineStr">
        <is>
          <t>An Acute Toxicity Study of PFOS on Freshwater Organisms at Different Nutritional Levels</t>
        </is>
      </c>
      <c r="D163" t="inlineStr">
        <is>
          <t>Fresenius Environ. Bull.29(1): 360-363</t>
        </is>
      </c>
      <c r="E163" t="n">
        <v>2020.0</v>
      </c>
      <c r="F163"/>
      <c r="G163" t="inlineStr">
        <is>
          <t>Wang,H., S. Tang, Q. Hao, and P. Wang. An Acute Toxicity Study of PFOS on Freshwater Organisms at Different Nutritional Levels. Fresenius Environ. Bull.29(1): 360-363, 2020. ECOREF #184300</t>
        </is>
      </c>
      <c r="H163" s="162" t="n">
        <f>HYPERLINK("https://scholar.google.com/scholar?hl=en&amp;as_q=&amp;as_oq=&amp;as_eq=&amp;as_sauthors=&amp;as_publication=&amp;as_ylo=&amp;as_yhi=&amp;as_occt=title&amp;as_sdt=0%2C5&amp;as_epq=%22An+Acute+Toxicity+Study+of+PFOS+on+Freshwater+Organisms+at+Different+Nutritional+Levels", "Google Scholar")</f>
        <v>0.0</v>
      </c>
    </row>
    <row r="164">
      <c r="A164" t="n">
        <v>181165.0</v>
      </c>
      <c r="B164" t="inlineStr">
        <is>
          <t>Wang,Y., T. Wang, Y. Ban, C. Shen, Q. Shen, X. Chai, W. Zhao, and J. Wei</t>
        </is>
      </c>
      <c r="C164" t="inlineStr">
        <is>
          <t>Di-(2-Ethylhexyl) Phthalate Exposure Modulates Antioxidant Enzyme Activity and Gene Expression in Juvenile and Adult Daphnia magna</t>
        </is>
      </c>
      <c r="D164" t="inlineStr">
        <is>
          <t>Arch. Environ. Contam. Toxicol.75(1): 145-156</t>
        </is>
      </c>
      <c r="E164" t="n">
        <v>2018.0</v>
      </c>
      <c r="F164"/>
      <c r="G164" t="inlineStr">
        <is>
          <t>Wang,Y., T. Wang, Y. Ban, C. Shen, Q. Shen, X. Chai, W. Zhao, and J. Wei. Di-(2-Ethylhexyl) Phthalate Exposure Modulates Antioxidant Enzyme Activity and Gene Expression in Juvenile and Adult Daphnia magna. Arch. Environ. Contam. Toxicol.75(1): 145-156, 2018. ECOREF #181165</t>
        </is>
      </c>
      <c r="H164" s="163" t="n">
        <f>HYPERLINK("https://scholar.google.com/scholar?hl=en&amp;as_q=&amp;as_oq=&amp;as_eq=&amp;as_sauthors=&amp;as_publication=&amp;as_ylo=&amp;as_yhi=&amp;as_occt=title&amp;as_sdt=0%2C5&amp;as_epq=%22Di-%282-Ethylhexyl%29+Phthalate+Exposure+Modulates+Antioxidant+Enzyme+Activity+and+Gene+Expression+in+Juvenile+a", "Google Scholar")</f>
        <v>0.0</v>
      </c>
    </row>
    <row r="165">
      <c r="A165" t="n">
        <v>112009.0</v>
      </c>
      <c r="B165" t="inlineStr">
        <is>
          <t>Warming,T.P., G. Mulderij, and K.S. Christoffersen</t>
        </is>
      </c>
      <c r="C165" t="inlineStr">
        <is>
          <t>Clonal Variation in Physiological Responses of Daphnia magna to the Strobilurin Fungicide Azoxystrobin</t>
        </is>
      </c>
      <c r="D165" t="inlineStr">
        <is>
          <t>Environ. Toxicol. Chem.28(2): 374-380</t>
        </is>
      </c>
      <c r="E165" t="n">
        <v>2009.0</v>
      </c>
      <c r="F165"/>
      <c r="G165" t="inlineStr">
        <is>
          <t>Warming,T.P., G. Mulderij, and K.S. Christoffersen. Clonal Variation in Physiological Responses of Daphnia magna to the Strobilurin Fungicide Azoxystrobin. Environ. Toxicol. Chem.28(2): 374-380, 2009. ECOREF #112009</t>
        </is>
      </c>
      <c r="H165" s="164" t="n">
        <f>HYPERLINK("https://scholar.google.com/scholar?hl=en&amp;as_q=&amp;as_oq=&amp;as_eq=&amp;as_sauthors=&amp;as_publication=&amp;as_ylo=&amp;as_yhi=&amp;as_occt=title&amp;as_sdt=0%2C5&amp;as_epq=%22Clonal+Variation+in+Physiological+Responses+of+Daphnia+magna+to+the+Strobilurin+Fungicide+Azoxystrobin", "Google Scholar")</f>
        <v>0.0</v>
      </c>
    </row>
    <row r="166">
      <c r="A166" t="n">
        <v>180572.0</v>
      </c>
      <c r="B166" t="inlineStr">
        <is>
          <t>Wei,J., Q. Shen, Y. Ban, Y. Wang, C. Shen, T. Wang, W. Zhao, and X. Xie</t>
        </is>
      </c>
      <c r="C166" t="inlineStr">
        <is>
          <t>Characterization of Acute and Chronic Toxicity of DBP to Daphnia magna</t>
        </is>
      </c>
      <c r="D166" t="inlineStr">
        <is>
          <t>Bull. Environ. Contam. Toxicol.101(2): 214-221</t>
        </is>
      </c>
      <c r="E166" t="n">
        <v>2018.0</v>
      </c>
      <c r="F166"/>
      <c r="G166" t="inlineStr">
        <is>
          <t>Wei,J., Q. Shen, Y. Ban, Y. Wang, C. Shen, T. Wang, W. Zhao, and X. Xie. Characterization of Acute and Chronic Toxicity of DBP to Daphnia magna. Bull. Environ. Contam. Toxicol.101(2): 214-221, 2018. ECOREF #180572</t>
        </is>
      </c>
      <c r="H166" s="165" t="n">
        <f>HYPERLINK("https://scholar.google.com/scholar?hl=en&amp;as_q=&amp;as_oq=&amp;as_eq=&amp;as_sauthors=&amp;as_publication=&amp;as_ylo=&amp;as_yhi=&amp;as_occt=title&amp;as_sdt=0%2C5&amp;as_epq=%22Characterization+of+Acute+and+Chronic+Toxicity+of+DBP+to+Daphnia+magna", "Google Scholar")</f>
        <v>0.0</v>
      </c>
    </row>
    <row r="167">
      <c r="A167" t="n">
        <v>55506.0</v>
      </c>
      <c r="B167" t="inlineStr">
        <is>
          <t>Weltens,R., F. Vanderplaetse, C. Vangenechten, and T. Verhulst</t>
        </is>
      </c>
      <c r="C167" t="inlineStr">
        <is>
          <t>Automated beta Galactosidase Activity Bioassay for Adult Daphnia magna Versus Classic Immobilization Test</t>
        </is>
      </c>
      <c r="D167" t="inlineStr">
        <is>
          <t>Bull. Environ. Contam. Toxicol.65(2): 139-146</t>
        </is>
      </c>
      <c r="E167" t="n">
        <v>2000.0</v>
      </c>
      <c r="F167"/>
      <c r="G167" t="inlineStr">
        <is>
          <t>Weltens,R., F. Vanderplaetse, C. Vangenechten, and T. Verhulst. Automated beta Galactosidase Activity Bioassay for Adult Daphnia magna Versus Classic Immobilization Test. Bull. Environ. Contam. Toxicol.65(2): 139-146, 2000. ECOREF #55506</t>
        </is>
      </c>
      <c r="H167" s="166" t="n">
        <f>HYPERLINK("https://scholar.google.com/scholar?hl=en&amp;as_q=&amp;as_oq=&amp;as_eq=&amp;as_sauthors=&amp;as_publication=&amp;as_ylo=&amp;as_yhi=&amp;as_occt=title&amp;as_sdt=0%2C5&amp;as_epq=%22Automated+beta+Galactosidase+Activity+Bioassay+for+Adult+Daphnia+magna+Versus+Classic+Immobilization+Test", "Google Scholar")</f>
        <v>0.0</v>
      </c>
    </row>
    <row r="168">
      <c r="A168" t="n">
        <v>182580.0</v>
      </c>
      <c r="B168" t="inlineStr">
        <is>
          <t>Yang,H.B., Z. Ya-Zhou, Y. Tang, G. Hui-Qin, F. Guo, S. Wei-Hua, L. Shu-Shen, H. Tan, and F. Chen</t>
        </is>
      </c>
      <c r="C168" t="inlineStr">
        <is>
          <t>Antioxidant Defence System is Responsible for the Toxicological Interactions of Mixtures: A Case Study on PFOS and PFOA in Daphnia magna</t>
        </is>
      </c>
      <c r="D168" t="inlineStr">
        <is>
          <t>Sci. Total Environ.667:435-443</t>
        </is>
      </c>
      <c r="E168" t="n">
        <v>2019.0</v>
      </c>
      <c r="F168"/>
      <c r="G168" t="inlineStr">
        <is>
          <t>Yang,H.B., Z. Ya-Zhou, Y. Tang, G. Hui-Qin, F. Guo, S. Wei-Hua, L. Shu-Shen, H. Tan, and F. Chen. Antioxidant Defence System is Responsible for the Toxicological Interactions of Mixtures: A Case Study on PFOS and PFOA in Daphnia magna. Sci. Total Environ.667:435-443, 2019. ECOREF #182580</t>
        </is>
      </c>
      <c r="H168" s="167" t="n">
        <f>HYPERLINK("https://scholar.google.com/scholar?hl=en&amp;as_q=&amp;as_oq=&amp;as_eq=&amp;as_sauthors=&amp;as_publication=&amp;as_ylo=&amp;as_yhi=&amp;as_occt=title&amp;as_sdt=0%2C5&amp;as_epq=%22Antioxidant+Defence+System+is+Responsible+for+the+Toxicological+Interactions+of+Mixtures%3A+A+Case+Study+on+PFOS", "Google Scholar")</f>
        <v>0.0</v>
      </c>
    </row>
    <row r="169">
      <c r="A169" t="n">
        <v>175260.0</v>
      </c>
      <c r="B169" t="inlineStr">
        <is>
          <t>Yang,S., F. Xu, F. Wu, S. Wang, and B. Zheng</t>
        </is>
      </c>
      <c r="C169" t="inlineStr">
        <is>
          <t>Development of PFOS and PFOA Criteria for the Protection of Freshwater Aquatic Life in China</t>
        </is>
      </c>
      <c r="D169" t="inlineStr">
        <is>
          <t>Sci. Total Environ.470/471:677-683</t>
        </is>
      </c>
      <c r="E169" t="n">
        <v>2014.0</v>
      </c>
      <c r="F169"/>
      <c r="G169" t="inlineStr">
        <is>
          <t>Yang,S., F. Xu, F. Wu, S. Wang, and B. Zheng. Development of PFOS and PFOA Criteria for the Protection of Freshwater Aquatic Life in China. Sci. Total Environ.470/471:677-683, 2014. ECOREF #175260</t>
        </is>
      </c>
      <c r="H169" s="168" t="n">
        <f>HYPERLINK("https://scholar.google.com/scholar?hl=en&amp;as_q=&amp;as_oq=&amp;as_eq=&amp;as_sauthors=&amp;as_publication=&amp;as_ylo=&amp;as_yhi=&amp;as_occt=title&amp;as_sdt=0%2C5&amp;as_epq=%22Development+of+PFOS+and+PFOA+Criteria+for+the+Protection+of+Freshwater+Aquatic+Life+in+China", "Google Scholar")</f>
        <v>0.0</v>
      </c>
    </row>
    <row r="170">
      <c r="A170" t="n">
        <v>188061.0</v>
      </c>
      <c r="B170" t="inlineStr">
        <is>
          <t>Zhao,X., S. Xu, C. Liu, J. He, C. Li, Y. Deng, and S. Cao</t>
        </is>
      </c>
      <c r="C170" t="inlineStr">
        <is>
          <t>Design, Synthesis and Insecticidal Activity of Novel Analogues of Flubendiamide Containing Alkoxyhexafluoroisopropyl Groups</t>
        </is>
      </c>
      <c r="D170" t="inlineStr">
        <is>
          <t>RSC Adv.10(57): 34486-34492</t>
        </is>
      </c>
      <c r="E170" t="n">
        <v>2020.0</v>
      </c>
      <c r="F170"/>
      <c r="G170" t="inlineStr">
        <is>
          <t>Zhao,X., S. Xu, C. Liu, J. He, C. Li, Y. Deng, and S. Cao. Design, Synthesis and Insecticidal Activity of Novel Analogues of Flubendiamide Containing Alkoxyhexafluoroisopropyl Groups. RSC Adv.10(57): 34486-34492, 2020. ECOREF #188061</t>
        </is>
      </c>
      <c r="H170" s="169" t="n">
        <f>HYPERLINK("https://scholar.google.com/scholar?hl=en&amp;as_q=&amp;as_oq=&amp;as_eq=&amp;as_sauthors=&amp;as_publication=&amp;as_ylo=&amp;as_yhi=&amp;as_occt=title&amp;as_sdt=0%2C5&amp;as_epq=%22Design%2C+Synthesis+and+Insecticidal+Activity+of+Novel+Analogues+of+Flubendiamide+Containing+Alkoxyhexafluoroiso", "Google Scholar")</f>
        <v>0.0</v>
      </c>
    </row>
    <row r="171">
      <c r="A171" t="n">
        <v>7884.0</v>
      </c>
      <c r="B171" t="inlineStr">
        <is>
          <t>Ziegenfuss,P.S., W.J. Renaudette, and W.J. Adams</t>
        </is>
      </c>
      <c r="C171" t="inlineStr">
        <is>
          <t>Methodology for Assessing the Acute Toxicity of Chemicals Sorbed to Sediments: Testing the Equilibrium Partitioning Theory</t>
        </is>
      </c>
      <c r="D171" t="inlineStr">
        <is>
          <t>ASTM Spec. Tech. Publ.9:479-493</t>
        </is>
      </c>
      <c r="E171" t="n">
        <v>1986.0</v>
      </c>
      <c r="F171"/>
      <c r="G171" t="inlineStr">
        <is>
          <t>Ziegenfuss,P.S., W.J. Renaudette, and W.J. Adams. Methodology for Assessing the Acute Toxicity of Chemicals Sorbed to Sediments: Testing the Equilibrium Partitioning Theory. ASTM Spec. Tech. Publ.9:479-493, 1986. ECOREF #7884</t>
        </is>
      </c>
      <c r="H171" s="170" t="n">
        <f>HYPERLINK("https://scholar.google.com/scholar?hl=en&amp;as_q=&amp;as_oq=&amp;as_eq=&amp;as_sauthors=&amp;as_publication=&amp;as_ylo=&amp;as_yhi=&amp;as_occt=title&amp;as_sdt=0%2C5&amp;as_epq=%22Methodology+for+Assessing+the+Acute+Toxicity+of+Chemicals+Sorbed+to+Sediments%3A+Testing+the+Equilibrium+Partiti", "Google Scholar")</f>
        <v>0.0</v>
      </c>
    </row>
    <row r="172">
      <c r="A172" t="n">
        <v>18976.0</v>
      </c>
      <c r="B172" t="inlineStr">
        <is>
          <t>Zou,E., and M. Fingerman</t>
        </is>
      </c>
      <c r="C172" t="inlineStr">
        <is>
          <t>Effects of Estrogenic Xenobiotics on Molting of the Water Flea, Daphnia magna</t>
        </is>
      </c>
      <c r="D172" t="inlineStr">
        <is>
          <t>Ecotoxicol. Environ. Saf.38(3): 281-285</t>
        </is>
      </c>
      <c r="E172" t="n">
        <v>1997.0</v>
      </c>
      <c r="F172"/>
      <c r="G172" t="inlineStr">
        <is>
          <t>Zou,E., and M. Fingerman. Effects of Estrogenic Xenobiotics on Molting of the Water Flea, Daphnia magna. Ecotoxicol. Environ. Saf.38(3): 281-285, 1997. ECOREF #18976</t>
        </is>
      </c>
      <c r="H172" s="171" t="n">
        <f>HYPERLINK("https://scholar.google.com/scholar?hl=en&amp;as_q=&amp;as_oq=&amp;as_eq=&amp;as_sauthors=&amp;as_publication=&amp;as_ylo=&amp;as_yhi=&amp;as_occt=title&amp;as_sdt=0%2C5&amp;as_epq=%22Effects+of+Estrogenic+Xenobiotics+on+Molting+of+the+Water+Flea%2C+Daphnia+magna", "Google Scholar")</f>
        <v>0.0</v>
      </c>
    </row>
  </sheetData>
  <pageMargins bottom="0.75" footer="0.3" header="0.3" left="0.7" right="0.7" top="0.75"/>
</worksheet>
</file>

<file path=xl/worksheets/sheet3.xml><?xml version="1.0" encoding="utf-8"?>
<worksheet xmlns="http://schemas.openxmlformats.org/spreadsheetml/2006/main">
  <dimension ref="A1"/>
  <sheetViews>
    <sheetView workbookViewId="0">
      <pane xSplit="1.0" ySplit="1.0" state="frozen" topLeftCell="B2" activePane="bottomRight"/>
      <selection pane="bottomRight"/>
    </sheetView>
  </sheetViews>
  <sheetFormatPr defaultRowHeight="15.0"/>
  <sheetData>
    <row r="1">
      <c r="A1" t="inlineStr">
        <is>
          <t>Category</t>
        </is>
      </c>
      <c r="B1" t="inlineStr">
        <is>
          <t>Parameter Group</t>
        </is>
      </c>
      <c r="C1" t="inlineStr">
        <is>
          <t>Name</t>
        </is>
      </c>
      <c r="D1" t="inlineStr">
        <is>
          <t>Value</t>
        </is>
      </c>
      <c r="E1" t="inlineStr">
        <is>
          <t>Additional Info</t>
        </is>
      </c>
      <c r="F1"/>
      <c r="G1" t="inlineStr">
        <is>
          <t>Search run-time</t>
        </is>
      </c>
    </row>
    <row r="2">
      <c r="A2"/>
      <c r="B2"/>
      <c r="C2"/>
      <c r="D2"/>
      <c r="E2"/>
      <c r="F2"/>
      <c r="G2" s="172" t="n">
        <v>45246.60283564815</v>
      </c>
    </row>
    <row r="3">
      <c r="A3"/>
      <c r="B3"/>
      <c r="C3"/>
      <c r="D3"/>
      <c r="E3"/>
      <c r="F3"/>
      <c r="G3"/>
    </row>
    <row r="4">
      <c r="A4" t="inlineStr">
        <is>
          <t>Habitat</t>
        </is>
      </c>
      <c r="B4"/>
      <c r="C4"/>
      <c r="D4"/>
      <c r="E4"/>
      <c r="F4"/>
      <c r="G4"/>
    </row>
    <row r="5">
      <c r="A5"/>
      <c r="B5"/>
      <c r="C5" t="inlineStr">
        <is>
          <t>Aquatic</t>
        </is>
      </c>
      <c r="D5" t="inlineStr">
        <is>
          <t>Aquatic</t>
        </is>
      </c>
      <c r="E5"/>
      <c r="F5"/>
      <c r="G5"/>
    </row>
    <row r="6">
      <c r="A6"/>
      <c r="B6"/>
      <c r="C6"/>
      <c r="D6"/>
      <c r="E6"/>
      <c r="F6"/>
      <c r="G6"/>
    </row>
    <row r="7">
      <c r="A7" t="inlineStr">
        <is>
          <t>Chemicals</t>
        </is>
      </c>
      <c r="B7"/>
      <c r="C7"/>
      <c r="D7"/>
      <c r="E7"/>
      <c r="F7"/>
      <c r="G7"/>
    </row>
    <row r="8">
      <c r="A8"/>
      <c r="B8" t="inlineStr">
        <is>
          <t>Organic Compounds</t>
        </is>
      </c>
      <c r="C8" t="inlineStr">
        <is>
          <t>Explosives</t>
        </is>
      </c>
      <c r="D8" t="inlineStr">
        <is>
          <t>ALL</t>
        </is>
      </c>
      <c r="E8"/>
      <c r="F8"/>
      <c r="G8"/>
    </row>
    <row r="9">
      <c r="A9"/>
      <c r="B9" t="inlineStr">
        <is>
          <t>Organic Compounds</t>
        </is>
      </c>
      <c r="C9" t="inlineStr">
        <is>
          <t>Per- and Polyfluoroalkyl Substances (PFAS)</t>
        </is>
      </c>
      <c r="D9" t="inlineStr">
        <is>
          <t>ALL</t>
        </is>
      </c>
      <c r="E9"/>
      <c r="F9"/>
      <c r="G9"/>
    </row>
    <row r="10">
      <c r="A10"/>
      <c r="B10" t="inlineStr">
        <is>
          <t>Organic Compounds</t>
        </is>
      </c>
      <c r="C10" t="inlineStr">
        <is>
          <t>DDT and Metabolites</t>
        </is>
      </c>
      <c r="D10" t="inlineStr">
        <is>
          <t>ALL</t>
        </is>
      </c>
      <c r="E10"/>
      <c r="F10"/>
      <c r="G10"/>
    </row>
    <row r="11">
      <c r="A11"/>
      <c r="B11" t="inlineStr">
        <is>
          <t>Organic Compounds</t>
        </is>
      </c>
      <c r="C11" t="inlineStr">
        <is>
          <t>Neonicotinoids</t>
        </is>
      </c>
      <c r="D11" t="inlineStr">
        <is>
          <t>ALL</t>
        </is>
      </c>
      <c r="E11"/>
      <c r="F11"/>
      <c r="G11"/>
    </row>
    <row r="12">
      <c r="A12"/>
      <c r="B12" t="inlineStr">
        <is>
          <t>Organic Compounds</t>
        </is>
      </c>
      <c r="C12" t="inlineStr">
        <is>
          <t>Pharmaceutical Personal Care Products (PPCPs)</t>
        </is>
      </c>
      <c r="D12" t="inlineStr">
        <is>
          <t>ALL</t>
        </is>
      </c>
      <c r="E12"/>
      <c r="F12"/>
      <c r="G12"/>
    </row>
    <row r="13">
      <c r="A13"/>
      <c r="B13" t="inlineStr">
        <is>
          <t>Organic Compounds</t>
        </is>
      </c>
      <c r="C13" t="inlineStr">
        <is>
          <t>Glycol Ethers</t>
        </is>
      </c>
      <c r="D13" t="inlineStr">
        <is>
          <t>ALL</t>
        </is>
      </c>
      <c r="E13"/>
      <c r="F13"/>
      <c r="G13"/>
    </row>
    <row r="14">
      <c r="A14"/>
      <c r="B14" t="inlineStr">
        <is>
          <t>Organic Compounds</t>
        </is>
      </c>
      <c r="C14" t="inlineStr">
        <is>
          <t>Polyaromatic Hydrocarbons (PAHs)</t>
        </is>
      </c>
      <c r="D14" t="inlineStr">
        <is>
          <t>ALL</t>
        </is>
      </c>
      <c r="E14"/>
      <c r="F14"/>
      <c r="G14"/>
    </row>
    <row r="15">
      <c r="A15"/>
      <c r="B15" t="inlineStr">
        <is>
          <t>Organic Compounds</t>
        </is>
      </c>
      <c r="C15" t="inlineStr">
        <is>
          <t>Phthalate Esters</t>
        </is>
      </c>
      <c r="D15" t="inlineStr">
        <is>
          <t>ALL</t>
        </is>
      </c>
      <c r="E15"/>
      <c r="F15"/>
      <c r="G15"/>
    </row>
    <row r="16">
      <c r="A16"/>
      <c r="B16" t="inlineStr">
        <is>
          <t>Organic Compounds</t>
        </is>
      </c>
      <c r="C16" t="inlineStr">
        <is>
          <t>Dibenzofurans</t>
        </is>
      </c>
      <c r="D16" t="inlineStr">
        <is>
          <t>ALL</t>
        </is>
      </c>
      <c r="E16"/>
      <c r="F16"/>
      <c r="G16"/>
    </row>
    <row r="17">
      <c r="A17"/>
      <c r="B17" t="inlineStr">
        <is>
          <t>Organic Compounds</t>
        </is>
      </c>
      <c r="C17" t="inlineStr">
        <is>
          <t>Nitrosamines</t>
        </is>
      </c>
      <c r="D17" t="inlineStr">
        <is>
          <t>ALL</t>
        </is>
      </c>
      <c r="E17"/>
      <c r="F17"/>
      <c r="G17"/>
    </row>
    <row r="18">
      <c r="A18"/>
      <c r="B18" t="inlineStr">
        <is>
          <t>Organic Compounds</t>
        </is>
      </c>
      <c r="C18" t="inlineStr">
        <is>
          <t>Conazoles</t>
        </is>
      </c>
      <c r="D18" t="inlineStr">
        <is>
          <t>ALL</t>
        </is>
      </c>
      <c r="E18"/>
      <c r="F18"/>
      <c r="G18"/>
    </row>
    <row r="19">
      <c r="A19"/>
      <c r="B19" t="inlineStr">
        <is>
          <t>Organic Compounds</t>
        </is>
      </c>
      <c r="C19" t="inlineStr">
        <is>
          <t>Strobins</t>
        </is>
      </c>
      <c r="D19" t="inlineStr">
        <is>
          <t>ALL</t>
        </is>
      </c>
      <c r="E19"/>
      <c r="F19"/>
      <c r="G19"/>
    </row>
    <row r="20">
      <c r="A20"/>
      <c r="B20" t="inlineStr">
        <is>
          <t>Organic Compounds</t>
        </is>
      </c>
      <c r="C20" t="inlineStr">
        <is>
          <t>Perchlorates</t>
        </is>
      </c>
      <c r="D20" t="inlineStr">
        <is>
          <t>ALL</t>
        </is>
      </c>
      <c r="E20"/>
      <c r="F20"/>
      <c r="G20"/>
    </row>
    <row r="21">
      <c r="A21"/>
      <c r="B21" t="inlineStr">
        <is>
          <t>Organic Compounds</t>
        </is>
      </c>
      <c r="C21" t="inlineStr">
        <is>
          <t>Cyanotoxins</t>
        </is>
      </c>
      <c r="D21" t="inlineStr">
        <is>
          <t>ALL</t>
        </is>
      </c>
      <c r="E21"/>
      <c r="F21"/>
      <c r="G21"/>
    </row>
    <row r="22">
      <c r="A22"/>
      <c r="B22" t="inlineStr">
        <is>
          <t>Organic Compounds</t>
        </is>
      </c>
      <c r="C22" t="inlineStr">
        <is>
          <t>Polybrominated Diphenyl Ethers (PBDEs)</t>
        </is>
      </c>
      <c r="D22" t="inlineStr">
        <is>
          <t>ALL</t>
        </is>
      </c>
      <c r="E22"/>
      <c r="F22"/>
      <c r="G22"/>
    </row>
    <row r="23">
      <c r="A23"/>
      <c r="B23" t="inlineStr">
        <is>
          <t>Organic Compounds</t>
        </is>
      </c>
      <c r="C23" t="inlineStr">
        <is>
          <t>Polychlorinated Biphenyls (PCBs)</t>
        </is>
      </c>
      <c r="D23" t="inlineStr">
        <is>
          <t>ALL</t>
        </is>
      </c>
      <c r="E23"/>
      <c r="F23"/>
      <c r="G23"/>
    </row>
    <row r="24">
      <c r="A24"/>
      <c r="B24" t="inlineStr">
        <is>
          <t>Organic Compounds</t>
        </is>
      </c>
      <c r="C24" t="inlineStr">
        <is>
          <t>Cyanide</t>
        </is>
      </c>
      <c r="D24" t="inlineStr">
        <is>
          <t>ALL</t>
        </is>
      </c>
      <c r="E24"/>
      <c r="F24"/>
      <c r="G24"/>
    </row>
    <row r="25">
      <c r="A25"/>
      <c r="B25" t="inlineStr">
        <is>
          <t>Organic Compounds</t>
        </is>
      </c>
      <c r="C25" t="inlineStr">
        <is>
          <t>Major Ions</t>
        </is>
      </c>
      <c r="D25" t="inlineStr">
        <is>
          <t>ALL</t>
        </is>
      </c>
      <c r="E25"/>
      <c r="F25"/>
      <c r="G25"/>
    </row>
    <row r="26">
      <c r="A26"/>
      <c r="B26"/>
      <c r="C26"/>
      <c r="D26"/>
      <c r="E26"/>
      <c r="F26"/>
      <c r="G26"/>
    </row>
    <row r="27">
      <c r="A27" t="inlineStr">
        <is>
          <t>Effect Measurements</t>
        </is>
      </c>
      <c r="B27"/>
      <c r="C27"/>
      <c r="D27"/>
      <c r="E27"/>
      <c r="F27"/>
      <c r="G27"/>
    </row>
    <row r="28">
      <c r="A28"/>
      <c r="B28"/>
      <c r="C28"/>
      <c r="D28"/>
      <c r="E28"/>
      <c r="F28"/>
      <c r="G28"/>
    </row>
    <row r="29">
      <c r="A29" t="inlineStr">
        <is>
          <t>Endpoints</t>
        </is>
      </c>
      <c r="B29"/>
      <c r="C29"/>
      <c r="D29"/>
      <c r="E29"/>
      <c r="F29"/>
      <c r="G29"/>
    </row>
    <row r="30">
      <c r="A30"/>
      <c r="B30" t="inlineStr">
        <is>
          <t>Concentration Based Endpoints</t>
        </is>
      </c>
      <c r="C30" t="inlineStr">
        <is>
          <t>LD50</t>
        </is>
      </c>
      <c r="D30" t="inlineStr">
        <is>
          <t>ALL</t>
        </is>
      </c>
      <c r="E30"/>
      <c r="F30"/>
      <c r="G30"/>
    </row>
    <row r="31">
      <c r="A31"/>
      <c r="B31" t="inlineStr">
        <is>
          <t>Concentration Based Endpoints</t>
        </is>
      </c>
      <c r="C31" t="inlineStr">
        <is>
          <t>LC50</t>
        </is>
      </c>
      <c r="D31" t="inlineStr">
        <is>
          <t>ALL</t>
        </is>
      </c>
      <c r="E31"/>
      <c r="F31"/>
      <c r="G31"/>
    </row>
    <row r="32">
      <c r="A32"/>
      <c r="B32"/>
      <c r="C32"/>
      <c r="D32"/>
      <c r="E32"/>
      <c r="F32"/>
      <c r="G32"/>
    </row>
    <row r="33">
      <c r="A33" t="inlineStr">
        <is>
          <t>Species</t>
        </is>
      </c>
      <c r="B33"/>
      <c r="C33"/>
      <c r="D33"/>
      <c r="E33"/>
      <c r="F33"/>
      <c r="G33"/>
    </row>
    <row r="34">
      <c r="A34"/>
      <c r="B34"/>
      <c r="C34" t="inlineStr">
        <is>
          <t>Name(s) / Number(s)</t>
        </is>
      </c>
      <c r="D34" t="inlineStr">
        <is>
          <t>daphniamagna</t>
        </is>
      </c>
      <c r="E34"/>
      <c r="F34"/>
      <c r="G34"/>
    </row>
    <row r="35">
      <c r="A35"/>
      <c r="B35"/>
      <c r="C35"/>
      <c r="D35"/>
      <c r="E35"/>
      <c r="F35"/>
      <c r="G35"/>
    </row>
    <row r="36">
      <c r="A36" t="inlineStr">
        <is>
          <t>Test Conditions</t>
        </is>
      </c>
      <c r="B36"/>
      <c r="C36"/>
      <c r="D36"/>
      <c r="E36"/>
      <c r="F36"/>
      <c r="G36"/>
    </row>
    <row r="37">
      <c r="A37"/>
      <c r="B37"/>
      <c r="C37"/>
      <c r="D37"/>
      <c r="E37"/>
      <c r="F37"/>
      <c r="G37"/>
    </row>
    <row r="38">
      <c r="A38" t="inlineStr">
        <is>
          <t>Publication Options</t>
        </is>
      </c>
      <c r="B38"/>
      <c r="C38"/>
      <c r="D38"/>
      <c r="E38"/>
      <c r="F38"/>
      <c r="G38"/>
    </row>
    <row r="39">
      <c r="A39"/>
      <c r="B39"/>
      <c r="C39"/>
      <c r="D39"/>
      <c r="E39"/>
      <c r="F39"/>
      <c r="G39"/>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2023-11-16T19:28:04Z</dcterms:created>
  <dc:creator>Apache POI</dc:creator>
</cp:coreProperties>
</file>