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2960" yWindow="20" windowWidth="13660" windowHeight="15560" tabRatio="500" firstSheet="2" activeTab="2"/>
  </bookViews>
  <sheets>
    <sheet name="Sheet1" sheetId="1" r:id="rId1"/>
    <sheet name="Sheet2" sheetId="2" r:id="rId2"/>
    <sheet name="Data Collected at LTS" sheetId="5" r:id="rId3"/>
    <sheet name="Sheet3" sheetId="4" r:id="rId4"/>
    <sheet name="Sheet4" sheetId="6" r:id="rId5"/>
    <sheet name="More Data 8 locales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2" i="5" l="1"/>
  <c r="N22" i="5"/>
  <c r="K22" i="5"/>
  <c r="I22" i="5"/>
  <c r="F22" i="5"/>
  <c r="D22" i="5"/>
  <c r="H48" i="7"/>
  <c r="H49" i="7"/>
  <c r="H50" i="7"/>
  <c r="H51" i="7"/>
  <c r="H47" i="7"/>
  <c r="G48" i="7"/>
  <c r="G49" i="7"/>
  <c r="G50" i="7"/>
  <c r="G51" i="7"/>
  <c r="G47" i="7"/>
  <c r="F48" i="7"/>
  <c r="F49" i="7"/>
  <c r="F50" i="7"/>
  <c r="F51" i="7"/>
  <c r="F47" i="7"/>
  <c r="E48" i="7"/>
  <c r="E49" i="7"/>
  <c r="E50" i="7"/>
  <c r="E51" i="7"/>
  <c r="E47" i="7"/>
  <c r="D48" i="7"/>
  <c r="D49" i="7"/>
  <c r="D50" i="7"/>
  <c r="D51" i="7"/>
  <c r="D47" i="7"/>
  <c r="D52" i="7"/>
  <c r="F61" i="7"/>
  <c r="G61" i="7"/>
  <c r="H61" i="7"/>
  <c r="E61" i="7"/>
  <c r="H57" i="7"/>
  <c r="H58" i="7"/>
  <c r="H59" i="7"/>
  <c r="H60" i="7"/>
  <c r="H56" i="7"/>
  <c r="G57" i="7"/>
  <c r="G58" i="7"/>
  <c r="G59" i="7"/>
  <c r="G60" i="7"/>
  <c r="G56" i="7"/>
  <c r="F57" i="7"/>
  <c r="F58" i="7"/>
  <c r="F59" i="7"/>
  <c r="F60" i="7"/>
  <c r="F56" i="7"/>
  <c r="E57" i="7"/>
  <c r="E58" i="7"/>
  <c r="E59" i="7"/>
  <c r="E60" i="7"/>
  <c r="E56" i="7"/>
  <c r="D56" i="7"/>
  <c r="D57" i="7"/>
  <c r="D58" i="7"/>
  <c r="D59" i="7"/>
  <c r="D60" i="7"/>
  <c r="D61" i="7"/>
  <c r="C56" i="7"/>
  <c r="C57" i="7"/>
  <c r="C58" i="7"/>
  <c r="C59" i="7"/>
  <c r="C60" i="7"/>
  <c r="C61" i="7"/>
  <c r="D26" i="7"/>
  <c r="H26" i="7"/>
  <c r="C26" i="7"/>
  <c r="H27" i="7"/>
  <c r="C27" i="7"/>
  <c r="H28" i="7"/>
  <c r="C28" i="7"/>
  <c r="H29" i="7"/>
  <c r="C29" i="7"/>
  <c r="H30" i="7"/>
  <c r="C30" i="7"/>
  <c r="H52" i="7"/>
  <c r="G26" i="7"/>
  <c r="G27" i="7"/>
  <c r="G28" i="7"/>
  <c r="G29" i="7"/>
  <c r="G30" i="7"/>
  <c r="G52" i="7"/>
  <c r="F26" i="7"/>
  <c r="F27" i="7"/>
  <c r="F28" i="7"/>
  <c r="F29" i="7"/>
  <c r="F30" i="7"/>
  <c r="F52" i="7"/>
  <c r="E26" i="7"/>
  <c r="E27" i="7"/>
  <c r="E28" i="7"/>
  <c r="E29" i="7"/>
  <c r="E30" i="7"/>
  <c r="E52" i="7"/>
  <c r="D27" i="7"/>
  <c r="D28" i="7"/>
  <c r="D29" i="7"/>
  <c r="D30" i="7"/>
  <c r="C47" i="7"/>
  <c r="C48" i="7"/>
  <c r="C49" i="7"/>
  <c r="C50" i="7"/>
  <c r="C51" i="7"/>
  <c r="C52" i="7"/>
  <c r="N26" i="7"/>
  <c r="N27" i="7"/>
  <c r="N28" i="7"/>
  <c r="N29" i="7"/>
  <c r="N30" i="7"/>
  <c r="N31" i="7"/>
  <c r="M26" i="7"/>
  <c r="M27" i="7"/>
  <c r="M28" i="7"/>
  <c r="M29" i="7"/>
  <c r="M30" i="7"/>
  <c r="M31" i="7"/>
  <c r="K26" i="7"/>
  <c r="K27" i="7"/>
  <c r="K28" i="7"/>
  <c r="K29" i="7"/>
  <c r="K30" i="7"/>
  <c r="K31" i="7"/>
  <c r="L26" i="7"/>
  <c r="L27" i="7"/>
  <c r="L28" i="7"/>
  <c r="L29" i="7"/>
  <c r="L30" i="7"/>
  <c r="L31" i="7"/>
  <c r="I26" i="7"/>
  <c r="I27" i="7"/>
  <c r="I28" i="7"/>
  <c r="I29" i="7"/>
  <c r="I30" i="7"/>
  <c r="I31" i="7"/>
  <c r="J26" i="7"/>
  <c r="J27" i="7"/>
  <c r="J28" i="7"/>
  <c r="J29" i="7"/>
  <c r="J30" i="7"/>
  <c r="J31" i="7"/>
  <c r="E31" i="7"/>
  <c r="F31" i="7"/>
  <c r="G31" i="7"/>
  <c r="H31" i="7"/>
  <c r="D31" i="7"/>
  <c r="C31" i="7"/>
  <c r="D18" i="5"/>
  <c r="D19" i="5"/>
  <c r="D20" i="5"/>
  <c r="D21" i="5"/>
  <c r="F18" i="5"/>
  <c r="F19" i="5"/>
  <c r="F20" i="5"/>
  <c r="F21" i="5"/>
  <c r="P18" i="5"/>
  <c r="P19" i="5"/>
  <c r="P20" i="5"/>
  <c r="P21" i="5"/>
  <c r="N18" i="5"/>
  <c r="N19" i="5"/>
  <c r="N20" i="5"/>
  <c r="N21" i="5"/>
  <c r="I18" i="5"/>
  <c r="I19" i="5"/>
  <c r="I20" i="5"/>
  <c r="I21" i="5"/>
  <c r="K19" i="5"/>
  <c r="K18" i="5"/>
  <c r="K20" i="5"/>
  <c r="K21" i="5"/>
  <c r="K17" i="5"/>
  <c r="P17" i="5"/>
  <c r="N17" i="5"/>
  <c r="F17" i="5"/>
  <c r="D17" i="5"/>
  <c r="I17" i="5"/>
  <c r="K16" i="5"/>
  <c r="P16" i="5"/>
  <c r="N16" i="5"/>
  <c r="F16" i="5"/>
  <c r="D16" i="5"/>
  <c r="I16" i="5"/>
  <c r="Z22" i="5"/>
  <c r="X22" i="5"/>
  <c r="S22" i="5"/>
  <c r="N12" i="5"/>
  <c r="X15" i="5"/>
  <c r="P6" i="5"/>
  <c r="D5" i="5"/>
  <c r="D6" i="5"/>
  <c r="D8" i="5"/>
  <c r="D11" i="5"/>
  <c r="D13" i="5"/>
  <c r="D14" i="5"/>
  <c r="D9" i="5"/>
  <c r="D10" i="5"/>
  <c r="D15" i="5"/>
  <c r="D7" i="5"/>
  <c r="D12" i="5"/>
  <c r="F5" i="5"/>
  <c r="F6" i="5"/>
  <c r="F8" i="5"/>
  <c r="F11" i="5"/>
  <c r="F13" i="5"/>
  <c r="F14" i="5"/>
  <c r="F9" i="5"/>
  <c r="F10" i="5"/>
  <c r="F15" i="5"/>
  <c r="F7" i="5"/>
  <c r="F12" i="5"/>
  <c r="I5" i="5"/>
  <c r="I6" i="5"/>
  <c r="I8" i="5"/>
  <c r="I11" i="5"/>
  <c r="I13" i="5"/>
  <c r="I9" i="5"/>
  <c r="I10" i="5"/>
  <c r="I14" i="5"/>
  <c r="I15" i="5"/>
  <c r="I7" i="5"/>
  <c r="I12" i="5"/>
  <c r="K5" i="5"/>
  <c r="K6" i="5"/>
  <c r="K8" i="5"/>
  <c r="K11" i="5"/>
  <c r="K13" i="5"/>
  <c r="K14" i="5"/>
  <c r="K9" i="5"/>
  <c r="K10" i="5"/>
  <c r="K15" i="5"/>
  <c r="K7" i="5"/>
  <c r="K12" i="5"/>
  <c r="U14" i="5"/>
  <c r="U15" i="5"/>
  <c r="U22" i="5"/>
  <c r="S14" i="5"/>
  <c r="S15" i="5"/>
  <c r="P5" i="5"/>
  <c r="P8" i="5"/>
  <c r="P11" i="5"/>
  <c r="P13" i="5"/>
  <c r="P14" i="5"/>
  <c r="P9" i="5"/>
  <c r="P10" i="5"/>
  <c r="P15" i="5"/>
  <c r="P7" i="5"/>
  <c r="P12" i="5"/>
  <c r="N5" i="5"/>
  <c r="N6" i="5"/>
  <c r="N8" i="5"/>
  <c r="N11" i="5"/>
  <c r="N13" i="5"/>
  <c r="N14" i="5"/>
  <c r="N9" i="5"/>
  <c r="N10" i="5"/>
  <c r="N15" i="5"/>
  <c r="N7" i="5"/>
  <c r="X14" i="5"/>
  <c r="Z14" i="5"/>
  <c r="Z15" i="5"/>
  <c r="F24" i="2"/>
  <c r="D45" i="2"/>
  <c r="E45" i="2"/>
  <c r="C45" i="2"/>
  <c r="F5" i="2"/>
  <c r="P24" i="2"/>
  <c r="K24" i="2"/>
  <c r="Z22" i="2"/>
  <c r="U22" i="2"/>
  <c r="P22" i="2"/>
  <c r="K22" i="2"/>
  <c r="F22" i="2"/>
  <c r="F21" i="2"/>
  <c r="P21" i="2"/>
  <c r="P13" i="2"/>
  <c r="K21" i="2"/>
  <c r="P12" i="2"/>
  <c r="P9" i="2"/>
  <c r="P7" i="2"/>
  <c r="P5" i="2"/>
  <c r="F13" i="2"/>
  <c r="F12" i="2"/>
  <c r="F9" i="2"/>
  <c r="F7" i="2"/>
  <c r="K5" i="2"/>
  <c r="K7" i="2"/>
  <c r="K9" i="2"/>
  <c r="K12" i="2"/>
  <c r="K13" i="2"/>
</calcChain>
</file>

<file path=xl/sharedStrings.xml><?xml version="1.0" encoding="utf-8"?>
<sst xmlns="http://schemas.openxmlformats.org/spreadsheetml/2006/main" count="489" uniqueCount="168">
  <si>
    <t>Configuration Variables</t>
  </si>
  <si>
    <t>Data Distribution</t>
  </si>
  <si>
    <t>Modulo Unrolling</t>
  </si>
  <si>
    <t>Modulo Unrolling?</t>
  </si>
  <si>
    <t>Yes</t>
  </si>
  <si>
    <t>No</t>
  </si>
  <si>
    <t>Input Size</t>
  </si>
  <si>
    <t>Number of Locales</t>
  </si>
  <si>
    <t>Cyclic</t>
  </si>
  <si>
    <t>Block</t>
  </si>
  <si>
    <t>Block Cyclic</t>
  </si>
  <si>
    <t>Measurements Taken</t>
  </si>
  <si>
    <t>Runtime (sec)</t>
  </si>
  <si>
    <t>Correctness of Benchmark Output (Yes/No)</t>
  </si>
  <si>
    <t xml:space="preserve">Message Count </t>
  </si>
  <si>
    <t>Configurations</t>
  </si>
  <si>
    <t xml:space="preserve"> </t>
  </si>
  <si>
    <t>Configuration</t>
  </si>
  <si>
    <t>x</t>
  </si>
  <si>
    <t>Benchmarks</t>
  </si>
  <si>
    <t>2mm</t>
  </si>
  <si>
    <t>3mm</t>
  </si>
  <si>
    <t>foo</t>
  </si>
  <si>
    <t>(more benchmarks)</t>
  </si>
  <si>
    <t>(more configurations)</t>
  </si>
  <si>
    <t>geometric mean</t>
  </si>
  <si>
    <t>Configuration Descriptions</t>
  </si>
  <si>
    <t xml:space="preserve">Benchmark Results Table (runtime) </t>
  </si>
  <si>
    <t>Dynamic Message volume (for modulo unrolling cases only)</t>
  </si>
  <si>
    <t>Memory Usage</t>
  </si>
  <si>
    <t>Fixed at 64</t>
  </si>
  <si>
    <t>Fixed at default size per benchmark</t>
  </si>
  <si>
    <t>cholesky</t>
  </si>
  <si>
    <t>fw</t>
  </si>
  <si>
    <t>jacobi</t>
  </si>
  <si>
    <t>Message Count</t>
  </si>
  <si>
    <t xml:space="preserve">Block </t>
  </si>
  <si>
    <t>Cyclic Modulo</t>
  </si>
  <si>
    <t>Benchmark</t>
  </si>
  <si>
    <t>Runtime (s)</t>
  </si>
  <si>
    <t>Normalized Message Count</t>
  </si>
  <si>
    <t>Normalized Runtime</t>
  </si>
  <si>
    <t>*all benchmarks tested on Dell Optiplex 9020 in SCAL</t>
  </si>
  <si>
    <t>*nl = 10 for all benchmarks</t>
  </si>
  <si>
    <t>correlation</t>
  </si>
  <si>
    <t>covariance</t>
  </si>
  <si>
    <t>Benchmark Results Table</t>
  </si>
  <si>
    <t>atax</t>
  </si>
  <si>
    <t>stencil9</t>
  </si>
  <si>
    <t>*paracr script doesn’t check for correctness but it was checked manually and is correct</t>
  </si>
  <si>
    <t>paracr</t>
  </si>
  <si>
    <t>lsms</t>
  </si>
  <si>
    <t>*covariance correctness returns false but was confirmed to be true when printouts of symmat and symmatTest were compared manually</t>
  </si>
  <si>
    <t>*lsms script does not check for correctness but it was checked manually and is correct</t>
  </si>
  <si>
    <t>*correlation correctness returns false but was confirmed to be true when printouts of symmat and symmatTest were compared manually</t>
  </si>
  <si>
    <t>stream</t>
  </si>
  <si>
    <t>*stream would not run on 10 locales - not enough memory</t>
  </si>
  <si>
    <t>bicg</t>
  </si>
  <si>
    <t>lu</t>
  </si>
  <si>
    <t>mvt</t>
  </si>
  <si>
    <t>trmm</t>
  </si>
  <si>
    <t>mandelbrot</t>
  </si>
  <si>
    <t>Zippered</t>
  </si>
  <si>
    <t>No Zippered</t>
  </si>
  <si>
    <t>Cyclic Modul</t>
  </si>
  <si>
    <t>nl =2</t>
  </si>
  <si>
    <t>Runtime</t>
  </si>
  <si>
    <t>Messages</t>
  </si>
  <si>
    <t>Message Counts and Runtime - test.chpl</t>
  </si>
  <si>
    <t>folding</t>
  </si>
  <si>
    <t>pascal</t>
  </si>
  <si>
    <t xml:space="preserve">Block Cyclic </t>
  </si>
  <si>
    <t>Block Cyclic Modulo</t>
  </si>
  <si>
    <t>*data collected at LTS</t>
  </si>
  <si>
    <t>*golgatha cluster computer</t>
  </si>
  <si>
    <t>Bandwidth (MB/s)</t>
  </si>
  <si>
    <t>Round Trip Time (μs)</t>
  </si>
  <si>
    <t>Data size (bytes)</t>
  </si>
  <si>
    <t>stencil9 n=400, epsilon = 0.05, iterations = 3</t>
  </si>
  <si>
    <t>*all run on 10 locales</t>
  </si>
  <si>
    <t>pascal n1 = 100000, n2 = 100003, blocksize = 16</t>
  </si>
  <si>
    <t>*compiled benchmark tests on chapel trunk revision 22919</t>
  </si>
  <si>
    <t>jacobi-1D</t>
  </si>
  <si>
    <t>jacobi-1d M=10000, bsize = 4</t>
  </si>
  <si>
    <t>folding n = 50400, iterations = 10, WON'T WORK WITH BLOCK CYCLIC BECAUSE OF STRIDED ACCESSES</t>
  </si>
  <si>
    <t>syr2k</t>
  </si>
  <si>
    <t>syrk</t>
  </si>
  <si>
    <t>jacobi-2d n = 400, epsilon = 0.05, iterations = 5</t>
  </si>
  <si>
    <t xml:space="preserve">fw </t>
  </si>
  <si>
    <t xml:space="preserve">mvt </t>
  </si>
  <si>
    <t>2mm N = 128</t>
  </si>
  <si>
    <t>cholesky N = 256</t>
  </si>
  <si>
    <t>correlation N=512 , M=512</t>
  </si>
  <si>
    <t>covariance N=512, M=512</t>
  </si>
  <si>
    <t>fw N=64</t>
  </si>
  <si>
    <t>fdtd2d - N=1000, M=1000</t>
  </si>
  <si>
    <t>syr2k M=256 N=256</t>
  </si>
  <si>
    <t>syrk M=128 N=128</t>
  </si>
  <si>
    <t>mvt Dim=4000</t>
  </si>
  <si>
    <t>jacobi-2D</t>
  </si>
  <si>
    <t>fdtd-2D</t>
  </si>
  <si>
    <t>Name</t>
  </si>
  <si>
    <t>Lines of Code</t>
  </si>
  <si>
    <t>Description</t>
  </si>
  <si>
    <t>2mm</t>
    <phoneticPr fontId="2" type="noConversion"/>
  </si>
  <si>
    <t>128 x 128</t>
  </si>
  <si>
    <t>2 matrix multiplications (D=A*B; E=C*D)</t>
  </si>
  <si>
    <t>64 x 64</t>
  </si>
  <si>
    <t>Floyd-Warshall all-pairs shortest path algorithm</t>
  </si>
  <si>
    <t>256 x 256</t>
  </si>
  <si>
    <t>Triangular matrix multiply</t>
  </si>
  <si>
    <t>512 x 512</t>
  </si>
  <si>
    <t>Correlation computation</t>
  </si>
  <si>
    <t>Covariance computation</t>
  </si>
  <si>
    <t>Cholesky decomposition</t>
  </si>
  <si>
    <t>LU decomposition</t>
  </si>
  <si>
    <t>Matrix vector product and transpose</t>
  </si>
  <si>
    <t>Symmetric rank-k operations</t>
  </si>
  <si>
    <t>Symmetric rank-2k operations</t>
  </si>
  <si>
    <t>fdtd-2d</t>
  </si>
  <si>
    <t>1000 x 1000</t>
  </si>
  <si>
    <t>2D Finite Different Time Domain Kernel</t>
  </si>
  <si>
    <t>fdtd-ampl</t>
  </si>
  <si>
    <t>128 x 128 x 128</t>
  </si>
  <si>
    <t>FDTD using Anisotropic Perfectly Matched Layer</t>
  </si>
  <si>
    <t>jacobi1D</t>
  </si>
  <si>
    <t>1D Jacobi stencil computation</t>
  </si>
  <si>
    <t>jacobi2D</t>
  </si>
  <si>
    <t>400 x 400</t>
  </si>
  <si>
    <t>2D Jacobi stencil computation</t>
  </si>
  <si>
    <t>9-point stencil computation</t>
  </si>
  <si>
    <t>100000, 100003</t>
  </si>
  <si>
    <t>Computation of pascal triangle rows</t>
  </si>
  <si>
    <t>Strided sum of consecutive array elements</t>
  </si>
  <si>
    <t>run on 8 locales instead of 10 because of power issues</t>
  </si>
  <si>
    <t>lu N=128</t>
  </si>
  <si>
    <t>fdtdampl M=64, N=64, P=64</t>
  </si>
  <si>
    <t>trmm Dim=128</t>
  </si>
  <si>
    <t>fdtd-apml</t>
  </si>
  <si>
    <t xml:space="preserve">max # elements to aggregate per chunk of work </t>
  </si>
  <si>
    <t>400=&gt;2600, 4000=&gt;250000</t>
  </si>
  <si>
    <t>400=&gt;2613, 4000=&gt;252126</t>
  </si>
  <si>
    <t>Block Run</t>
  </si>
  <si>
    <t>Block Message</t>
  </si>
  <si>
    <t>Cyclic Run</t>
  </si>
  <si>
    <t>Cyclic Message</t>
  </si>
  <si>
    <t>Block Cyclic Run</t>
  </si>
  <si>
    <t>Block Cyclic Message</t>
  </si>
  <si>
    <t>Block Cyclic MUWU Run</t>
  </si>
  <si>
    <t>Block Cyclic Message MUWU</t>
  </si>
  <si>
    <t>Raw Data</t>
  </si>
  <si>
    <t>Normalized</t>
  </si>
  <si>
    <t>CMUWU 4 Run</t>
  </si>
  <si>
    <t>CMUWU 100 Run</t>
  </si>
  <si>
    <t xml:space="preserve">CMUWU 16 Run </t>
  </si>
  <si>
    <t>CMUWU 1000000 Run</t>
  </si>
  <si>
    <t>CMUWU 4 Message</t>
  </si>
  <si>
    <t>CMUWU 16 Message</t>
  </si>
  <si>
    <t>CMUWU 100 Message</t>
  </si>
  <si>
    <t>CMUWU 1000000 Message</t>
  </si>
  <si>
    <t>CMUWU 16 Run</t>
  </si>
  <si>
    <t>size=128</t>
  </si>
  <si>
    <t>N=256</t>
  </si>
  <si>
    <t>N=64</t>
  </si>
  <si>
    <t>n=4000</t>
  </si>
  <si>
    <t>N,M=512</t>
  </si>
  <si>
    <t>Runtimes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</si>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</sst>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0"/>
      <name val="Verdana"/>
    </font>
    <font>
      <sz val="12"/>
      <color indexed="20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3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0" fillId="0" borderId="0" xfId="0" applyFill="1"/>
    <xf numFmtId="0" fontId="0" fillId="5" borderId="0" xfId="0" applyFill="1"/>
    <xf numFmtId="0" fontId="1" fillId="2" borderId="0" xfId="0" applyFont="1" applyFill="1"/>
    <xf numFmtId="0" fontId="5" fillId="0" borderId="0" xfId="0" applyFont="1"/>
    <xf numFmtId="0" fontId="0" fillId="0" borderId="0" xfId="0" applyAlignment="1">
      <alignment horizontal="left"/>
    </xf>
    <xf numFmtId="0" fontId="0" fillId="4" borderId="0" xfId="0" applyFill="1"/>
    <xf numFmtId="0" fontId="1" fillId="4" borderId="0" xfId="0" applyFont="1" applyFill="1"/>
    <xf numFmtId="0" fontId="6" fillId="0" borderId="0" xfId="0" applyFont="1"/>
  </cellXfs>
  <cellStyles count="3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Sheet2!$D$38</c:f>
              <c:strCache>
                <c:ptCount val="1"/>
                <c:pt idx="0">
                  <c:v>Cyclic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Sheet2!$D$39:$D$45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2"/>
          <c:order val="1"/>
          <c:tx>
            <c:strRef>
              <c:f>Sheet2!$E$38</c:f>
              <c:strCache>
                <c:ptCount val="1"/>
                <c:pt idx="0">
                  <c:v>Cyclic Modulo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Sheet2!$E$39:$E$45</c:f>
              <c:numCache>
                <c:formatCode>General</c:formatCode>
                <c:ptCount val="7"/>
                <c:pt idx="0">
                  <c:v>0.999967</c:v>
                </c:pt>
                <c:pt idx="1">
                  <c:v>0.976352</c:v>
                </c:pt>
                <c:pt idx="2">
                  <c:v>0.055144</c:v>
                </c:pt>
                <c:pt idx="3">
                  <c:v>0.036432</c:v>
                </c:pt>
                <c:pt idx="4">
                  <c:v>0.066086</c:v>
                </c:pt>
                <c:pt idx="5">
                  <c:v>0.090928</c:v>
                </c:pt>
                <c:pt idx="6">
                  <c:v>0.150856286189233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383096"/>
        <c:axId val="2049386072"/>
      </c:barChart>
      <c:catAx>
        <c:axId val="204938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386072"/>
        <c:crosses val="autoZero"/>
        <c:auto val="1"/>
        <c:lblAlgn val="ctr"/>
        <c:lblOffset val="100"/>
        <c:noMultiLvlLbl val="0"/>
      </c:catAx>
      <c:valAx>
        <c:axId val="2049386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938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Round Trip Time</a:t>
            </a:r>
            <a:r>
              <a:rPr lang="en-US" baseline="0"/>
              <a:t> Infiniband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LTS'!$E$58</c:f>
              <c:strCache>
                <c:ptCount val="1"/>
                <c:pt idx="0">
                  <c:v>Round Trip Time (μs)</c:v>
                </c:pt>
              </c:strCache>
            </c:strRef>
          </c:tx>
          <c:xVal>
            <c:numRef>
              <c:f>'Data Collected at LTS'!$C$59:$C$66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LTS'!$E$59:$E$66</c:f>
              <c:numCache>
                <c:formatCode>General</c:formatCode>
                <c:ptCount val="8"/>
                <c:pt idx="0">
                  <c:v>2.5</c:v>
                </c:pt>
                <c:pt idx="1">
                  <c:v>2.47</c:v>
                </c:pt>
                <c:pt idx="2">
                  <c:v>2.48</c:v>
                </c:pt>
                <c:pt idx="3">
                  <c:v>2.5</c:v>
                </c:pt>
                <c:pt idx="4">
                  <c:v>2.56</c:v>
                </c:pt>
                <c:pt idx="5">
                  <c:v>2.7</c:v>
                </c:pt>
                <c:pt idx="6">
                  <c:v>2.93</c:v>
                </c:pt>
                <c:pt idx="7">
                  <c:v>3.39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66632"/>
        <c:axId val="2049472328"/>
      </c:scatterChart>
      <c:valAx>
        <c:axId val="204946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472328"/>
        <c:crosses val="autoZero"/>
        <c:crossBetween val="midCat"/>
      </c:valAx>
      <c:valAx>
        <c:axId val="20494723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sz="1000" b="1" i="0" u="none" strike="noStrike" baseline="0">
                    <a:effectLst/>
                  </a:rPr>
                  <a:t>μs</a:t>
                </a:r>
                <a:r>
                  <a:rPr lang="en-US" sz="1000" b="1" i="0" u="none" strike="noStrike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466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LTS'!$D$58</c:f>
              <c:strCache>
                <c:ptCount val="1"/>
                <c:pt idx="0">
                  <c:v>Bandwidth (MB/s)</c:v>
                </c:pt>
              </c:strCache>
            </c:strRef>
          </c:tx>
          <c:xVal>
            <c:numRef>
              <c:f>'Data Collected at LTS'!$C$59:$C$66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LTS'!$D$59:$D$66</c:f>
              <c:numCache>
                <c:formatCode>General</c:formatCode>
                <c:ptCount val="8"/>
                <c:pt idx="0">
                  <c:v>35.0</c:v>
                </c:pt>
                <c:pt idx="1">
                  <c:v>72.0</c:v>
                </c:pt>
                <c:pt idx="2">
                  <c:v>144.0</c:v>
                </c:pt>
                <c:pt idx="3">
                  <c:v>285.0</c:v>
                </c:pt>
                <c:pt idx="4">
                  <c:v>569.0</c:v>
                </c:pt>
                <c:pt idx="5">
                  <c:v>1153.0</c:v>
                </c:pt>
                <c:pt idx="6">
                  <c:v>2316.0</c:v>
                </c:pt>
                <c:pt idx="7">
                  <c:v>3127.0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500776"/>
        <c:axId val="2049506216"/>
      </c:scatterChart>
      <c:valAx>
        <c:axId val="204950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506216"/>
        <c:crosses val="autoZero"/>
        <c:crossBetween val="midCat"/>
      </c:valAx>
      <c:valAx>
        <c:axId val="20495062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Bandwidth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500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Cyclic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LTS'!$I$5:$I$22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ser>
          <c:idx val="1"/>
          <c:order val="1"/>
          <c:tx>
            <c:v>Cyclic Modulo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LTS'!$N$5:$N$22</c:f>
              <c:numCache>
                <c:formatCode>General</c:formatCode>
                <c:ptCount val="18"/>
                <c:pt idx="0">
                  <c:v>1.091063566318107</c:v>
                </c:pt>
                <c:pt idx="1">
                  <c:v>1.088760092847073</c:v>
                </c:pt>
                <c:pt idx="2">
                  <c:v>1.011392661466027</c:v>
                </c:pt>
                <c:pt idx="3">
                  <c:v>0.430533279507126</c:v>
                </c:pt>
                <c:pt idx="4">
                  <c:v>0.852632284542315</c:v>
                </c:pt>
                <c:pt idx="5">
                  <c:v>0.907963959268016</c:v>
                </c:pt>
                <c:pt idx="6">
                  <c:v>0.314858472750294</c:v>
                </c:pt>
                <c:pt idx="7">
                  <c:v>0.101819376680275</c:v>
                </c:pt>
                <c:pt idx="8">
                  <c:v>0.454484923125819</c:v>
                </c:pt>
                <c:pt idx="9">
                  <c:v>0.34703467892137</c:v>
                </c:pt>
                <c:pt idx="10">
                  <c:v>0.747877432925947</c:v>
                </c:pt>
                <c:pt idx="11">
                  <c:v>1.0533467462166</c:v>
                </c:pt>
                <c:pt idx="12">
                  <c:v>0.857116850693258</c:v>
                </c:pt>
                <c:pt idx="13">
                  <c:v>1.542193094901352</c:v>
                </c:pt>
                <c:pt idx="14">
                  <c:v>1.116840910271345</c:v>
                </c:pt>
                <c:pt idx="15">
                  <c:v>0.587555152332876</c:v>
                </c:pt>
                <c:pt idx="16">
                  <c:v>1.109119317581977</c:v>
                </c:pt>
                <c:pt idx="17">
                  <c:v>0.649179557942989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543032"/>
        <c:axId val="2049548504"/>
      </c:barChart>
      <c:catAx>
        <c:axId val="204954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49548504"/>
        <c:crosses val="autoZero"/>
        <c:auto val="1"/>
        <c:lblAlgn val="ctr"/>
        <c:lblOffset val="100"/>
        <c:noMultiLvlLbl val="0"/>
      </c:catAx>
      <c:valAx>
        <c:axId val="2049548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54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Cyclic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LTS'!$K$5:$K$22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ser>
          <c:idx val="1"/>
          <c:order val="1"/>
          <c:tx>
            <c:v>Cyclic Modulo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LTS'!$P$5:$P$22</c:f>
              <c:numCache>
                <c:formatCode>General</c:formatCode>
                <c:ptCount val="18"/>
                <c:pt idx="0">
                  <c:v>1.000029086321673</c:v>
                </c:pt>
                <c:pt idx="1">
                  <c:v>0.972299350879232</c:v>
                </c:pt>
                <c:pt idx="2">
                  <c:v>0.996449986506737</c:v>
                </c:pt>
                <c:pt idx="3">
                  <c:v>0.0698210858270214</c:v>
                </c:pt>
                <c:pt idx="4">
                  <c:v>0.853444974474862</c:v>
                </c:pt>
                <c:pt idx="5">
                  <c:v>0.851909917468783</c:v>
                </c:pt>
                <c:pt idx="6">
                  <c:v>0.0509739781503888</c:v>
                </c:pt>
                <c:pt idx="7">
                  <c:v>0.0135468541455854</c:v>
                </c:pt>
                <c:pt idx="8">
                  <c:v>0.0654980503155921</c:v>
                </c:pt>
                <c:pt idx="9">
                  <c:v>0.0905526362801929</c:v>
                </c:pt>
                <c:pt idx="10">
                  <c:v>0.573686646473997</c:v>
                </c:pt>
                <c:pt idx="11">
                  <c:v>1.030434759305726</c:v>
                </c:pt>
                <c:pt idx="12">
                  <c:v>0.926079452728464</c:v>
                </c:pt>
                <c:pt idx="13">
                  <c:v>0.926010585632856</c:v>
                </c:pt>
                <c:pt idx="14">
                  <c:v>0.978971252915299</c:v>
                </c:pt>
                <c:pt idx="15">
                  <c:v>0.614117732727607</c:v>
                </c:pt>
                <c:pt idx="16">
                  <c:v>0.993057704370276</c:v>
                </c:pt>
                <c:pt idx="17">
                  <c:v>0.355758263083233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579464"/>
        <c:axId val="2049584936"/>
      </c:barChart>
      <c:catAx>
        <c:axId val="204957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49584936"/>
        <c:crosses val="autoZero"/>
        <c:auto val="1"/>
        <c:lblAlgn val="ctr"/>
        <c:lblOffset val="100"/>
        <c:noMultiLvlLbl val="0"/>
      </c:catAx>
      <c:valAx>
        <c:axId val="2049584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 to Cyclic Distribution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57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Cyclic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LTS'!$S$14:$S$22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1"/>
          <c:tx>
            <c:v>Block Cyclic Modulo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LTS'!$X$14:$X$22</c:f>
              <c:numCache>
                <c:formatCode>General</c:formatCode>
                <c:ptCount val="9"/>
                <c:pt idx="0">
                  <c:v>0.292318569503556</c:v>
                </c:pt>
                <c:pt idx="1">
                  <c:v>0.764203375874846</c:v>
                </c:pt>
                <c:pt idx="8">
                  <c:v>0.472642399331168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614888"/>
        <c:axId val="2049620360"/>
      </c:barChart>
      <c:catAx>
        <c:axId val="204961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49620360"/>
        <c:crosses val="autoZero"/>
        <c:auto val="1"/>
        <c:lblAlgn val="ctr"/>
        <c:lblOffset val="100"/>
        <c:noMultiLvlLbl val="0"/>
      </c:catAx>
      <c:valAx>
        <c:axId val="2049620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Normalized to Block Cyclic Distribution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614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Cyclic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LTS'!$U$14:$U$22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1"/>
          <c:tx>
            <c:v>Block Cyclic Modulo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LTS'!$Z$14:$Z$22</c:f>
              <c:numCache>
                <c:formatCode>General</c:formatCode>
                <c:ptCount val="9"/>
                <c:pt idx="0">
                  <c:v>0.0957998849562477</c:v>
                </c:pt>
                <c:pt idx="1">
                  <c:v>0.83019560114575</c:v>
                </c:pt>
                <c:pt idx="8">
                  <c:v>0.282015324195239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650488"/>
        <c:axId val="2049655960"/>
      </c:barChart>
      <c:catAx>
        <c:axId val="204965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49655960"/>
        <c:crosses val="autoZero"/>
        <c:auto val="1"/>
        <c:lblAlgn val="ctr"/>
        <c:lblOffset val="100"/>
        <c:noMultiLvlLbl val="0"/>
      </c:catAx>
      <c:valAx>
        <c:axId val="2049655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 to Block Cyclic Distribution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65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'More Data 8 locales'!$C$46</c:f>
              <c:strCache>
                <c:ptCount val="1"/>
                <c:pt idx="0">
                  <c:v>Block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locales'!$C$47:$C$52</c:f>
              <c:numCache>
                <c:formatCode>General</c:formatCode>
                <c:ptCount val="6"/>
                <c:pt idx="0">
                  <c:v>0.682178298768595</c:v>
                </c:pt>
                <c:pt idx="1">
                  <c:v>0.468963433281393</c:v>
                </c:pt>
                <c:pt idx="2">
                  <c:v>0.931491577549451</c:v>
                </c:pt>
                <c:pt idx="3">
                  <c:v>0.0132159893540792</c:v>
                </c:pt>
                <c:pt idx="4">
                  <c:v>0.565271307897169</c:v>
                </c:pt>
                <c:pt idx="5">
                  <c:v>0.294791180985031</c:v>
                </c:pt>
              </c:numCache>
            </c:numRef>
          </c:val>
        </c:ser>
        <c:ser>
          <c:idx val="1"/>
          <c:order val="1"/>
          <c:tx>
            <c:strRef>
              <c:f>'More Data 8 locales'!$D$46</c:f>
              <c:strCache>
                <c:ptCount val="1"/>
                <c:pt idx="0">
                  <c:v>Cyclic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locales'!$D$47:$D$52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'More Data 8 locales'!$E$46</c:f>
              <c:strCache>
                <c:ptCount val="1"/>
                <c:pt idx="0">
                  <c:v>CMUWU 4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locales'!$E$47:$E$52</c:f>
              <c:numCache>
                <c:formatCode>General</c:formatCode>
                <c:ptCount val="6"/>
                <c:pt idx="0">
                  <c:v>1.79602391955182</c:v>
                </c:pt>
                <c:pt idx="1">
                  <c:v>1.024261311508832</c:v>
                </c:pt>
                <c:pt idx="2">
                  <c:v>1.734168588802684</c:v>
                </c:pt>
                <c:pt idx="3">
                  <c:v>0.0503576619920155</c:v>
                </c:pt>
                <c:pt idx="4">
                  <c:v>1.427887651349447</c:v>
                </c:pt>
                <c:pt idx="5">
                  <c:v>0.744928790291542</c:v>
                </c:pt>
              </c:numCache>
            </c:numRef>
          </c:val>
        </c:ser>
        <c:ser>
          <c:idx val="3"/>
          <c:order val="3"/>
          <c:tx>
            <c:strRef>
              <c:f>'More Data 8 locales'!$F$46</c:f>
              <c:strCache>
                <c:ptCount val="1"/>
                <c:pt idx="0">
                  <c:v>CMUWU 16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locales'!$F$47:$F$52</c:f>
              <c:numCache>
                <c:formatCode>General</c:formatCode>
                <c:ptCount val="6"/>
                <c:pt idx="0">
                  <c:v>1.821751842436181</c:v>
                </c:pt>
                <c:pt idx="1">
                  <c:v>1.022765003130961</c:v>
                </c:pt>
                <c:pt idx="2">
                  <c:v>1.632746208149857</c:v>
                </c:pt>
                <c:pt idx="3">
                  <c:v>0.0529608967140956</c:v>
                </c:pt>
                <c:pt idx="4">
                  <c:v>1.37520019768091</c:v>
                </c:pt>
                <c:pt idx="5">
                  <c:v>0.739777303970786</c:v>
                </c:pt>
              </c:numCache>
            </c:numRef>
          </c:val>
        </c:ser>
        <c:ser>
          <c:idx val="4"/>
          <c:order val="4"/>
          <c:tx>
            <c:strRef>
              <c:f>'More Data 8 locales'!$G$46</c:f>
              <c:strCache>
                <c:ptCount val="1"/>
                <c:pt idx="0">
                  <c:v>CMUWU 100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locales'!$G$47:$G$52</c:f>
              <c:numCache>
                <c:formatCode>General</c:formatCode>
                <c:ptCount val="6"/>
                <c:pt idx="0">
                  <c:v>1.790503424030896</c:v>
                </c:pt>
                <c:pt idx="1">
                  <c:v>1.022668525826792</c:v>
                </c:pt>
                <c:pt idx="2">
                  <c:v>1.531820088068778</c:v>
                </c:pt>
                <c:pt idx="3">
                  <c:v>0.0540469853618589</c:v>
                </c:pt>
                <c:pt idx="4">
                  <c:v>1.369050124923353</c:v>
                </c:pt>
                <c:pt idx="5">
                  <c:v>0.730166201470098</c:v>
                </c:pt>
              </c:numCache>
            </c:numRef>
          </c:val>
        </c:ser>
        <c:ser>
          <c:idx val="5"/>
          <c:order val="5"/>
          <c:tx>
            <c:strRef>
              <c:f>'More Data 8 locales'!$H$46</c:f>
              <c:strCache>
                <c:ptCount val="1"/>
                <c:pt idx="0">
                  <c:v>CMUWU 1000000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locales'!$H$47:$H$52</c:f>
              <c:numCache>
                <c:formatCode>General</c:formatCode>
                <c:ptCount val="6"/>
                <c:pt idx="0">
                  <c:v>1.93194957584063</c:v>
                </c:pt>
                <c:pt idx="1">
                  <c:v>1.016222749712389</c:v>
                </c:pt>
                <c:pt idx="2">
                  <c:v>1.66128818061089</c:v>
                </c:pt>
                <c:pt idx="3">
                  <c:v>0.741452553997338</c:v>
                </c:pt>
                <c:pt idx="4">
                  <c:v>1.40745604802914</c:v>
                </c:pt>
                <c:pt idx="5">
                  <c:v>1.277584330282209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510776"/>
        <c:axId val="2065232840"/>
      </c:barChart>
      <c:catAx>
        <c:axId val="206151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232840"/>
        <c:crosses val="autoZero"/>
        <c:auto val="1"/>
        <c:lblAlgn val="ctr"/>
        <c:lblOffset val="100"/>
        <c:noMultiLvlLbl val="0"/>
      </c:catAx>
      <c:valAx>
        <c:axId val="206523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510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'More Data 8 locales'!$C$55</c:f>
              <c:strCache>
                <c:ptCount val="1"/>
                <c:pt idx="0">
                  <c:v>Block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locales'!$C$56:$C$61</c:f>
              <c:numCache>
                <c:formatCode>General</c:formatCode>
                <c:ptCount val="6"/>
                <c:pt idx="0">
                  <c:v>0.608807528255985</c:v>
                </c:pt>
                <c:pt idx="1">
                  <c:v>0.471040560893027</c:v>
                </c:pt>
                <c:pt idx="2">
                  <c:v>0.655582339667352</c:v>
                </c:pt>
                <c:pt idx="3">
                  <c:v>0.000761020051527262</c:v>
                </c:pt>
                <c:pt idx="4">
                  <c:v>0.657722022862314</c:v>
                </c:pt>
                <c:pt idx="5">
                  <c:v>0.156574419348954</c:v>
                </c:pt>
              </c:numCache>
            </c:numRef>
          </c:val>
        </c:ser>
        <c:ser>
          <c:idx val="1"/>
          <c:order val="1"/>
          <c:tx>
            <c:strRef>
              <c:f>'More Data 8 locales'!$D$55</c:f>
              <c:strCache>
                <c:ptCount val="1"/>
                <c:pt idx="0">
                  <c:v>Cyclic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locales'!$D$56:$D$61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'More Data 8 locales'!$E$55</c:f>
              <c:strCache>
                <c:ptCount val="1"/>
                <c:pt idx="0">
                  <c:v>CMUWU 4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locales'!$E$56:$E$61</c:f>
              <c:numCache>
                <c:formatCode>General</c:formatCode>
                <c:ptCount val="6"/>
                <c:pt idx="0">
                  <c:v>0.900450000834976</c:v>
                </c:pt>
                <c:pt idx="1">
                  <c:v>0.978110723604631</c:v>
                </c:pt>
                <c:pt idx="2">
                  <c:v>0.989813489432633</c:v>
                </c:pt>
                <c:pt idx="3">
                  <c:v>0.000523061034684485</c:v>
                </c:pt>
                <c:pt idx="4">
                  <c:v>0.805534929280932</c:v>
                </c:pt>
                <c:pt idx="5">
                  <c:v>0.205592632445627</c:v>
                </c:pt>
              </c:numCache>
            </c:numRef>
          </c:val>
        </c:ser>
        <c:ser>
          <c:idx val="3"/>
          <c:order val="3"/>
          <c:tx>
            <c:strRef>
              <c:f>'More Data 8 locales'!$F$55</c:f>
              <c:strCache>
                <c:ptCount val="1"/>
                <c:pt idx="0">
                  <c:v>CMUWU 16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locales'!$F$56:$F$61</c:f>
              <c:numCache>
                <c:formatCode>General</c:formatCode>
                <c:ptCount val="6"/>
                <c:pt idx="0">
                  <c:v>0.901978798659359</c:v>
                </c:pt>
                <c:pt idx="1">
                  <c:v>1.0</c:v>
                </c:pt>
                <c:pt idx="2">
                  <c:v>1.000323076627026</c:v>
                </c:pt>
                <c:pt idx="3">
                  <c:v>0.000523061034684485</c:v>
                </c:pt>
                <c:pt idx="4">
                  <c:v>0.85606716714306</c:v>
                </c:pt>
                <c:pt idx="5">
                  <c:v>0.209545995297848</c:v>
                </c:pt>
              </c:numCache>
            </c:numRef>
          </c:val>
        </c:ser>
        <c:ser>
          <c:idx val="4"/>
          <c:order val="4"/>
          <c:tx>
            <c:strRef>
              <c:f>'More Data 8 locales'!$G$55</c:f>
              <c:strCache>
                <c:ptCount val="1"/>
                <c:pt idx="0">
                  <c:v>CMUWU 100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locales'!$G$56:$G$61</c:f>
              <c:numCache>
                <c:formatCode>General</c:formatCode>
                <c:ptCount val="6"/>
                <c:pt idx="0">
                  <c:v>0.999579397449082</c:v>
                </c:pt>
                <c:pt idx="1">
                  <c:v>1.0</c:v>
                </c:pt>
                <c:pt idx="2">
                  <c:v>0.999456331522571</c:v>
                </c:pt>
                <c:pt idx="3">
                  <c:v>0.000523061034684485</c:v>
                </c:pt>
                <c:pt idx="4">
                  <c:v>0.928150409592693</c:v>
                </c:pt>
                <c:pt idx="5">
                  <c:v>0.217345358356489</c:v>
                </c:pt>
              </c:numCache>
            </c:numRef>
          </c:val>
        </c:ser>
        <c:ser>
          <c:idx val="5"/>
          <c:order val="5"/>
          <c:tx>
            <c:strRef>
              <c:f>'More Data 8 locales'!$H$55</c:f>
              <c:strCache>
                <c:ptCount val="1"/>
                <c:pt idx="0">
                  <c:v>CMUWU 1000000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locales'!$H$56:$H$61</c:f>
              <c:numCache>
                <c:formatCode>General</c:formatCode>
                <c:ptCount val="6"/>
                <c:pt idx="0">
                  <c:v>0.999675818229761</c:v>
                </c:pt>
                <c:pt idx="1">
                  <c:v>1.0</c:v>
                </c:pt>
                <c:pt idx="2">
                  <c:v>1.00012044464704</c:v>
                </c:pt>
                <c:pt idx="3">
                  <c:v>1.000009626123248</c:v>
                </c:pt>
                <c:pt idx="4">
                  <c:v>1.003699511211651</c:v>
                </c:pt>
                <c:pt idx="5">
                  <c:v>1.000699947647822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472376"/>
        <c:axId val="2065362072"/>
      </c:barChart>
      <c:catAx>
        <c:axId val="206047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362072"/>
        <c:crosses val="autoZero"/>
        <c:auto val="1"/>
        <c:lblAlgn val="ctr"/>
        <c:lblOffset val="100"/>
        <c:noMultiLvlLbl val="0"/>
      </c:catAx>
      <c:valAx>
        <c:axId val="206536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47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38</xdr:row>
      <xdr:rowOff>146050</xdr:rowOff>
    </xdr:from>
    <xdr:to>
      <xdr:col>19</xdr:col>
      <xdr:colOff>431800</xdr:colOff>
      <xdr:row>64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47</xdr:row>
      <xdr:rowOff>158750</xdr:rowOff>
    </xdr:from>
    <xdr:to>
      <xdr:col>14</xdr:col>
      <xdr:colOff>520700</xdr:colOff>
      <xdr:row>65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66</xdr:row>
      <xdr:rowOff>107950</xdr:rowOff>
    </xdr:from>
    <xdr:to>
      <xdr:col>16</xdr:col>
      <xdr:colOff>330200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127000</xdr:colOff>
      <xdr:row>24</xdr:row>
      <xdr:rowOff>120650</xdr:rowOff>
    </xdr:from>
    <xdr:to>
      <xdr:col>17</xdr:col>
      <xdr:colOff>215900</xdr:colOff>
      <xdr:row>45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292100</xdr:colOff>
      <xdr:row>50</xdr:row>
      <xdr:rowOff>95250</xdr:rowOff>
    </xdr:from>
    <xdr:to>
      <xdr:col>21</xdr:col>
      <xdr:colOff>812800</xdr:colOff>
      <xdr:row>74</xdr:row>
      <xdr:rowOff>139700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533400</xdr:colOff>
      <xdr:row>89</xdr:row>
      <xdr:rowOff>120650</xdr:rowOff>
    </xdr:from>
    <xdr:to>
      <xdr:col>18</xdr:col>
      <xdr:colOff>50800</xdr:colOff>
      <xdr:row>103</xdr:row>
      <xdr:rowOff>177800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838200</xdr:colOff>
      <xdr:row>89</xdr:row>
      <xdr:rowOff>120650</xdr:rowOff>
    </xdr:from>
    <xdr:to>
      <xdr:col>7</xdr:col>
      <xdr:colOff>203200</xdr:colOff>
      <xdr:row>105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42</xdr:row>
      <xdr:rowOff>107950</xdr:rowOff>
    </xdr:from>
    <xdr:to>
      <xdr:col>13</xdr:col>
      <xdr:colOff>558800</xdr:colOff>
      <xdr:row>60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546100</xdr:colOff>
      <xdr:row>62</xdr:row>
      <xdr:rowOff>69850</xdr:rowOff>
    </xdr:from>
    <xdr:to>
      <xdr:col>13</xdr:col>
      <xdr:colOff>558800</xdr:colOff>
      <xdr:row>81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3"/>
  <sheetViews>
    <sheetView workbookViewId="0">
      <selection activeCell="W2" sqref="W2:AD10"/>
    </sheetView>
  </sheetViews>
  <sheetFormatPr baseColWidth="10" defaultRowHeight="15" x14ac:dyDescent="0"/>
  <cols>
    <col min="2" max="2" width="17" customWidth="1"/>
    <col min="24" max="24" width="16.33203125" customWidth="1"/>
  </cols>
  <sheetData>
    <row r="2" spans="2:29">
      <c r="B2" s="2" t="s">
        <v>0</v>
      </c>
      <c r="J2" s="2" t="s">
        <v>11</v>
      </c>
      <c r="W2" s="2" t="s">
        <v>27</v>
      </c>
    </row>
    <row r="3" spans="2:29">
      <c r="J3" t="s">
        <v>13</v>
      </c>
      <c r="AA3" t="s">
        <v>15</v>
      </c>
    </row>
    <row r="4" spans="2:29">
      <c r="B4" s="2" t="s">
        <v>1</v>
      </c>
      <c r="C4" t="s">
        <v>8</v>
      </c>
      <c r="D4" t="s">
        <v>9</v>
      </c>
      <c r="E4" t="s">
        <v>10</v>
      </c>
      <c r="J4" t="s">
        <v>12</v>
      </c>
      <c r="X4">
        <v>1</v>
      </c>
      <c r="Y4">
        <v>2</v>
      </c>
      <c r="Z4">
        <v>3</v>
      </c>
      <c r="AA4">
        <v>4</v>
      </c>
      <c r="AB4">
        <v>5</v>
      </c>
      <c r="AC4" t="s">
        <v>24</v>
      </c>
    </row>
    <row r="5" spans="2:29">
      <c r="B5" s="2" t="s">
        <v>3</v>
      </c>
      <c r="C5" t="s">
        <v>4</v>
      </c>
      <c r="D5" t="s">
        <v>5</v>
      </c>
      <c r="J5" t="s">
        <v>14</v>
      </c>
      <c r="W5" t="s">
        <v>19</v>
      </c>
    </row>
    <row r="6" spans="2:29">
      <c r="B6" s="2" t="s">
        <v>6</v>
      </c>
      <c r="C6">
        <v>10</v>
      </c>
      <c r="D6">
        <v>100</v>
      </c>
      <c r="E6">
        <v>1000</v>
      </c>
      <c r="F6">
        <v>10000</v>
      </c>
      <c r="G6">
        <v>100000</v>
      </c>
      <c r="J6" t="s">
        <v>28</v>
      </c>
      <c r="W6" t="s">
        <v>20</v>
      </c>
    </row>
    <row r="7" spans="2:29">
      <c r="B7" s="2" t="s">
        <v>7</v>
      </c>
      <c r="C7">
        <v>2</v>
      </c>
      <c r="D7">
        <v>4</v>
      </c>
      <c r="E7">
        <v>8</v>
      </c>
      <c r="F7">
        <v>16</v>
      </c>
      <c r="G7">
        <v>32</v>
      </c>
      <c r="H7">
        <v>64</v>
      </c>
      <c r="J7" t="s">
        <v>29</v>
      </c>
      <c r="W7" t="s">
        <v>21</v>
      </c>
    </row>
    <row r="8" spans="2:29">
      <c r="W8" t="s">
        <v>22</v>
      </c>
    </row>
    <row r="9" spans="2:29">
      <c r="W9" t="s">
        <v>23</v>
      </c>
    </row>
    <row r="10" spans="2:29">
      <c r="B10" s="2" t="s">
        <v>26</v>
      </c>
      <c r="W10" t="s">
        <v>25</v>
      </c>
    </row>
    <row r="11" spans="2:29">
      <c r="M11" t="s">
        <v>30</v>
      </c>
      <c r="S11" t="s">
        <v>31</v>
      </c>
    </row>
    <row r="12" spans="2:29">
      <c r="B12" s="2" t="s">
        <v>17</v>
      </c>
      <c r="D12" s="2" t="s">
        <v>1</v>
      </c>
      <c r="F12" s="1"/>
      <c r="G12" s="2" t="s">
        <v>2</v>
      </c>
      <c r="I12" s="1"/>
      <c r="L12" t="s">
        <v>16</v>
      </c>
      <c r="M12" s="2" t="s">
        <v>7</v>
      </c>
      <c r="P12" s="1"/>
      <c r="S12" s="2" t="s">
        <v>6</v>
      </c>
    </row>
    <row r="13" spans="2:29">
      <c r="C13" t="s">
        <v>8</v>
      </c>
      <c r="D13" t="s">
        <v>9</v>
      </c>
      <c r="E13" t="s">
        <v>10</v>
      </c>
      <c r="F13" s="1"/>
      <c r="G13" t="s">
        <v>4</v>
      </c>
      <c r="H13" t="s">
        <v>5</v>
      </c>
      <c r="I13" s="1"/>
      <c r="J13">
        <v>2</v>
      </c>
      <c r="K13">
        <v>4</v>
      </c>
      <c r="L13">
        <v>8</v>
      </c>
      <c r="M13">
        <v>16</v>
      </c>
      <c r="N13">
        <v>32</v>
      </c>
      <c r="O13">
        <v>64</v>
      </c>
      <c r="P13" s="1"/>
      <c r="Q13">
        <v>10</v>
      </c>
      <c r="R13">
        <v>100</v>
      </c>
      <c r="S13">
        <v>1000</v>
      </c>
      <c r="T13">
        <v>10000</v>
      </c>
      <c r="U13">
        <v>100000</v>
      </c>
    </row>
    <row r="14" spans="2:29">
      <c r="B14">
        <v>1</v>
      </c>
      <c r="C14" t="s">
        <v>18</v>
      </c>
      <c r="F14" s="1"/>
      <c r="H14" t="s">
        <v>18</v>
      </c>
      <c r="I14" s="1"/>
      <c r="J14" t="s">
        <v>18</v>
      </c>
      <c r="P14" s="1"/>
    </row>
    <row r="15" spans="2:29">
      <c r="B15">
        <v>2</v>
      </c>
      <c r="C15" t="s">
        <v>18</v>
      </c>
      <c r="F15" s="1"/>
      <c r="H15" t="s">
        <v>18</v>
      </c>
      <c r="I15" s="1"/>
      <c r="K15" t="s">
        <v>18</v>
      </c>
      <c r="P15" s="1"/>
    </row>
    <row r="16" spans="2:29">
      <c r="B16">
        <v>3</v>
      </c>
      <c r="C16" t="s">
        <v>18</v>
      </c>
      <c r="F16" s="1"/>
      <c r="H16" t="s">
        <v>18</v>
      </c>
      <c r="I16" s="1"/>
      <c r="L16" t="s">
        <v>18</v>
      </c>
      <c r="P16" s="1"/>
    </row>
    <row r="17" spans="2:16">
      <c r="B17">
        <v>4</v>
      </c>
      <c r="C17" t="s">
        <v>18</v>
      </c>
      <c r="F17" s="1"/>
      <c r="H17" t="s">
        <v>18</v>
      </c>
      <c r="I17" s="1"/>
      <c r="M17" t="s">
        <v>18</v>
      </c>
      <c r="P17" s="1"/>
    </row>
    <row r="18" spans="2:16">
      <c r="B18">
        <v>5</v>
      </c>
      <c r="C18" t="s">
        <v>18</v>
      </c>
      <c r="F18" s="1"/>
      <c r="H18" t="s">
        <v>18</v>
      </c>
      <c r="I18" s="1"/>
      <c r="N18" t="s">
        <v>18</v>
      </c>
      <c r="P18" s="1"/>
    </row>
    <row r="19" spans="2:16">
      <c r="B19">
        <v>6</v>
      </c>
      <c r="C19" t="s">
        <v>18</v>
      </c>
      <c r="F19" s="1"/>
      <c r="H19" t="s">
        <v>18</v>
      </c>
      <c r="I19" s="1"/>
      <c r="O19" t="s">
        <v>18</v>
      </c>
      <c r="P19" s="1"/>
    </row>
    <row r="20" spans="2:16">
      <c r="B20">
        <v>7</v>
      </c>
      <c r="C20" t="s">
        <v>18</v>
      </c>
      <c r="F20" s="1"/>
      <c r="G20" t="s">
        <v>18</v>
      </c>
      <c r="I20" s="1"/>
      <c r="J20" t="s">
        <v>18</v>
      </c>
      <c r="P20" s="1"/>
    </row>
    <row r="21" spans="2:16">
      <c r="B21">
        <v>8</v>
      </c>
      <c r="C21" t="s">
        <v>18</v>
      </c>
      <c r="F21" s="1"/>
      <c r="G21" t="s">
        <v>18</v>
      </c>
      <c r="I21" s="1"/>
      <c r="K21" t="s">
        <v>18</v>
      </c>
      <c r="P21" s="1"/>
    </row>
    <row r="22" spans="2:16">
      <c r="B22">
        <v>9</v>
      </c>
      <c r="C22" t="s">
        <v>18</v>
      </c>
      <c r="F22" s="1"/>
      <c r="G22" t="s">
        <v>18</v>
      </c>
      <c r="I22" s="1"/>
      <c r="L22" t="s">
        <v>18</v>
      </c>
      <c r="P22" s="1"/>
    </row>
    <row r="23" spans="2:16">
      <c r="B23">
        <v>10</v>
      </c>
      <c r="C23" t="s">
        <v>18</v>
      </c>
      <c r="F23" s="1"/>
      <c r="G23" t="s">
        <v>18</v>
      </c>
      <c r="I23" s="1"/>
      <c r="M23" t="s">
        <v>18</v>
      </c>
      <c r="P23" s="1"/>
    </row>
    <row r="24" spans="2:16">
      <c r="B24">
        <v>11</v>
      </c>
      <c r="C24" t="s">
        <v>18</v>
      </c>
      <c r="F24" s="1"/>
      <c r="G24" t="s">
        <v>18</v>
      </c>
      <c r="I24" s="1"/>
      <c r="N24" t="s">
        <v>18</v>
      </c>
      <c r="P24" s="1"/>
    </row>
    <row r="25" spans="2:16">
      <c r="B25">
        <v>12</v>
      </c>
      <c r="C25" t="s">
        <v>18</v>
      </c>
      <c r="F25" s="1"/>
      <c r="G25" t="s">
        <v>18</v>
      </c>
      <c r="I25" s="1"/>
      <c r="O25" t="s">
        <v>18</v>
      </c>
      <c r="P25" s="1"/>
    </row>
    <row r="26" spans="2:16">
      <c r="B26">
        <v>13</v>
      </c>
      <c r="D26" t="s">
        <v>18</v>
      </c>
      <c r="F26" s="1"/>
      <c r="H26" t="s">
        <v>18</v>
      </c>
      <c r="I26" s="1"/>
      <c r="J26" t="s">
        <v>18</v>
      </c>
      <c r="P26" s="1"/>
    </row>
    <row r="27" spans="2:16">
      <c r="B27">
        <v>14</v>
      </c>
      <c r="D27" t="s">
        <v>18</v>
      </c>
      <c r="F27" s="1"/>
      <c r="H27" t="s">
        <v>18</v>
      </c>
      <c r="I27" s="1"/>
      <c r="K27" t="s">
        <v>18</v>
      </c>
      <c r="P27" s="1"/>
    </row>
    <row r="28" spans="2:16">
      <c r="B28">
        <v>15</v>
      </c>
      <c r="D28" t="s">
        <v>18</v>
      </c>
      <c r="F28" s="1"/>
      <c r="H28" t="s">
        <v>18</v>
      </c>
      <c r="I28" s="1"/>
      <c r="L28" t="s">
        <v>18</v>
      </c>
      <c r="P28" s="1"/>
    </row>
    <row r="29" spans="2:16">
      <c r="B29">
        <v>16</v>
      </c>
      <c r="D29" t="s">
        <v>18</v>
      </c>
      <c r="F29" s="1"/>
      <c r="H29" t="s">
        <v>18</v>
      </c>
      <c r="I29" s="1"/>
      <c r="M29" t="s">
        <v>18</v>
      </c>
      <c r="P29" s="1"/>
    </row>
    <row r="30" spans="2:16">
      <c r="B30">
        <v>17</v>
      </c>
      <c r="D30" t="s">
        <v>18</v>
      </c>
      <c r="F30" s="1"/>
      <c r="H30" t="s">
        <v>18</v>
      </c>
      <c r="I30" s="1"/>
      <c r="N30" t="s">
        <v>18</v>
      </c>
      <c r="P30" s="1"/>
    </row>
    <row r="31" spans="2:16">
      <c r="B31">
        <v>18</v>
      </c>
      <c r="D31" t="s">
        <v>18</v>
      </c>
      <c r="F31" s="1"/>
      <c r="H31" t="s">
        <v>18</v>
      </c>
      <c r="I31" s="1"/>
      <c r="O31" t="s">
        <v>18</v>
      </c>
      <c r="P31" s="1"/>
    </row>
    <row r="32" spans="2:16">
      <c r="B32">
        <v>19</v>
      </c>
      <c r="E32" t="s">
        <v>18</v>
      </c>
      <c r="F32" s="1"/>
      <c r="H32" t="s">
        <v>18</v>
      </c>
      <c r="I32" s="1"/>
      <c r="J32" t="s">
        <v>18</v>
      </c>
      <c r="P32" s="1"/>
    </row>
    <row r="33" spans="2:16">
      <c r="B33">
        <v>20</v>
      </c>
      <c r="E33" t="s">
        <v>18</v>
      </c>
      <c r="F33" s="1"/>
      <c r="H33" t="s">
        <v>18</v>
      </c>
      <c r="I33" s="1"/>
      <c r="K33" t="s">
        <v>18</v>
      </c>
      <c r="P33" s="1"/>
    </row>
    <row r="34" spans="2:16">
      <c r="B34">
        <v>21</v>
      </c>
      <c r="E34" t="s">
        <v>18</v>
      </c>
      <c r="F34" s="1"/>
      <c r="H34" t="s">
        <v>18</v>
      </c>
      <c r="I34" s="1"/>
      <c r="L34" t="s">
        <v>18</v>
      </c>
      <c r="P34" s="1"/>
    </row>
    <row r="35" spans="2:16">
      <c r="B35">
        <v>22</v>
      </c>
      <c r="E35" t="s">
        <v>18</v>
      </c>
      <c r="F35" s="1"/>
      <c r="H35" t="s">
        <v>18</v>
      </c>
      <c r="I35" s="1"/>
      <c r="M35" t="s">
        <v>18</v>
      </c>
      <c r="P35" s="1"/>
    </row>
    <row r="36" spans="2:16">
      <c r="B36">
        <v>23</v>
      </c>
      <c r="E36" t="s">
        <v>18</v>
      </c>
      <c r="F36" s="1"/>
      <c r="H36" t="s">
        <v>18</v>
      </c>
      <c r="I36" s="1"/>
      <c r="N36" t="s">
        <v>18</v>
      </c>
      <c r="P36" s="1"/>
    </row>
    <row r="37" spans="2:16">
      <c r="B37">
        <v>24</v>
      </c>
      <c r="E37" t="s">
        <v>18</v>
      </c>
      <c r="F37" s="1"/>
      <c r="H37" t="s">
        <v>18</v>
      </c>
      <c r="I37" s="1"/>
      <c r="O37" t="s">
        <v>18</v>
      </c>
      <c r="P37" s="1"/>
    </row>
    <row r="38" spans="2:16">
      <c r="B38">
        <v>25</v>
      </c>
      <c r="E38" t="s">
        <v>18</v>
      </c>
      <c r="F38" s="1"/>
      <c r="G38" t="s">
        <v>18</v>
      </c>
      <c r="I38" s="1"/>
      <c r="J38" t="s">
        <v>18</v>
      </c>
      <c r="P38" s="1"/>
    </row>
    <row r="39" spans="2:16">
      <c r="B39">
        <v>26</v>
      </c>
      <c r="E39" t="s">
        <v>18</v>
      </c>
      <c r="F39" s="1"/>
      <c r="G39" t="s">
        <v>18</v>
      </c>
      <c r="I39" s="1"/>
      <c r="K39" t="s">
        <v>18</v>
      </c>
      <c r="P39" s="1"/>
    </row>
    <row r="40" spans="2:16">
      <c r="B40">
        <v>27</v>
      </c>
      <c r="E40" t="s">
        <v>18</v>
      </c>
      <c r="F40" s="1"/>
      <c r="G40" t="s">
        <v>18</v>
      </c>
      <c r="I40" s="1"/>
      <c r="L40" t="s">
        <v>18</v>
      </c>
      <c r="P40" s="1"/>
    </row>
    <row r="41" spans="2:16">
      <c r="B41">
        <v>28</v>
      </c>
      <c r="E41" t="s">
        <v>18</v>
      </c>
      <c r="F41" s="1"/>
      <c r="G41" t="s">
        <v>18</v>
      </c>
      <c r="I41" s="1"/>
      <c r="M41" t="s">
        <v>18</v>
      </c>
      <c r="P41" s="1"/>
    </row>
    <row r="42" spans="2:16">
      <c r="B42">
        <v>29</v>
      </c>
      <c r="E42" t="s">
        <v>18</v>
      </c>
      <c r="F42" s="1"/>
      <c r="G42" t="s">
        <v>18</v>
      </c>
      <c r="I42" s="1"/>
      <c r="N42" t="s">
        <v>18</v>
      </c>
      <c r="P42" s="1"/>
    </row>
    <row r="43" spans="2:16">
      <c r="B43">
        <v>30</v>
      </c>
      <c r="E43" t="s">
        <v>18</v>
      </c>
      <c r="F43" s="1"/>
      <c r="G43" t="s">
        <v>18</v>
      </c>
      <c r="I43" s="1"/>
      <c r="O43" t="s">
        <v>18</v>
      </c>
      <c r="P4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O7" sqref="O7"/>
    </sheetView>
  </sheetViews>
  <sheetFormatPr baseColWidth="10" defaultRowHeight="15" x14ac:dyDescent="0"/>
  <cols>
    <col min="1" max="1" width="14" customWidth="1"/>
    <col min="2" max="2" width="14.5" customWidth="1"/>
    <col min="3" max="3" width="9.1640625" customWidth="1"/>
    <col min="4" max="4" width="7" customWidth="1"/>
    <col min="5" max="5" width="12" customWidth="1"/>
    <col min="6" max="6" width="9.6640625" customWidth="1"/>
    <col min="7" max="7" width="8.1640625" customWidth="1"/>
    <col min="8" max="8" width="8" customWidth="1"/>
    <col min="9" max="9" width="8.83203125" customWidth="1"/>
    <col min="10" max="10" width="10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0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55105.8</v>
      </c>
      <c r="E5">
        <v>129011106</v>
      </c>
      <c r="F5">
        <f>E5/J5</f>
        <v>0.53731660349547428</v>
      </c>
      <c r="G5" s="1"/>
      <c r="H5">
        <v>50781.7</v>
      </c>
      <c r="J5">
        <v>240102586</v>
      </c>
      <c r="K5">
        <f>J5/J5</f>
        <v>1</v>
      </c>
      <c r="L5" s="1"/>
      <c r="M5">
        <v>102864</v>
      </c>
      <c r="O5">
        <v>240094739</v>
      </c>
      <c r="P5">
        <f>O5/J5</f>
        <v>0.99996731813625694</v>
      </c>
      <c r="Q5" s="1"/>
      <c r="V5" s="1"/>
      <c r="AA5" s="1"/>
    </row>
    <row r="6" spans="1:27">
      <c r="A6" s="3" t="s">
        <v>47</v>
      </c>
      <c r="B6" s="1"/>
      <c r="G6" s="1"/>
      <c r="L6" s="1"/>
      <c r="Q6" s="1"/>
      <c r="V6" s="1"/>
      <c r="AA6" s="1"/>
    </row>
    <row r="7" spans="1:27">
      <c r="A7" t="s">
        <v>32</v>
      </c>
      <c r="B7" s="1"/>
      <c r="C7">
        <v>2317.63</v>
      </c>
      <c r="E7">
        <v>18151922</v>
      </c>
      <c r="F7">
        <f>E7/J7</f>
        <v>0.44451111269088356</v>
      </c>
      <c r="G7" s="1"/>
      <c r="H7">
        <v>6371.81</v>
      </c>
      <c r="J7">
        <v>40835699</v>
      </c>
      <c r="K7">
        <f>J7/J7</f>
        <v>1</v>
      </c>
      <c r="L7" s="1"/>
      <c r="M7">
        <v>6253.78</v>
      </c>
      <c r="O7">
        <v>39869998</v>
      </c>
      <c r="P7">
        <f>O7/J7</f>
        <v>0.97635154965756799</v>
      </c>
      <c r="Q7" s="1"/>
      <c r="V7" s="1"/>
      <c r="AA7" s="1"/>
    </row>
    <row r="8" spans="1:27">
      <c r="A8" t="s">
        <v>33</v>
      </c>
      <c r="B8" s="1"/>
      <c r="G8" s="1"/>
      <c r="L8" s="1"/>
      <c r="Q8" s="1"/>
      <c r="V8" s="1"/>
      <c r="AA8" s="1"/>
    </row>
    <row r="9" spans="1:27">
      <c r="A9" t="s">
        <v>34</v>
      </c>
      <c r="B9" s="1"/>
      <c r="C9">
        <v>40.132399999999997</v>
      </c>
      <c r="E9">
        <v>140223</v>
      </c>
      <c r="F9">
        <f>E9/J9</f>
        <v>4.1750469020248634E-2</v>
      </c>
      <c r="G9" s="1"/>
      <c r="H9">
        <v>115.28400000000001</v>
      </c>
      <c r="J9">
        <v>3358597</v>
      </c>
      <c r="K9">
        <f>J9/J9</f>
        <v>1</v>
      </c>
      <c r="L9" s="1"/>
      <c r="M9">
        <v>35.5916</v>
      </c>
      <c r="O9">
        <v>185207</v>
      </c>
      <c r="P9">
        <f>O9/J9</f>
        <v>5.5144156920285466E-2</v>
      </c>
      <c r="Q9" s="1"/>
      <c r="V9" s="1"/>
      <c r="AA9" s="1"/>
    </row>
    <row r="10" spans="1:27">
      <c r="A10" s="6" t="s">
        <v>44</v>
      </c>
      <c r="B10" s="1"/>
      <c r="G10" s="1"/>
      <c r="L10" s="1"/>
      <c r="Q10" s="1"/>
      <c r="V10" s="1"/>
      <c r="AA10" s="1"/>
    </row>
    <row r="11" spans="1:27">
      <c r="A11" s="6" t="s">
        <v>45</v>
      </c>
      <c r="B11" s="1"/>
      <c r="G11" s="1"/>
      <c r="L11" s="1"/>
      <c r="Q11" s="1"/>
      <c r="V11" s="1"/>
      <c r="AA11" s="1"/>
    </row>
    <row r="12" spans="1:27">
      <c r="A12" s="5" t="s">
        <v>48</v>
      </c>
      <c r="B12" s="1"/>
      <c r="C12">
        <v>20.668299999999999</v>
      </c>
      <c r="E12">
        <v>132367</v>
      </c>
      <c r="F12">
        <f>E12/J12</f>
        <v>3.3324496615486712E-2</v>
      </c>
      <c r="G12" s="1"/>
      <c r="H12">
        <v>68.375799999999998</v>
      </c>
      <c r="J12">
        <v>3972063</v>
      </c>
      <c r="K12">
        <f>J12/J12</f>
        <v>1</v>
      </c>
      <c r="L12" s="1"/>
      <c r="M12">
        <v>16.892499999999998</v>
      </c>
      <c r="O12">
        <v>144711</v>
      </c>
      <c r="P12">
        <f>O12/J12</f>
        <v>3.643220160405311E-2</v>
      </c>
      <c r="Q12" s="1"/>
      <c r="V12" s="1"/>
      <c r="AA12" s="1"/>
    </row>
    <row r="13" spans="1:27">
      <c r="A13" s="4" t="s">
        <v>50</v>
      </c>
      <c r="B13" s="1"/>
      <c r="C13">
        <v>3.72342</v>
      </c>
      <c r="E13">
        <v>51985</v>
      </c>
      <c r="F13">
        <f>E13/J13</f>
        <v>0.37126308722914969</v>
      </c>
      <c r="G13" s="1"/>
      <c r="H13">
        <v>8.3016199999999998</v>
      </c>
      <c r="J13">
        <v>140022</v>
      </c>
      <c r="K13">
        <f>J13/J13</f>
        <v>1</v>
      </c>
      <c r="L13" s="1"/>
      <c r="M13">
        <v>7.8949400000000001</v>
      </c>
      <c r="O13">
        <v>132117</v>
      </c>
      <c r="P13">
        <f>O13/J13</f>
        <v>0.94354458585079493</v>
      </c>
      <c r="Q13" s="1"/>
      <c r="V13" s="1"/>
      <c r="AA13" s="1"/>
    </row>
    <row r="14" spans="1:27">
      <c r="A14" s="4" t="s">
        <v>51</v>
      </c>
      <c r="B14" s="1"/>
      <c r="G14" s="1"/>
      <c r="L14" s="1"/>
      <c r="Q14" s="1"/>
      <c r="V14" s="1"/>
      <c r="AA14" s="1"/>
    </row>
    <row r="15" spans="1:27">
      <c r="A15" s="4" t="s">
        <v>55</v>
      </c>
      <c r="B15" s="1"/>
      <c r="G15" s="1"/>
      <c r="L15" s="1"/>
      <c r="Q15" s="1"/>
      <c r="V15" s="1"/>
      <c r="AA15" s="1"/>
    </row>
    <row r="16" spans="1:27">
      <c r="A16" s="3" t="s">
        <v>57</v>
      </c>
      <c r="B16" s="1"/>
      <c r="G16" s="1"/>
      <c r="L16" s="1"/>
      <c r="Q16" s="1"/>
      <c r="V16" s="1"/>
      <c r="AA16" s="1"/>
    </row>
    <row r="17" spans="1:27">
      <c r="A17" s="5" t="s">
        <v>58</v>
      </c>
      <c r="B17" s="1"/>
      <c r="G17" s="1"/>
      <c r="L17" s="1"/>
      <c r="Q17" s="1"/>
      <c r="V17" s="1"/>
      <c r="AA17" s="1"/>
    </row>
    <row r="18" spans="1:27">
      <c r="A18" s="5" t="s">
        <v>59</v>
      </c>
      <c r="B18" s="1"/>
      <c r="G18" s="1"/>
      <c r="L18" s="1"/>
      <c r="Q18" s="1"/>
      <c r="V18" s="1"/>
      <c r="AA18" s="1"/>
    </row>
    <row r="19" spans="1:27">
      <c r="A19" s="5" t="s">
        <v>60</v>
      </c>
      <c r="B19" s="1"/>
      <c r="G19" s="1"/>
      <c r="L19" s="1"/>
      <c r="Q19" s="1"/>
      <c r="V19" s="1"/>
      <c r="AA19" s="1"/>
    </row>
    <row r="20" spans="1:27">
      <c r="A20" s="5" t="s">
        <v>61</v>
      </c>
      <c r="B20" s="1"/>
      <c r="G20" s="1"/>
      <c r="L20" s="1"/>
      <c r="Q20" s="1"/>
      <c r="V20" s="1"/>
      <c r="AA20" s="1"/>
    </row>
    <row r="21" spans="1:27">
      <c r="A21" s="5" t="s">
        <v>69</v>
      </c>
      <c r="B21" s="1"/>
      <c r="C21" s="7">
        <v>22.2135</v>
      </c>
      <c r="D21" s="7"/>
      <c r="E21" s="7">
        <v>3568376</v>
      </c>
      <c r="F21" s="7">
        <f>E21/J21</f>
        <v>1.065422212667873</v>
      </c>
      <c r="G21" s="7"/>
      <c r="H21" s="7">
        <v>20.750599999999999</v>
      </c>
      <c r="I21" s="7"/>
      <c r="J21" s="7">
        <v>3349260</v>
      </c>
      <c r="K21" s="7">
        <f>J21/J21</f>
        <v>1</v>
      </c>
      <c r="L21" s="7"/>
      <c r="M21" s="7">
        <v>8.4070800000000006</v>
      </c>
      <c r="N21" s="7"/>
      <c r="O21" s="7">
        <v>221340</v>
      </c>
      <c r="P21">
        <f>O21/J21</f>
        <v>6.6086239945540207E-2</v>
      </c>
      <c r="Q21" s="1"/>
      <c r="V21" s="1"/>
      <c r="AA21" s="1"/>
    </row>
    <row r="22" spans="1:27">
      <c r="A22" s="5" t="s">
        <v>70</v>
      </c>
      <c r="B22" s="1"/>
      <c r="C22" s="7">
        <v>0.69175399999999998</v>
      </c>
      <c r="D22" s="7"/>
      <c r="E22" s="7">
        <v>29527</v>
      </c>
      <c r="F22" s="7">
        <f>E22/J22</f>
        <v>4.5159435273821234E-2</v>
      </c>
      <c r="G22" s="7"/>
      <c r="H22" s="7">
        <v>5.1107500000000003</v>
      </c>
      <c r="I22" s="7"/>
      <c r="J22" s="7">
        <v>653839</v>
      </c>
      <c r="K22" s="7">
        <f>J22/J22</f>
        <v>1</v>
      </c>
      <c r="L22" s="7"/>
      <c r="M22" s="7">
        <v>1.57839</v>
      </c>
      <c r="N22" s="7"/>
      <c r="O22" s="7">
        <v>59452</v>
      </c>
      <c r="P22" s="7">
        <f>O22/J22</f>
        <v>9.0927583090026756E-2</v>
      </c>
      <c r="Q22" s="7"/>
      <c r="R22" s="7">
        <v>10.177099999999999</v>
      </c>
      <c r="S22" s="7"/>
      <c r="T22" s="7">
        <v>982235</v>
      </c>
      <c r="U22" s="7">
        <f>T22/J22</f>
        <v>1.5022582011779659</v>
      </c>
      <c r="V22" s="7"/>
      <c r="W22" s="7">
        <v>2.6984599999999999</v>
      </c>
      <c r="X22" s="7"/>
      <c r="Y22" s="7">
        <v>94098</v>
      </c>
      <c r="Z22" s="7">
        <f>Y22/J22</f>
        <v>0.14391616284742881</v>
      </c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t="s">
        <v>25</v>
      </c>
      <c r="B24" s="1"/>
      <c r="F24">
        <f>GEOMEAN(F5,F7,F9,F12,F13,F21,F22)</f>
        <v>0.17920729909371527</v>
      </c>
      <c r="K24">
        <f>GEOMEAN(K5,K7,K9,K12,K13,K21,K22)</f>
        <v>1</v>
      </c>
      <c r="P24">
        <f>GEOMEAN(P5,P7,P9,P12,P13,P21,P22)</f>
        <v>0.19602279629350219</v>
      </c>
      <c r="Q24" s="1"/>
      <c r="V24" s="1"/>
      <c r="AA24" s="1"/>
    </row>
    <row r="28" spans="1:27">
      <c r="B28" t="s">
        <v>42</v>
      </c>
    </row>
    <row r="29" spans="1:27">
      <c r="B29" t="s">
        <v>43</v>
      </c>
    </row>
    <row r="30" spans="1:27">
      <c r="B30" t="s">
        <v>49</v>
      </c>
    </row>
    <row r="31" spans="1:27">
      <c r="B31" t="s">
        <v>52</v>
      </c>
    </row>
    <row r="32" spans="1:27">
      <c r="B32" t="s">
        <v>53</v>
      </c>
    </row>
    <row r="33" spans="2:5">
      <c r="B33" t="s">
        <v>54</v>
      </c>
    </row>
    <row r="35" spans="2:5">
      <c r="B35" t="s">
        <v>56</v>
      </c>
    </row>
    <row r="38" spans="2:5">
      <c r="C38" t="s">
        <v>9</v>
      </c>
      <c r="D38" t="s">
        <v>8</v>
      </c>
      <c r="E38" t="s">
        <v>37</v>
      </c>
    </row>
    <row r="39" spans="2:5">
      <c r="B39" t="s">
        <v>20</v>
      </c>
      <c r="C39">
        <v>0.53731700000000004</v>
      </c>
      <c r="D39">
        <v>1</v>
      </c>
      <c r="E39">
        <v>0.99996700000000005</v>
      </c>
    </row>
    <row r="40" spans="2:5">
      <c r="B40" t="s">
        <v>32</v>
      </c>
      <c r="C40">
        <v>0.44451099999999999</v>
      </c>
      <c r="D40">
        <v>1</v>
      </c>
      <c r="E40">
        <v>0.976352</v>
      </c>
    </row>
    <row r="41" spans="2:5">
      <c r="B41" t="s">
        <v>34</v>
      </c>
      <c r="C41">
        <v>4.1750000000000002E-2</v>
      </c>
      <c r="D41">
        <v>1</v>
      </c>
      <c r="E41">
        <v>5.5143999999999999E-2</v>
      </c>
    </row>
    <row r="42" spans="2:5">
      <c r="B42" t="s">
        <v>48</v>
      </c>
      <c r="C42">
        <v>3.3323999999999999E-2</v>
      </c>
      <c r="D42">
        <v>1</v>
      </c>
      <c r="E42">
        <v>3.6431999999999999E-2</v>
      </c>
    </row>
    <row r="43" spans="2:5">
      <c r="B43" t="s">
        <v>69</v>
      </c>
      <c r="C43">
        <v>1.0654220000000001</v>
      </c>
      <c r="D43">
        <v>1</v>
      </c>
      <c r="E43">
        <v>6.6086000000000006E-2</v>
      </c>
    </row>
    <row r="44" spans="2:5">
      <c r="B44" t="s">
        <v>70</v>
      </c>
      <c r="C44">
        <v>4.5158999999999998E-2</v>
      </c>
      <c r="D44">
        <v>1</v>
      </c>
      <c r="E44">
        <v>9.0927999999999995E-2</v>
      </c>
    </row>
    <row r="45" spans="2:5">
      <c r="B45" t="s">
        <v>25</v>
      </c>
      <c r="C45">
        <f>GEOMEAN(C39,C40,C41,C42,C43,C44)</f>
        <v>0.15872016734377342</v>
      </c>
      <c r="D45">
        <f t="shared" ref="D45:E45" si="0">GEOMEAN(D39,D40,D41,D42,D43,D44)</f>
        <v>1</v>
      </c>
      <c r="E45">
        <f t="shared" si="0"/>
        <v>0.15085628618923339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abSelected="1" topLeftCell="K1" workbookViewId="0">
      <selection activeCell="P21" sqref="P21"/>
    </sheetView>
  </sheetViews>
  <sheetFormatPr baseColWidth="10" defaultRowHeight="15" x14ac:dyDescent="0"/>
  <cols>
    <col min="1" max="1" width="14" customWidth="1"/>
    <col min="2" max="2" width="14.5" customWidth="1"/>
    <col min="3" max="3" width="16.1640625" customWidth="1"/>
    <col min="4" max="4" width="19" customWidth="1"/>
    <col min="5" max="5" width="16" customWidth="1"/>
    <col min="6" max="6" width="11.83203125" customWidth="1"/>
    <col min="7" max="7" width="17.1640625" customWidth="1"/>
    <col min="8" max="8" width="8" customWidth="1"/>
    <col min="9" max="9" width="8.83203125" customWidth="1"/>
    <col min="10" max="10" width="11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1.1640625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1043.54</v>
      </c>
      <c r="D5">
        <f t="shared" ref="D5:D21" si="0">C5/H5</f>
        <v>0.35895019262520639</v>
      </c>
      <c r="E5">
        <v>127593456</v>
      </c>
      <c r="F5">
        <f t="shared" ref="F5:F21" si="1">E5/J5</f>
        <v>0.65292475450458798</v>
      </c>
      <c r="G5" s="1"/>
      <c r="H5">
        <v>2907.2</v>
      </c>
      <c r="I5">
        <f t="shared" ref="I5:I21" si="2">H5/H5</f>
        <v>1</v>
      </c>
      <c r="J5">
        <v>195418316</v>
      </c>
      <c r="K5">
        <f t="shared" ref="K5:K15" si="3">J5/J5</f>
        <v>1</v>
      </c>
      <c r="L5" s="1"/>
      <c r="M5">
        <v>3171.94</v>
      </c>
      <c r="N5">
        <f t="shared" ref="N5:N21" si="4">M5/H5</f>
        <v>1.0910635663181067</v>
      </c>
      <c r="O5">
        <v>195424000</v>
      </c>
      <c r="P5">
        <f t="shared" ref="P5:P15" si="5">O5/J5</f>
        <v>1.0000290863216732</v>
      </c>
      <c r="Q5" s="1"/>
      <c r="V5" s="1"/>
      <c r="AA5" s="1"/>
    </row>
    <row r="6" spans="1:27">
      <c r="A6" t="s">
        <v>32</v>
      </c>
      <c r="B6" s="1"/>
      <c r="C6">
        <v>273.08300000000003</v>
      </c>
      <c r="D6">
        <f t="shared" si="0"/>
        <v>0.48609963971918035</v>
      </c>
      <c r="E6">
        <v>78975357</v>
      </c>
      <c r="F6">
        <f t="shared" si="1"/>
        <v>0.45748999317936045</v>
      </c>
      <c r="G6" s="1"/>
      <c r="H6">
        <v>561.78399999999999</v>
      </c>
      <c r="I6">
        <f t="shared" si="2"/>
        <v>1</v>
      </c>
      <c r="J6">
        <v>172627507</v>
      </c>
      <c r="K6">
        <f t="shared" si="3"/>
        <v>1</v>
      </c>
      <c r="L6" s="1"/>
      <c r="M6">
        <v>611.64800000000002</v>
      </c>
      <c r="N6">
        <f t="shared" si="4"/>
        <v>1.0887600928470729</v>
      </c>
      <c r="O6">
        <v>167845613</v>
      </c>
      <c r="P6">
        <f>O6/J6</f>
        <v>0.97229935087923158</v>
      </c>
      <c r="Q6" s="1"/>
      <c r="V6" s="1"/>
      <c r="AA6" s="1"/>
    </row>
    <row r="7" spans="1:27">
      <c r="A7" t="s">
        <v>88</v>
      </c>
      <c r="B7" s="1"/>
      <c r="C7">
        <v>11026</v>
      </c>
      <c r="D7">
        <f t="shared" si="0"/>
        <v>0.54473324078236862</v>
      </c>
      <c r="E7">
        <v>1307200935</v>
      </c>
      <c r="F7">
        <f t="shared" si="1"/>
        <v>0.69426964984561812</v>
      </c>
      <c r="G7" s="1"/>
      <c r="H7">
        <v>20241.099999999999</v>
      </c>
      <c r="I7">
        <f t="shared" si="2"/>
        <v>1</v>
      </c>
      <c r="J7">
        <v>1882843266</v>
      </c>
      <c r="K7">
        <f t="shared" si="3"/>
        <v>1</v>
      </c>
      <c r="L7" s="1"/>
      <c r="M7">
        <v>20471.7</v>
      </c>
      <c r="N7">
        <f t="shared" si="4"/>
        <v>1.0113926614660271</v>
      </c>
      <c r="O7">
        <v>1876159147</v>
      </c>
      <c r="P7">
        <f t="shared" si="5"/>
        <v>0.99644998650673666</v>
      </c>
      <c r="Q7" s="1"/>
      <c r="V7" s="1"/>
      <c r="AA7" s="1"/>
    </row>
    <row r="8" spans="1:27">
      <c r="A8" t="s">
        <v>99</v>
      </c>
      <c r="B8" s="1"/>
      <c r="C8">
        <v>1.14863</v>
      </c>
      <c r="D8">
        <f t="shared" si="0"/>
        <v>0.41774591848239195</v>
      </c>
      <c r="E8">
        <v>144368</v>
      </c>
      <c r="F8">
        <f t="shared" si="1"/>
        <v>4.2913956577739186E-2</v>
      </c>
      <c r="G8" s="1"/>
      <c r="H8">
        <v>2.74959</v>
      </c>
      <c r="I8">
        <f t="shared" si="2"/>
        <v>1</v>
      </c>
      <c r="J8">
        <v>3364127</v>
      </c>
      <c r="K8">
        <f t="shared" si="3"/>
        <v>1</v>
      </c>
      <c r="L8" s="1"/>
      <c r="M8">
        <v>1.1837899999999999</v>
      </c>
      <c r="N8">
        <f t="shared" si="4"/>
        <v>0.4305332795071265</v>
      </c>
      <c r="O8">
        <v>234887</v>
      </c>
      <c r="P8">
        <f t="shared" si="5"/>
        <v>6.9821085827021387E-2</v>
      </c>
      <c r="Q8" s="1"/>
      <c r="V8" s="1"/>
      <c r="AA8" s="1"/>
    </row>
    <row r="9" spans="1:27">
      <c r="A9" s="6" t="s">
        <v>44</v>
      </c>
      <c r="B9" s="1"/>
      <c r="C9">
        <v>23838.400000000001</v>
      </c>
      <c r="D9">
        <f t="shared" si="0"/>
        <v>0.51545941457697708</v>
      </c>
      <c r="E9">
        <v>961330178</v>
      </c>
      <c r="F9">
        <f t="shared" si="1"/>
        <v>0.66763969869878026</v>
      </c>
      <c r="G9" s="1"/>
      <c r="H9">
        <v>46246.9</v>
      </c>
      <c r="I9">
        <f t="shared" si="2"/>
        <v>1</v>
      </c>
      <c r="J9">
        <v>1439893673</v>
      </c>
      <c r="K9">
        <f t="shared" si="3"/>
        <v>1</v>
      </c>
      <c r="L9" s="1"/>
      <c r="M9">
        <v>39431.599999999999</v>
      </c>
      <c r="N9">
        <f t="shared" si="4"/>
        <v>0.85263228454231521</v>
      </c>
      <c r="O9">
        <v>1228870019</v>
      </c>
      <c r="P9">
        <f t="shared" si="5"/>
        <v>0.85344497447486178</v>
      </c>
      <c r="Q9" s="1"/>
      <c r="V9" s="1"/>
      <c r="AA9" s="1"/>
    </row>
    <row r="10" spans="1:27">
      <c r="A10" s="6" t="s">
        <v>45</v>
      </c>
      <c r="B10" s="1"/>
      <c r="C10">
        <v>6137.77</v>
      </c>
      <c r="D10">
        <f t="shared" si="0"/>
        <v>0.57130610421281913</v>
      </c>
      <c r="E10">
        <v>962921287</v>
      </c>
      <c r="F10">
        <f t="shared" si="1"/>
        <v>0.66806626751168929</v>
      </c>
      <c r="G10" s="1"/>
      <c r="H10">
        <v>10743.4</v>
      </c>
      <c r="I10">
        <f t="shared" si="2"/>
        <v>1</v>
      </c>
      <c r="J10">
        <v>1441355946</v>
      </c>
      <c r="K10">
        <f t="shared" si="3"/>
        <v>1</v>
      </c>
      <c r="L10" s="1"/>
      <c r="M10">
        <v>9754.6200000000008</v>
      </c>
      <c r="N10">
        <f t="shared" si="4"/>
        <v>0.90796395926801576</v>
      </c>
      <c r="O10">
        <v>1227905425</v>
      </c>
      <c r="P10">
        <f t="shared" si="5"/>
        <v>0.8519099174687832</v>
      </c>
      <c r="Q10" s="1"/>
      <c r="V10" s="1"/>
      <c r="AA10" s="1"/>
    </row>
    <row r="11" spans="1:27">
      <c r="A11" s="5" t="s">
        <v>48</v>
      </c>
      <c r="B11" s="1"/>
      <c r="C11">
        <v>0.79603999999999997</v>
      </c>
      <c r="D11">
        <f t="shared" si="0"/>
        <v>0.28634223371690232</v>
      </c>
      <c r="E11">
        <v>147308</v>
      </c>
      <c r="F11">
        <f t="shared" si="1"/>
        <v>3.6964220427281175E-2</v>
      </c>
      <c r="G11" s="1"/>
      <c r="H11">
        <v>2.78003</v>
      </c>
      <c r="I11">
        <f t="shared" si="2"/>
        <v>1</v>
      </c>
      <c r="J11">
        <v>3985151</v>
      </c>
      <c r="K11">
        <f t="shared" si="3"/>
        <v>1</v>
      </c>
      <c r="L11" s="1"/>
      <c r="M11">
        <v>0.87531599999999998</v>
      </c>
      <c r="N11">
        <f t="shared" si="4"/>
        <v>0.31485847275029405</v>
      </c>
      <c r="O11">
        <v>203139</v>
      </c>
      <c r="P11">
        <f t="shared" si="5"/>
        <v>5.0973978150388781E-2</v>
      </c>
      <c r="Q11" s="1"/>
      <c r="V11" s="1"/>
      <c r="AA11" s="1"/>
    </row>
    <row r="12" spans="1:27">
      <c r="A12" s="5" t="s">
        <v>100</v>
      </c>
      <c r="B12" s="1"/>
      <c r="C12" s="6">
        <v>4.3101200000000004</v>
      </c>
      <c r="D12" s="6">
        <f>C12/H12</f>
        <v>5.7222211158684325E-2</v>
      </c>
      <c r="E12" s="6">
        <v>1984428</v>
      </c>
      <c r="F12" s="6">
        <f>E12/J12</f>
        <v>9.827505008631358E-3</v>
      </c>
      <c r="G12" s="1"/>
      <c r="H12" s="6">
        <v>75.322500000000005</v>
      </c>
      <c r="I12" s="6">
        <f>H12/H12</f>
        <v>1</v>
      </c>
      <c r="J12" s="6">
        <v>201925921</v>
      </c>
      <c r="K12" s="6">
        <f>J12/J12</f>
        <v>1</v>
      </c>
      <c r="L12" s="1"/>
      <c r="M12" s="6">
        <v>7.6692900000000002</v>
      </c>
      <c r="N12" s="6">
        <f>M12/H12</f>
        <v>0.10181937668027481</v>
      </c>
      <c r="O12" s="6">
        <v>2735461</v>
      </c>
      <c r="P12" s="6">
        <f>O12/J12</f>
        <v>1.35468541455854E-2</v>
      </c>
      <c r="Q12" s="1"/>
      <c r="R12" s="6"/>
      <c r="S12" s="6"/>
      <c r="T12" s="6"/>
      <c r="U12" s="6"/>
      <c r="V12" s="1"/>
      <c r="W12" s="6"/>
      <c r="X12" s="6"/>
      <c r="Y12" s="6"/>
      <c r="Z12" s="6"/>
      <c r="AA12" s="1"/>
    </row>
    <row r="13" spans="1:27">
      <c r="A13" s="5" t="s">
        <v>69</v>
      </c>
      <c r="B13" s="1"/>
      <c r="C13" s="6">
        <v>5.6093000000000002</v>
      </c>
      <c r="D13" s="6">
        <f t="shared" si="0"/>
        <v>4.4569544316872589</v>
      </c>
      <c r="E13" s="6">
        <v>3562817</v>
      </c>
      <c r="F13" s="6">
        <f t="shared" si="1"/>
        <v>1.0637624430471209</v>
      </c>
      <c r="G13" s="1"/>
      <c r="H13" s="6">
        <v>1.2585500000000001</v>
      </c>
      <c r="I13" s="6">
        <f t="shared" si="2"/>
        <v>1</v>
      </c>
      <c r="J13" s="6">
        <v>3349260</v>
      </c>
      <c r="K13" s="6">
        <f t="shared" si="3"/>
        <v>1</v>
      </c>
      <c r="L13" s="1"/>
      <c r="M13" s="6">
        <v>0.57199199999999994</v>
      </c>
      <c r="N13" s="6">
        <f t="shared" si="4"/>
        <v>0.45448492312581934</v>
      </c>
      <c r="O13" s="6">
        <v>219370</v>
      </c>
      <c r="P13" s="6">
        <f t="shared" si="5"/>
        <v>6.5498050315592096E-2</v>
      </c>
      <c r="Q13" s="1"/>
      <c r="V13" s="1"/>
      <c r="AA13" s="1"/>
    </row>
    <row r="14" spans="1:27">
      <c r="A14" s="5" t="s">
        <v>70</v>
      </c>
      <c r="B14" s="1"/>
      <c r="C14" s="6">
        <v>6.6540000000000002E-2</v>
      </c>
      <c r="D14" s="6">
        <f t="shared" si="0"/>
        <v>0.16838407968256539</v>
      </c>
      <c r="E14" s="6">
        <v>29527</v>
      </c>
      <c r="F14" s="6">
        <f t="shared" si="1"/>
        <v>4.5473446230233291E-2</v>
      </c>
      <c r="G14" s="1"/>
      <c r="H14" s="6">
        <v>0.39516800000000002</v>
      </c>
      <c r="I14" s="6">
        <f t="shared" si="2"/>
        <v>1</v>
      </c>
      <c r="J14" s="6">
        <v>649324</v>
      </c>
      <c r="K14" s="6">
        <f t="shared" si="3"/>
        <v>1</v>
      </c>
      <c r="L14" s="1"/>
      <c r="M14" s="6">
        <v>0.13713700000000001</v>
      </c>
      <c r="N14" s="6">
        <f t="shared" si="4"/>
        <v>0.34703467892137013</v>
      </c>
      <c r="O14" s="6">
        <v>58798</v>
      </c>
      <c r="P14" s="6">
        <f t="shared" si="5"/>
        <v>9.0552636280192944E-2</v>
      </c>
      <c r="Q14" s="1"/>
      <c r="R14" s="6">
        <v>0.64637699999999998</v>
      </c>
      <c r="S14" s="6">
        <f>R14/R14</f>
        <v>1</v>
      </c>
      <c r="T14" s="6">
        <v>982235</v>
      </c>
      <c r="U14" s="6">
        <f>T14/T14</f>
        <v>1</v>
      </c>
      <c r="V14" s="1"/>
      <c r="W14" s="6">
        <v>0.188948</v>
      </c>
      <c r="X14" s="6">
        <f>W14/R14</f>
        <v>0.292318569503556</v>
      </c>
      <c r="Y14" s="6">
        <v>94098</v>
      </c>
      <c r="Z14" s="6">
        <f>Y14/T14</f>
        <v>9.5799884956247736E-2</v>
      </c>
      <c r="AA14" s="1"/>
    </row>
    <row r="15" spans="1:27">
      <c r="A15" s="5" t="s">
        <v>82</v>
      </c>
      <c r="B15" s="1"/>
      <c r="C15" s="6">
        <v>2.40943</v>
      </c>
      <c r="D15" s="6">
        <f t="shared" si="0"/>
        <v>0.37459635855953055</v>
      </c>
      <c r="E15" s="6">
        <v>1177164</v>
      </c>
      <c r="F15" s="6">
        <f t="shared" si="1"/>
        <v>0.29984968848760535</v>
      </c>
      <c r="G15" s="1"/>
      <c r="H15" s="6">
        <v>6.4320700000000004</v>
      </c>
      <c r="I15" s="6">
        <f t="shared" si="2"/>
        <v>1</v>
      </c>
      <c r="J15" s="6">
        <v>3925847</v>
      </c>
      <c r="K15" s="6">
        <f t="shared" si="3"/>
        <v>1</v>
      </c>
      <c r="L15" s="1"/>
      <c r="M15" s="6">
        <v>4.8103999999999996</v>
      </c>
      <c r="N15" s="6">
        <f t="shared" si="4"/>
        <v>0.74787743292594755</v>
      </c>
      <c r="O15" s="6">
        <v>2252206</v>
      </c>
      <c r="P15" s="6">
        <f t="shared" si="5"/>
        <v>0.57368664647399659</v>
      </c>
      <c r="Q15" s="1"/>
      <c r="R15" s="6">
        <v>11.6592</v>
      </c>
      <c r="S15" s="6">
        <f>R15/R15</f>
        <v>1</v>
      </c>
      <c r="T15" s="6">
        <v>15657168</v>
      </c>
      <c r="U15" s="6">
        <f>T15/T15</f>
        <v>1</v>
      </c>
      <c r="V15" s="1"/>
      <c r="W15" s="6">
        <v>8.91</v>
      </c>
      <c r="X15" s="6">
        <f>W15/R15</f>
        <v>0.76420337587484566</v>
      </c>
      <c r="Y15" s="6">
        <v>12998512</v>
      </c>
      <c r="Z15" s="6">
        <f>Y15/T15</f>
        <v>0.83019560114574997</v>
      </c>
      <c r="AA15" s="1"/>
    </row>
    <row r="16" spans="1:27">
      <c r="A16" s="4" t="s">
        <v>138</v>
      </c>
      <c r="B16" s="1"/>
      <c r="C16" s="6">
        <v>382.86099999999999</v>
      </c>
      <c r="D16" s="6">
        <f t="shared" si="0"/>
        <v>0.64948607508613487</v>
      </c>
      <c r="E16" s="6">
        <v>53384242</v>
      </c>
      <c r="F16" s="6">
        <f t="shared" si="1"/>
        <v>0.51093324620020009</v>
      </c>
      <c r="G16" s="1"/>
      <c r="H16" s="6">
        <v>589.48299999999995</v>
      </c>
      <c r="I16" s="6">
        <f t="shared" si="2"/>
        <v>1</v>
      </c>
      <c r="J16" s="6">
        <v>104483790</v>
      </c>
      <c r="K16" s="6">
        <f>J16/J16</f>
        <v>1</v>
      </c>
      <c r="L16" s="1"/>
      <c r="M16" s="6">
        <v>620.92999999999995</v>
      </c>
      <c r="N16" s="6">
        <f t="shared" si="4"/>
        <v>1.0533467462166</v>
      </c>
      <c r="O16" s="6">
        <v>107663729</v>
      </c>
      <c r="P16" s="6">
        <f>O16/J16</f>
        <v>1.0304347593057257</v>
      </c>
      <c r="Q16" s="1"/>
      <c r="R16" s="6"/>
      <c r="S16" s="6"/>
      <c r="T16" s="6"/>
      <c r="U16" s="6"/>
      <c r="V16" s="1"/>
      <c r="W16" s="6"/>
      <c r="X16" s="6"/>
      <c r="Y16" s="6"/>
      <c r="Z16" s="6"/>
      <c r="AA16" s="1"/>
    </row>
    <row r="17" spans="1:27">
      <c r="A17" s="4" t="s">
        <v>86</v>
      </c>
      <c r="B17" s="1"/>
      <c r="C17" s="6">
        <v>87.272099999999995</v>
      </c>
      <c r="D17" s="6">
        <f t="shared" si="0"/>
        <v>0.32423392429894043</v>
      </c>
      <c r="E17" s="6">
        <v>40097632</v>
      </c>
      <c r="F17" s="6">
        <f t="shared" si="1"/>
        <v>0.51181402913790208</v>
      </c>
      <c r="G17" s="1"/>
      <c r="H17" s="6">
        <v>269.16399999999999</v>
      </c>
      <c r="I17" s="6">
        <f t="shared" si="2"/>
        <v>1</v>
      </c>
      <c r="J17" s="6">
        <v>78344144</v>
      </c>
      <c r="K17" s="6">
        <f>J17/J17</f>
        <v>1</v>
      </c>
      <c r="L17" s="1"/>
      <c r="M17" s="6">
        <v>230.70500000000001</v>
      </c>
      <c r="N17" s="6">
        <f t="shared" si="4"/>
        <v>0.85711685069325771</v>
      </c>
      <c r="O17" s="6">
        <v>72552902</v>
      </c>
      <c r="P17" s="6">
        <f>O17/J17</f>
        <v>0.92607945272846426</v>
      </c>
      <c r="Q17" s="1"/>
      <c r="R17" s="6"/>
      <c r="S17" s="6"/>
      <c r="T17" s="6"/>
      <c r="U17" s="6"/>
      <c r="V17" s="1"/>
      <c r="W17" s="6"/>
      <c r="X17" s="6"/>
      <c r="Y17" s="6"/>
      <c r="Z17" s="6"/>
      <c r="AA17" s="1"/>
    </row>
    <row r="18" spans="1:27">
      <c r="A18" s="3" t="s">
        <v>85</v>
      </c>
      <c r="B18" s="1"/>
      <c r="C18" s="6">
        <v>209.93299999999999</v>
      </c>
      <c r="D18" s="6">
        <f t="shared" si="0"/>
        <v>0.49650913631869975</v>
      </c>
      <c r="E18" s="6">
        <v>80165578</v>
      </c>
      <c r="F18" s="6">
        <f t="shared" si="1"/>
        <v>0.51234264902087756</v>
      </c>
      <c r="G18" s="1"/>
      <c r="H18" s="6">
        <v>422.81799999999998</v>
      </c>
      <c r="I18" s="6">
        <f>H18/H18</f>
        <v>1</v>
      </c>
      <c r="J18" s="6">
        <v>156468680</v>
      </c>
      <c r="K18" s="6">
        <f t="shared" ref="K18:K21" si="6">J18/J18</f>
        <v>1</v>
      </c>
      <c r="L18" s="1"/>
      <c r="M18" s="6">
        <v>652.06700000000001</v>
      </c>
      <c r="N18" s="6">
        <f t="shared" si="4"/>
        <v>1.5421930949013525</v>
      </c>
      <c r="O18" s="6">
        <v>144891654</v>
      </c>
      <c r="P18" s="6">
        <f t="shared" ref="P18:P21" si="7">O18/J18</f>
        <v>0.92601058563285632</v>
      </c>
      <c r="Q18" s="1"/>
      <c r="R18" s="6"/>
      <c r="S18" s="6"/>
      <c r="T18" s="6"/>
      <c r="U18" s="6"/>
      <c r="V18" s="1"/>
      <c r="W18" s="6"/>
      <c r="X18" s="6"/>
      <c r="Y18" s="6"/>
      <c r="Z18" s="6"/>
      <c r="AA18" s="1"/>
    </row>
    <row r="19" spans="1:27">
      <c r="A19" s="4" t="s">
        <v>58</v>
      </c>
      <c r="B19" s="1"/>
      <c r="C19" s="6">
        <v>62.825000000000003</v>
      </c>
      <c r="D19" s="6">
        <f t="shared" si="0"/>
        <v>0.46615420002522762</v>
      </c>
      <c r="E19" s="6">
        <v>15743462</v>
      </c>
      <c r="F19" s="6">
        <f t="shared" si="1"/>
        <v>0.46591114903344993</v>
      </c>
      <c r="G19" s="1"/>
      <c r="H19" s="6">
        <v>134.773</v>
      </c>
      <c r="I19" s="6">
        <f t="shared" si="2"/>
        <v>1</v>
      </c>
      <c r="J19" s="6">
        <v>33790696</v>
      </c>
      <c r="K19" s="6">
        <f>J19/J19</f>
        <v>1</v>
      </c>
      <c r="L19" s="1"/>
      <c r="M19" s="6">
        <v>150.52000000000001</v>
      </c>
      <c r="N19" s="6">
        <f t="shared" si="4"/>
        <v>1.1168409102713452</v>
      </c>
      <c r="O19" s="6">
        <v>33080120</v>
      </c>
      <c r="P19" s="6">
        <f t="shared" si="7"/>
        <v>0.97897125291529952</v>
      </c>
      <c r="Q19" s="1"/>
      <c r="V19" s="1"/>
      <c r="AA19" s="1"/>
    </row>
    <row r="20" spans="1:27">
      <c r="A20" s="4" t="s">
        <v>89</v>
      </c>
      <c r="B20" s="1"/>
      <c r="C20" s="6">
        <v>914.50199999999995</v>
      </c>
      <c r="D20" s="6">
        <f t="shared" si="0"/>
        <v>0.70913066741107778</v>
      </c>
      <c r="E20" s="6">
        <v>243119489</v>
      </c>
      <c r="F20" s="6">
        <f t="shared" si="1"/>
        <v>0.56851600081732534</v>
      </c>
      <c r="G20" s="1"/>
      <c r="H20" s="6">
        <v>1289.6099999999999</v>
      </c>
      <c r="I20" s="6">
        <f t="shared" si="2"/>
        <v>1</v>
      </c>
      <c r="J20" s="6">
        <v>427638780</v>
      </c>
      <c r="K20" s="6">
        <f t="shared" si="6"/>
        <v>1</v>
      </c>
      <c r="L20" s="1"/>
      <c r="M20" s="6">
        <v>757.71699999999998</v>
      </c>
      <c r="N20" s="6">
        <f t="shared" si="4"/>
        <v>0.58755515233287592</v>
      </c>
      <c r="O20" s="6">
        <v>262620558</v>
      </c>
      <c r="P20" s="6">
        <f t="shared" si="7"/>
        <v>0.61411773272760717</v>
      </c>
      <c r="Q20" s="1"/>
      <c r="V20" s="1"/>
      <c r="AA20" s="1"/>
    </row>
    <row r="21" spans="1:27">
      <c r="A21" s="4" t="s">
        <v>60</v>
      </c>
      <c r="B21" s="1"/>
      <c r="C21" s="6">
        <v>137.75899999999999</v>
      </c>
      <c r="D21" s="6">
        <f t="shared" si="0"/>
        <v>0.48478354201417478</v>
      </c>
      <c r="E21" s="6">
        <v>33621816</v>
      </c>
      <c r="F21" s="6">
        <f t="shared" si="1"/>
        <v>0.48501518194400722</v>
      </c>
      <c r="G21" s="1"/>
      <c r="H21" s="6">
        <v>284.166</v>
      </c>
      <c r="I21" s="6">
        <f t="shared" si="2"/>
        <v>1</v>
      </c>
      <c r="J21" s="6">
        <v>69321162</v>
      </c>
      <c r="K21" s="6">
        <f t="shared" si="6"/>
        <v>1</v>
      </c>
      <c r="L21" s="1"/>
      <c r="M21" s="6">
        <v>315.17399999999998</v>
      </c>
      <c r="N21" s="6">
        <f t="shared" si="4"/>
        <v>1.1091193175819767</v>
      </c>
      <c r="O21" s="6">
        <v>68839914</v>
      </c>
      <c r="P21" s="6">
        <f t="shared" si="7"/>
        <v>0.99305770437027585</v>
      </c>
      <c r="Q21" s="1"/>
      <c r="V21" s="1"/>
      <c r="AA21" s="1"/>
    </row>
    <row r="22" spans="1:27" s="2" customFormat="1">
      <c r="A22" s="2" t="s">
        <v>25</v>
      </c>
      <c r="B22" s="8"/>
      <c r="D22" s="2">
        <f>GEOMEAN(D5,D6,D8,D11,D13,D14,D9,D10,D15,D7,D12,D16,D17,D19,D20,D21)</f>
        <v>0.43774277413280194</v>
      </c>
      <c r="F22" s="2">
        <f>GEOMEAN(F5,F6,F8,F11,F13,F14,F9,F10,F15,F7,F12,F16,F17,F19,F20,F21)</f>
        <v>0.26786831735135952</v>
      </c>
      <c r="G22" s="8"/>
      <c r="I22" s="2">
        <f>GEOMEAN(I5,I6,I8,I11,I13,I23,I9,I10,I14,I15,I7,I12,I16,I17,I19,I20,I21)</f>
        <v>1</v>
      </c>
      <c r="K22" s="2">
        <f>GEOMEAN(K5,K6,K8,K11,K13,K14,K9,K10,K15,K7,K12,K16,K17,K19,K20,K21)</f>
        <v>1</v>
      </c>
      <c r="L22" s="8"/>
      <c r="N22" s="2">
        <f>GEOMEAN(N5,N6,N8,N11,N13,N14,N9,N10,N15,N7,N12,N16,N17,N19,N20,N21)</f>
        <v>0.64917955794298932</v>
      </c>
      <c r="P22" s="2">
        <f>GEOMEAN(P5,P6,P8,P11,P13,P14,P9,P10,P15,P7,P12,P16,P17,P19,P20,P21)</f>
        <v>0.35575826308323288</v>
      </c>
      <c r="Q22" s="8"/>
      <c r="S22" s="2">
        <f>GEOMEAN(S14,S15)</f>
        <v>1</v>
      </c>
      <c r="U22" s="2">
        <f>GEOMEAN(U14,U15)</f>
        <v>1</v>
      </c>
      <c r="V22" s="8"/>
      <c r="X22" s="2">
        <f>GEOMEAN(X14,X15)</f>
        <v>0.47264239933116792</v>
      </c>
      <c r="Z22" s="2">
        <f>GEOMEAN(Z14,Z15)</f>
        <v>0.28201532419523906</v>
      </c>
      <c r="AA22" s="8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6" spans="1:27">
      <c r="B26" t="s">
        <v>73</v>
      </c>
      <c r="D26" t="s">
        <v>81</v>
      </c>
    </row>
    <row r="27" spans="1:27">
      <c r="B27" t="s">
        <v>74</v>
      </c>
    </row>
    <row r="28" spans="1:27">
      <c r="B28" t="s">
        <v>79</v>
      </c>
    </row>
    <row r="29" spans="1:27">
      <c r="A29" t="s">
        <v>139</v>
      </c>
    </row>
    <row r="30" spans="1:27">
      <c r="A30">
        <v>4</v>
      </c>
      <c r="B30" t="s">
        <v>90</v>
      </c>
    </row>
    <row r="31" spans="1:27">
      <c r="A31">
        <v>16</v>
      </c>
      <c r="B31" t="s">
        <v>91</v>
      </c>
    </row>
    <row r="32" spans="1:27">
      <c r="A32" t="s">
        <v>140</v>
      </c>
      <c r="B32" t="s">
        <v>87</v>
      </c>
    </row>
    <row r="33" spans="1:3">
      <c r="A33" t="s">
        <v>141</v>
      </c>
      <c r="B33" t="s">
        <v>78</v>
      </c>
    </row>
    <row r="34" spans="1:3">
      <c r="A34">
        <v>394</v>
      </c>
      <c r="B34" t="s">
        <v>84</v>
      </c>
    </row>
    <row r="35" spans="1:3">
      <c r="A35">
        <v>1563</v>
      </c>
      <c r="B35" t="s">
        <v>80</v>
      </c>
    </row>
    <row r="36" spans="1:3">
      <c r="A36">
        <v>16</v>
      </c>
      <c r="B36" t="s">
        <v>93</v>
      </c>
    </row>
    <row r="37" spans="1:3">
      <c r="A37">
        <v>157</v>
      </c>
      <c r="B37" t="s">
        <v>83</v>
      </c>
    </row>
    <row r="38" spans="1:3">
      <c r="A38">
        <v>16</v>
      </c>
      <c r="B38" t="s">
        <v>92</v>
      </c>
    </row>
    <row r="39" spans="1:3">
      <c r="A39">
        <v>2</v>
      </c>
      <c r="B39" t="s">
        <v>94</v>
      </c>
    </row>
    <row r="40" spans="1:3">
      <c r="A40">
        <v>16000</v>
      </c>
      <c r="B40" t="s">
        <v>95</v>
      </c>
    </row>
    <row r="41" spans="1:3">
      <c r="A41">
        <v>4</v>
      </c>
      <c r="B41" t="s">
        <v>136</v>
      </c>
    </row>
    <row r="42" spans="1:3">
      <c r="A42">
        <v>16</v>
      </c>
      <c r="B42" t="s">
        <v>96</v>
      </c>
    </row>
    <row r="43" spans="1:3">
      <c r="A43">
        <v>8</v>
      </c>
      <c r="B43" t="s">
        <v>97</v>
      </c>
    </row>
    <row r="44" spans="1:3">
      <c r="A44">
        <v>8</v>
      </c>
      <c r="B44" t="s">
        <v>135</v>
      </c>
    </row>
    <row r="45" spans="1:3">
      <c r="A45">
        <v>250</v>
      </c>
      <c r="B45" t="s">
        <v>98</v>
      </c>
    </row>
    <row r="46" spans="1:3">
      <c r="A46">
        <v>8</v>
      </c>
      <c r="B46" t="s">
        <v>137</v>
      </c>
    </row>
    <row r="48" spans="1:3">
      <c r="B48" s="11"/>
      <c r="C48" t="s">
        <v>134</v>
      </c>
    </row>
    <row r="58" spans="3:5">
      <c r="C58" t="s">
        <v>77</v>
      </c>
      <c r="D58" t="s">
        <v>75</v>
      </c>
      <c r="E58" t="s">
        <v>76</v>
      </c>
    </row>
    <row r="59" spans="3:5">
      <c r="C59">
        <v>8</v>
      </c>
      <c r="D59">
        <v>35</v>
      </c>
      <c r="E59">
        <v>2.5</v>
      </c>
    </row>
    <row r="60" spans="3:5">
      <c r="C60">
        <v>16</v>
      </c>
      <c r="D60">
        <v>72</v>
      </c>
      <c r="E60">
        <v>2.4700000000000002</v>
      </c>
    </row>
    <row r="61" spans="3:5">
      <c r="C61">
        <v>32</v>
      </c>
      <c r="D61">
        <v>144</v>
      </c>
      <c r="E61">
        <v>2.48</v>
      </c>
    </row>
    <row r="62" spans="3:5">
      <c r="C62">
        <v>64</v>
      </c>
      <c r="D62">
        <v>285</v>
      </c>
      <c r="E62">
        <v>2.5</v>
      </c>
    </row>
    <row r="63" spans="3:5">
      <c r="C63">
        <v>128</v>
      </c>
      <c r="D63">
        <v>569</v>
      </c>
      <c r="E63">
        <v>2.56</v>
      </c>
    </row>
    <row r="64" spans="3:5">
      <c r="C64">
        <v>256</v>
      </c>
      <c r="D64">
        <v>1153</v>
      </c>
      <c r="E64">
        <v>2.7</v>
      </c>
    </row>
    <row r="65" spans="3:5">
      <c r="C65">
        <v>512</v>
      </c>
      <c r="D65">
        <v>2316</v>
      </c>
      <c r="E65">
        <v>2.93</v>
      </c>
    </row>
    <row r="66" spans="3:5">
      <c r="C66">
        <v>1024</v>
      </c>
      <c r="D66">
        <v>3127</v>
      </c>
      <c r="E66">
        <v>3.39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7"/>
  <sheetViews>
    <sheetView workbookViewId="0">
      <selection activeCell="E15" sqref="E15"/>
    </sheetView>
  </sheetViews>
  <sheetFormatPr baseColWidth="10" defaultRowHeight="15" x14ac:dyDescent="0"/>
  <sheetData>
    <row r="3" spans="2:20">
      <c r="B3" t="s">
        <v>68</v>
      </c>
    </row>
    <row r="4" spans="2:20">
      <c r="B4" t="s">
        <v>65</v>
      </c>
    </row>
    <row r="5" spans="2:20">
      <c r="C5" t="s">
        <v>9</v>
      </c>
      <c r="G5" t="s">
        <v>37</v>
      </c>
      <c r="K5" t="s">
        <v>10</v>
      </c>
      <c r="O5" t="s">
        <v>64</v>
      </c>
      <c r="S5" t="s">
        <v>10</v>
      </c>
    </row>
    <row r="6" spans="2:20">
      <c r="C6" t="s">
        <v>62</v>
      </c>
      <c r="E6" t="s">
        <v>63</v>
      </c>
      <c r="G6" t="s">
        <v>62</v>
      </c>
      <c r="I6" t="s">
        <v>63</v>
      </c>
      <c r="K6" t="s">
        <v>62</v>
      </c>
      <c r="M6" t="s">
        <v>63</v>
      </c>
      <c r="O6" t="s">
        <v>62</v>
      </c>
      <c r="Q6" t="s">
        <v>63</v>
      </c>
      <c r="S6" t="s">
        <v>62</v>
      </c>
      <c r="T6" t="s">
        <v>63</v>
      </c>
    </row>
    <row r="7" spans="2:20">
      <c r="B7" t="s">
        <v>6</v>
      </c>
      <c r="C7" t="s">
        <v>66</v>
      </c>
      <c r="D7" t="s">
        <v>67</v>
      </c>
      <c r="E7" t="s">
        <v>66</v>
      </c>
      <c r="F7" t="s">
        <v>67</v>
      </c>
      <c r="G7" t="s">
        <v>66</v>
      </c>
      <c r="H7" t="s">
        <v>67</v>
      </c>
      <c r="I7" t="s">
        <v>66</v>
      </c>
      <c r="J7" t="s">
        <v>67</v>
      </c>
      <c r="K7" t="s">
        <v>66</v>
      </c>
      <c r="L7" t="s">
        <v>67</v>
      </c>
      <c r="M7" t="s">
        <v>66</v>
      </c>
      <c r="N7" t="s">
        <v>67</v>
      </c>
      <c r="O7" t="s">
        <v>66</v>
      </c>
      <c r="P7" t="s">
        <v>67</v>
      </c>
      <c r="Q7" t="s">
        <v>66</v>
      </c>
      <c r="R7" t="s">
        <v>67</v>
      </c>
      <c r="S7" t="s">
        <v>66</v>
      </c>
      <c r="T7" t="s">
        <v>67</v>
      </c>
    </row>
    <row r="8" spans="2:20">
      <c r="B8">
        <v>2</v>
      </c>
      <c r="C8">
        <v>0.28935899999999998</v>
      </c>
      <c r="D8">
        <v>1104</v>
      </c>
      <c r="G8">
        <v>0.32066299999999998</v>
      </c>
      <c r="H8">
        <v>2188</v>
      </c>
    </row>
    <row r="9" spans="2:20">
      <c r="B9">
        <v>4</v>
      </c>
      <c r="C9">
        <v>1.06125</v>
      </c>
      <c r="D9">
        <v>4414</v>
      </c>
      <c r="G9">
        <v>1.2388699999999999</v>
      </c>
      <c r="H9">
        <v>8838</v>
      </c>
    </row>
    <row r="10" spans="2:20">
      <c r="B10">
        <v>8</v>
      </c>
      <c r="C10">
        <v>4.2282099999999998</v>
      </c>
      <c r="D10">
        <v>17766</v>
      </c>
      <c r="G10">
        <v>4.9888199999999996</v>
      </c>
      <c r="H10">
        <v>35438</v>
      </c>
    </row>
    <row r="11" spans="2:20">
      <c r="B11">
        <v>16</v>
      </c>
      <c r="C11">
        <v>16.8401</v>
      </c>
      <c r="D11">
        <v>72070</v>
      </c>
      <c r="G11">
        <v>20.124400000000001</v>
      </c>
      <c r="H11">
        <v>142734</v>
      </c>
    </row>
    <row r="12" spans="2:20">
      <c r="B12">
        <v>32</v>
      </c>
      <c r="C12">
        <v>67.838800000000006</v>
      </c>
      <c r="D12">
        <v>296454</v>
      </c>
      <c r="G12">
        <v>81.385300000000001</v>
      </c>
      <c r="H12">
        <v>579086</v>
      </c>
    </row>
    <row r="13" spans="2:20">
      <c r="B13">
        <v>64</v>
      </c>
      <c r="C13">
        <v>271.23599999999999</v>
      </c>
      <c r="D13">
        <v>1251334</v>
      </c>
      <c r="G13">
        <v>342.12299999999999</v>
      </c>
      <c r="H13">
        <v>2381838</v>
      </c>
    </row>
    <row r="14" spans="2:20">
      <c r="B14">
        <v>128</v>
      </c>
      <c r="C14">
        <v>1679.65</v>
      </c>
      <c r="D14">
        <v>5529606</v>
      </c>
      <c r="G14">
        <v>1494.96</v>
      </c>
      <c r="H14">
        <v>10051598</v>
      </c>
    </row>
    <row r="15" spans="2:20">
      <c r="B15">
        <v>256</v>
      </c>
      <c r="C15">
        <v>10558.4</v>
      </c>
      <c r="D15">
        <v>26312710</v>
      </c>
    </row>
    <row r="16" spans="2:20">
      <c r="B16">
        <v>512</v>
      </c>
    </row>
    <row r="17" spans="2:2">
      <c r="B17">
        <v>1024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2"/>
  <sheetViews>
    <sheetView workbookViewId="0">
      <selection activeCell="I12" sqref="I12"/>
    </sheetView>
  </sheetViews>
  <sheetFormatPr baseColWidth="10" defaultRowHeight="15" x14ac:dyDescent="0"/>
  <cols>
    <col min="2" max="2" width="9.83203125" customWidth="1"/>
    <col min="3" max="4" width="14" customWidth="1"/>
  </cols>
  <sheetData>
    <row r="5" spans="2:5">
      <c r="B5" s="9" t="s">
        <v>101</v>
      </c>
      <c r="C5" s="9" t="s">
        <v>102</v>
      </c>
      <c r="D5" s="9" t="s">
        <v>6</v>
      </c>
      <c r="E5" s="9" t="s">
        <v>103</v>
      </c>
    </row>
    <row r="6" spans="2:5">
      <c r="B6" t="s">
        <v>104</v>
      </c>
      <c r="C6">
        <v>221</v>
      </c>
      <c r="D6" t="s">
        <v>105</v>
      </c>
      <c r="E6" t="s">
        <v>106</v>
      </c>
    </row>
    <row r="7" spans="2:5">
      <c r="B7" t="s">
        <v>33</v>
      </c>
      <c r="C7">
        <v>153</v>
      </c>
      <c r="D7" t="s">
        <v>107</v>
      </c>
      <c r="E7" t="s">
        <v>108</v>
      </c>
    </row>
    <row r="8" spans="2:5">
      <c r="B8" t="s">
        <v>60</v>
      </c>
      <c r="C8">
        <v>133</v>
      </c>
      <c r="D8" t="s">
        <v>109</v>
      </c>
      <c r="E8" t="s">
        <v>110</v>
      </c>
    </row>
    <row r="9" spans="2:5">
      <c r="B9" t="s">
        <v>44</v>
      </c>
      <c r="C9">
        <v>235</v>
      </c>
      <c r="D9" t="s">
        <v>111</v>
      </c>
      <c r="E9" t="s">
        <v>112</v>
      </c>
    </row>
    <row r="10" spans="2:5">
      <c r="B10" t="s">
        <v>45</v>
      </c>
      <c r="C10">
        <v>201</v>
      </c>
      <c r="D10" t="s">
        <v>111</v>
      </c>
      <c r="E10" t="s">
        <v>113</v>
      </c>
    </row>
    <row r="11" spans="2:5">
      <c r="B11" t="s">
        <v>32</v>
      </c>
      <c r="C11">
        <v>182</v>
      </c>
      <c r="D11" t="s">
        <v>109</v>
      </c>
      <c r="E11" t="s">
        <v>114</v>
      </c>
    </row>
    <row r="12" spans="2:5">
      <c r="B12" t="s">
        <v>58</v>
      </c>
      <c r="C12">
        <v>143</v>
      </c>
      <c r="D12" t="s">
        <v>109</v>
      </c>
      <c r="E12" t="s">
        <v>115</v>
      </c>
    </row>
    <row r="13" spans="2:5">
      <c r="B13" t="s">
        <v>59</v>
      </c>
      <c r="C13">
        <v>185</v>
      </c>
      <c r="D13" s="10">
        <v>4000</v>
      </c>
      <c r="E13" t="s">
        <v>116</v>
      </c>
    </row>
    <row r="14" spans="2:5">
      <c r="B14" t="s">
        <v>86</v>
      </c>
      <c r="C14">
        <v>154</v>
      </c>
      <c r="D14" t="s">
        <v>105</v>
      </c>
      <c r="E14" t="s">
        <v>117</v>
      </c>
    </row>
    <row r="15" spans="2:5">
      <c r="B15" t="s">
        <v>85</v>
      </c>
      <c r="C15">
        <v>160</v>
      </c>
      <c r="D15" t="s">
        <v>109</v>
      </c>
      <c r="E15" t="s">
        <v>118</v>
      </c>
    </row>
    <row r="16" spans="2:5">
      <c r="B16" t="s">
        <v>119</v>
      </c>
      <c r="C16">
        <v>201</v>
      </c>
      <c r="D16" t="s">
        <v>120</v>
      </c>
      <c r="E16" t="s">
        <v>121</v>
      </c>
    </row>
    <row r="17" spans="2:5">
      <c r="B17" t="s">
        <v>122</v>
      </c>
      <c r="C17">
        <v>333</v>
      </c>
      <c r="D17" t="s">
        <v>123</v>
      </c>
      <c r="E17" t="s">
        <v>124</v>
      </c>
    </row>
    <row r="18" spans="2:5">
      <c r="B18" t="s">
        <v>125</v>
      </c>
      <c r="C18">
        <v>138</v>
      </c>
      <c r="D18" s="10">
        <v>10000</v>
      </c>
      <c r="E18" t="s">
        <v>126</v>
      </c>
    </row>
    <row r="19" spans="2:5">
      <c r="B19" t="s">
        <v>127</v>
      </c>
      <c r="C19">
        <v>152</v>
      </c>
      <c r="D19" t="s">
        <v>128</v>
      </c>
      <c r="E19" t="s">
        <v>129</v>
      </c>
    </row>
    <row r="20" spans="2:5">
      <c r="B20" t="s">
        <v>48</v>
      </c>
      <c r="C20">
        <v>142</v>
      </c>
      <c r="D20" t="s">
        <v>128</v>
      </c>
      <c r="E20" t="s">
        <v>130</v>
      </c>
    </row>
    <row r="21" spans="2:5">
      <c r="B21" t="s">
        <v>70</v>
      </c>
      <c r="C21">
        <v>126</v>
      </c>
      <c r="D21" t="s">
        <v>131</v>
      </c>
      <c r="E21" t="s">
        <v>132</v>
      </c>
    </row>
    <row r="22" spans="2:5">
      <c r="B22" t="s">
        <v>69</v>
      </c>
      <c r="C22">
        <v>139</v>
      </c>
      <c r="D22" s="10">
        <v>50400</v>
      </c>
      <c r="E22" t="s">
        <v>133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1"/>
  <sheetViews>
    <sheetView workbookViewId="0">
      <selection activeCell="O74" sqref="O74"/>
    </sheetView>
  </sheetViews>
  <sheetFormatPr baseColWidth="10" defaultRowHeight="15" x14ac:dyDescent="0"/>
  <cols>
    <col min="2" max="2" width="14.6640625" customWidth="1"/>
    <col min="3" max="3" width="9.5" customWidth="1"/>
    <col min="4" max="4" width="12.6640625" customWidth="1"/>
    <col min="5" max="5" width="9.5" customWidth="1"/>
    <col min="6" max="7" width="13.1640625" customWidth="1"/>
    <col min="8" max="8" width="15" customWidth="1"/>
    <col min="9" max="9" width="15.1640625" customWidth="1"/>
    <col min="10" max="10" width="19.33203125" customWidth="1"/>
    <col min="11" max="11" width="17.1640625" customWidth="1"/>
    <col min="12" max="12" width="18.1640625" customWidth="1"/>
    <col min="13" max="13" width="19.33203125" customWidth="1"/>
    <col min="14" max="14" width="23.6640625" customWidth="1"/>
    <col min="15" max="15" width="14.1640625" customWidth="1"/>
    <col min="16" max="16" width="18.1640625" customWidth="1"/>
    <col min="17" max="17" width="17.1640625" customWidth="1"/>
    <col min="18" max="18" width="25" customWidth="1"/>
  </cols>
  <sheetData>
    <row r="4" spans="1:18">
      <c r="A4" s="12" t="s">
        <v>150</v>
      </c>
      <c r="B4" t="s">
        <v>38</v>
      </c>
      <c r="C4" t="s">
        <v>142</v>
      </c>
      <c r="D4" t="s">
        <v>143</v>
      </c>
      <c r="E4" t="s">
        <v>144</v>
      </c>
      <c r="F4" t="s">
        <v>145</v>
      </c>
      <c r="G4" t="s">
        <v>152</v>
      </c>
      <c r="H4" t="s">
        <v>154</v>
      </c>
      <c r="I4" t="s">
        <v>153</v>
      </c>
      <c r="J4" t="s">
        <v>155</v>
      </c>
      <c r="K4" t="s">
        <v>156</v>
      </c>
      <c r="L4" t="s">
        <v>157</v>
      </c>
      <c r="M4" t="s">
        <v>158</v>
      </c>
      <c r="N4" t="s">
        <v>159</v>
      </c>
      <c r="O4" t="s">
        <v>146</v>
      </c>
      <c r="P4" t="s">
        <v>147</v>
      </c>
      <c r="Q4" t="s">
        <v>148</v>
      </c>
      <c r="R4" t="s">
        <v>149</v>
      </c>
    </row>
    <row r="5" spans="1:18">
      <c r="A5" t="s">
        <v>161</v>
      </c>
      <c r="B5" t="s">
        <v>20</v>
      </c>
      <c r="C5">
        <v>3504.5</v>
      </c>
      <c r="D5">
        <v>99307688</v>
      </c>
      <c r="E5">
        <v>5137.22</v>
      </c>
      <c r="F5">
        <v>163118364</v>
      </c>
      <c r="G5">
        <v>9226.57</v>
      </c>
      <c r="H5">
        <v>9358.74</v>
      </c>
      <c r="I5">
        <v>9198.2099999999991</v>
      </c>
      <c r="J5">
        <v>9924.85</v>
      </c>
      <c r="K5">
        <v>146879931</v>
      </c>
      <c r="L5">
        <v>147129306</v>
      </c>
      <c r="M5">
        <v>163049756</v>
      </c>
      <c r="N5">
        <v>163065484</v>
      </c>
    </row>
    <row r="6" spans="1:18">
      <c r="A6" t="s">
        <v>162</v>
      </c>
      <c r="B6" t="s">
        <v>32</v>
      </c>
      <c r="C6">
        <v>257.62599999999998</v>
      </c>
      <c r="D6">
        <v>66253195</v>
      </c>
      <c r="E6">
        <v>549.35199999999998</v>
      </c>
      <c r="F6">
        <v>140652845</v>
      </c>
      <c r="G6">
        <v>562.67999999999995</v>
      </c>
      <c r="H6">
        <v>561.85799999999995</v>
      </c>
      <c r="I6">
        <v>561.80499999999995</v>
      </c>
      <c r="J6">
        <v>558.26400000000001</v>
      </c>
      <c r="K6">
        <v>137574056</v>
      </c>
      <c r="L6">
        <v>140652845</v>
      </c>
      <c r="M6">
        <v>140652845</v>
      </c>
      <c r="N6">
        <v>140652845</v>
      </c>
    </row>
    <row r="7" spans="1:18">
      <c r="A7" t="s">
        <v>163</v>
      </c>
      <c r="B7" t="s">
        <v>88</v>
      </c>
      <c r="C7">
        <v>26653.7</v>
      </c>
      <c r="D7">
        <v>857629076</v>
      </c>
      <c r="E7">
        <v>28614</v>
      </c>
      <c r="F7">
        <v>1308194294</v>
      </c>
      <c r="G7">
        <v>49621.5</v>
      </c>
      <c r="H7">
        <v>46719.4</v>
      </c>
      <c r="I7">
        <v>43831.5</v>
      </c>
      <c r="J7">
        <v>47536.1</v>
      </c>
      <c r="K7">
        <v>1294868359</v>
      </c>
      <c r="L7">
        <v>1308616941</v>
      </c>
      <c r="M7">
        <v>1307483070</v>
      </c>
      <c r="N7">
        <v>1308351859</v>
      </c>
    </row>
    <row r="8" spans="1:18">
      <c r="A8" t="s">
        <v>164</v>
      </c>
      <c r="B8" t="s">
        <v>99</v>
      </c>
      <c r="C8">
        <v>2.5821399999999999</v>
      </c>
      <c r="D8">
        <v>243498</v>
      </c>
      <c r="E8">
        <v>195.38</v>
      </c>
      <c r="F8">
        <v>319962660</v>
      </c>
      <c r="G8">
        <v>9.8388799999999996</v>
      </c>
      <c r="H8">
        <v>10.3475</v>
      </c>
      <c r="I8">
        <v>10.559699999999999</v>
      </c>
      <c r="J8">
        <v>144.86500000000001</v>
      </c>
      <c r="K8">
        <v>167360</v>
      </c>
      <c r="L8">
        <v>167360</v>
      </c>
      <c r="M8">
        <v>167360</v>
      </c>
      <c r="N8">
        <v>319965740</v>
      </c>
    </row>
    <row r="9" spans="1:18">
      <c r="A9" t="s">
        <v>165</v>
      </c>
      <c r="B9" s="6" t="s">
        <v>44</v>
      </c>
      <c r="C9">
        <v>12353.1</v>
      </c>
      <c r="D9">
        <v>731105193</v>
      </c>
      <c r="E9">
        <v>21853.4</v>
      </c>
      <c r="F9">
        <v>1111571709</v>
      </c>
      <c r="G9">
        <v>31204.2</v>
      </c>
      <c r="H9">
        <v>30052.799999999999</v>
      </c>
      <c r="I9">
        <v>29918.400000000001</v>
      </c>
      <c r="J9">
        <v>30757.7</v>
      </c>
      <c r="K9">
        <v>895409838</v>
      </c>
      <c r="L9">
        <v>951580044</v>
      </c>
      <c r="M9">
        <v>1031705737</v>
      </c>
      <c r="N9">
        <v>1115683981</v>
      </c>
    </row>
    <row r="10" spans="1:18">
      <c r="B10" s="6" t="s">
        <v>45</v>
      </c>
    </row>
    <row r="11" spans="1:18">
      <c r="B11" s="5" t="s">
        <v>48</v>
      </c>
    </row>
    <row r="12" spans="1:18">
      <c r="B12" s="5" t="s">
        <v>100</v>
      </c>
    </row>
    <row r="13" spans="1:18">
      <c r="B13" s="5" t="s">
        <v>69</v>
      </c>
    </row>
    <row r="14" spans="1:18">
      <c r="B14" s="5" t="s">
        <v>70</v>
      </c>
    </row>
    <row r="15" spans="1:18">
      <c r="B15" s="5" t="s">
        <v>82</v>
      </c>
    </row>
    <row r="16" spans="1:18">
      <c r="B16" s="5" t="s">
        <v>138</v>
      </c>
    </row>
    <row r="17" spans="1:18">
      <c r="B17" s="5" t="s">
        <v>86</v>
      </c>
    </row>
    <row r="18" spans="1:18">
      <c r="B18" s="5" t="s">
        <v>85</v>
      </c>
    </row>
    <row r="19" spans="1:18">
      <c r="B19" s="5" t="s">
        <v>58</v>
      </c>
    </row>
    <row r="20" spans="1:18">
      <c r="B20" s="5" t="s">
        <v>89</v>
      </c>
    </row>
    <row r="21" spans="1:18">
      <c r="B21" s="5" t="s">
        <v>60</v>
      </c>
    </row>
    <row r="25" spans="1:18">
      <c r="A25" s="12" t="s">
        <v>151</v>
      </c>
      <c r="B25" t="s">
        <v>38</v>
      </c>
      <c r="C25" t="s">
        <v>142</v>
      </c>
      <c r="D25" t="s">
        <v>143</v>
      </c>
      <c r="E25" t="s">
        <v>144</v>
      </c>
      <c r="F25" t="s">
        <v>145</v>
      </c>
      <c r="G25" t="s">
        <v>152</v>
      </c>
      <c r="H25" t="s">
        <v>160</v>
      </c>
      <c r="I25" t="s">
        <v>153</v>
      </c>
      <c r="J25" t="s">
        <v>155</v>
      </c>
      <c r="K25" t="s">
        <v>156</v>
      </c>
      <c r="L25" t="s">
        <v>157</v>
      </c>
      <c r="M25" t="s">
        <v>158</v>
      </c>
      <c r="N25" t="s">
        <v>159</v>
      </c>
      <c r="O25" t="s">
        <v>146</v>
      </c>
      <c r="P25" t="s">
        <v>147</v>
      </c>
      <c r="Q25" t="s">
        <v>148</v>
      </c>
      <c r="R25" t="s">
        <v>149</v>
      </c>
    </row>
    <row r="26" spans="1:18">
      <c r="B26" t="s">
        <v>20</v>
      </c>
      <c r="C26">
        <f>C5/E5</f>
        <v>0.6821782987685947</v>
      </c>
      <c r="D26">
        <f>D5/F5</f>
        <v>0.60880752825598472</v>
      </c>
      <c r="E26">
        <f>E5/E5</f>
        <v>1</v>
      </c>
      <c r="F26">
        <f>F5/F5</f>
        <v>1</v>
      </c>
      <c r="G26">
        <f>G5/E5</f>
        <v>1.7960239195518197</v>
      </c>
      <c r="H26">
        <f>H5/E5</f>
        <v>1.8217518424361814</v>
      </c>
      <c r="I26">
        <f>I5/E5</f>
        <v>1.7905034240308959</v>
      </c>
      <c r="J26">
        <f>J5/E5</f>
        <v>1.9319495758406298</v>
      </c>
      <c r="K26">
        <f>K5/F5</f>
        <v>0.90045000083497651</v>
      </c>
      <c r="L26">
        <f>L5/F5</f>
        <v>0.90197879865935882</v>
      </c>
      <c r="M26">
        <f>M5/F5</f>
        <v>0.99957939744908186</v>
      </c>
      <c r="N26">
        <f>N5/F5</f>
        <v>0.99967581822976104</v>
      </c>
    </row>
    <row r="27" spans="1:18">
      <c r="B27" t="s">
        <v>32</v>
      </c>
      <c r="C27">
        <f t="shared" ref="C27:C30" si="0">C6/E6</f>
        <v>0.46896343328139334</v>
      </c>
      <c r="D27">
        <f t="shared" ref="D27:D30" si="1">D6/F6</f>
        <v>0.47104056089302709</v>
      </c>
      <c r="E27">
        <f t="shared" ref="E27:F30" si="2">E6/E6</f>
        <v>1</v>
      </c>
      <c r="F27">
        <f t="shared" si="2"/>
        <v>1</v>
      </c>
      <c r="G27">
        <f t="shared" ref="G27:G30" si="3">G6/E6</f>
        <v>1.0242613115088322</v>
      </c>
      <c r="H27">
        <f t="shared" ref="H27:H30" si="4">H6/E6</f>
        <v>1.0227650031309614</v>
      </c>
      <c r="I27">
        <f t="shared" ref="I27:I30" si="5">I6/E6</f>
        <v>1.0226685258267922</v>
      </c>
      <c r="J27">
        <f t="shared" ref="J27:J30" si="6">J6/E6</f>
        <v>1.0162227497123886</v>
      </c>
      <c r="K27">
        <f t="shared" ref="K27:K30" si="7">K6/F6</f>
        <v>0.97811072360463092</v>
      </c>
      <c r="L27">
        <f t="shared" ref="L27:L30" si="8">L6/F6</f>
        <v>1</v>
      </c>
      <c r="M27">
        <f t="shared" ref="M27:M30" si="9">M6/F6</f>
        <v>1</v>
      </c>
      <c r="N27">
        <f t="shared" ref="N27:N30" si="10">N6/F6</f>
        <v>1</v>
      </c>
    </row>
    <row r="28" spans="1:18">
      <c r="B28" t="s">
        <v>88</v>
      </c>
      <c r="C28">
        <f t="shared" si="0"/>
        <v>0.93149157754945133</v>
      </c>
      <c r="D28">
        <f t="shared" si="1"/>
        <v>0.65558233966735224</v>
      </c>
      <c r="E28">
        <f t="shared" si="2"/>
        <v>1</v>
      </c>
      <c r="F28">
        <f t="shared" si="2"/>
        <v>1</v>
      </c>
      <c r="G28">
        <f t="shared" si="3"/>
        <v>1.7341685888026841</v>
      </c>
      <c r="H28">
        <f t="shared" si="4"/>
        <v>1.6327462081498567</v>
      </c>
      <c r="I28">
        <f t="shared" si="5"/>
        <v>1.5318200880687776</v>
      </c>
      <c r="J28">
        <f t="shared" si="6"/>
        <v>1.6612881806108897</v>
      </c>
      <c r="K28">
        <f t="shared" si="7"/>
        <v>0.98981348943263314</v>
      </c>
      <c r="L28">
        <f t="shared" si="8"/>
        <v>1.0003230766270259</v>
      </c>
      <c r="M28">
        <f t="shared" si="9"/>
        <v>0.99945633152257118</v>
      </c>
      <c r="N28">
        <f>N7/F7</f>
        <v>1.0001204446470395</v>
      </c>
    </row>
    <row r="29" spans="1:18">
      <c r="B29" t="s">
        <v>99</v>
      </c>
      <c r="C29">
        <f t="shared" si="0"/>
        <v>1.321598935407923E-2</v>
      </c>
      <c r="D29">
        <f t="shared" si="1"/>
        <v>7.6102005152726255E-4</v>
      </c>
      <c r="E29">
        <f t="shared" si="2"/>
        <v>1</v>
      </c>
      <c r="F29">
        <f t="shared" si="2"/>
        <v>1</v>
      </c>
      <c r="G29">
        <f t="shared" si="3"/>
        <v>5.0357661992015558E-2</v>
      </c>
      <c r="H29">
        <f t="shared" si="4"/>
        <v>5.2960896714095609E-2</v>
      </c>
      <c r="I29">
        <f t="shared" si="5"/>
        <v>5.4046985361858937E-2</v>
      </c>
      <c r="J29">
        <f t="shared" si="6"/>
        <v>0.74145255399733856</v>
      </c>
      <c r="K29">
        <f t="shared" si="7"/>
        <v>5.2306103468448479E-4</v>
      </c>
      <c r="L29">
        <f t="shared" si="8"/>
        <v>5.2306103468448479E-4</v>
      </c>
      <c r="M29">
        <f t="shared" si="9"/>
        <v>5.2306103468448479E-4</v>
      </c>
      <c r="N29">
        <f t="shared" si="10"/>
        <v>1.0000096261232483</v>
      </c>
    </row>
    <row r="30" spans="1:18">
      <c r="B30" s="6" t="s">
        <v>44</v>
      </c>
      <c r="C30">
        <f t="shared" si="0"/>
        <v>0.56527130789716928</v>
      </c>
      <c r="D30">
        <f t="shared" si="1"/>
        <v>0.65772202286231451</v>
      </c>
      <c r="E30">
        <f t="shared" si="2"/>
        <v>1</v>
      </c>
      <c r="F30">
        <f t="shared" si="2"/>
        <v>1</v>
      </c>
      <c r="G30">
        <f t="shared" si="3"/>
        <v>1.4278876513494467</v>
      </c>
      <c r="H30">
        <f t="shared" si="4"/>
        <v>1.3752001976809098</v>
      </c>
      <c r="I30">
        <f t="shared" si="5"/>
        <v>1.3690501249233529</v>
      </c>
      <c r="J30">
        <f t="shared" si="6"/>
        <v>1.4074560480291396</v>
      </c>
      <c r="K30">
        <f t="shared" si="7"/>
        <v>0.80553492928093229</v>
      </c>
      <c r="L30">
        <f t="shared" si="8"/>
        <v>0.85606716714306008</v>
      </c>
      <c r="M30">
        <f t="shared" si="9"/>
        <v>0.92815040959269324</v>
      </c>
      <c r="N30">
        <f t="shared" si="10"/>
        <v>1.0036995112116514</v>
      </c>
    </row>
    <row r="31" spans="1:18">
      <c r="B31" s="2" t="s">
        <v>25</v>
      </c>
      <c r="C31">
        <f>GEOMEAN(C26:C30)</f>
        <v>0.29479118098503071</v>
      </c>
      <c r="D31">
        <f>GEOMEAN(D26:D30)</f>
        <v>0.15657441934895389</v>
      </c>
      <c r="E31">
        <f>GEOMEAN(E26:E30)</f>
        <v>1</v>
      </c>
      <c r="F31">
        <f>GEOMEAN(F26:F30)</f>
        <v>1</v>
      </c>
      <c r="G31">
        <f>GEOMEAN(G26:G30)</f>
        <v>0.74492879029154224</v>
      </c>
      <c r="H31">
        <f>GEOMEAN(H26:H30)</f>
        <v>0.73977730397078612</v>
      </c>
      <c r="I31">
        <f>GEOMEAN(I26:I30)</f>
        <v>0.73016620147009825</v>
      </c>
      <c r="J31">
        <f>GEOMEAN(J26:J30)</f>
        <v>1.2775843302822085</v>
      </c>
      <c r="K31">
        <f>GEOMEAN(K26:K30)</f>
        <v>0.20559263244562689</v>
      </c>
      <c r="L31">
        <f>GEOMEAN(L26:L30)</f>
        <v>0.20954599529784809</v>
      </c>
      <c r="M31">
        <f>GEOMEAN(M26:M30)</f>
        <v>0.2173453583564893</v>
      </c>
      <c r="N31">
        <f>GEOMEAN(N26:N30)</f>
        <v>1.0006999476478222</v>
      </c>
    </row>
    <row r="32" spans="1:18">
      <c r="B32" s="6" t="s">
        <v>45</v>
      </c>
    </row>
    <row r="33" spans="1:8">
      <c r="B33" s="5" t="s">
        <v>48</v>
      </c>
    </row>
    <row r="34" spans="1:8">
      <c r="B34" s="5" t="s">
        <v>100</v>
      </c>
    </row>
    <row r="35" spans="1:8">
      <c r="B35" s="5" t="s">
        <v>69</v>
      </c>
    </row>
    <row r="36" spans="1:8">
      <c r="B36" s="5" t="s">
        <v>70</v>
      </c>
    </row>
    <row r="37" spans="1:8">
      <c r="B37" s="5" t="s">
        <v>82</v>
      </c>
    </row>
    <row r="38" spans="1:8">
      <c r="B38" s="5" t="s">
        <v>138</v>
      </c>
    </row>
    <row r="39" spans="1:8">
      <c r="B39" s="5" t="s">
        <v>86</v>
      </c>
    </row>
    <row r="40" spans="1:8">
      <c r="B40" s="5" t="s">
        <v>85</v>
      </c>
    </row>
    <row r="41" spans="1:8">
      <c r="B41" s="5" t="s">
        <v>58</v>
      </c>
    </row>
    <row r="42" spans="1:8">
      <c r="B42" s="5" t="s">
        <v>89</v>
      </c>
    </row>
    <row r="43" spans="1:8">
      <c r="B43" s="5" t="s">
        <v>60</v>
      </c>
    </row>
    <row r="46" spans="1:8">
      <c r="A46" t="s">
        <v>166</v>
      </c>
      <c r="B46" t="s">
        <v>38</v>
      </c>
      <c r="C46" t="s">
        <v>142</v>
      </c>
      <c r="D46" t="s">
        <v>144</v>
      </c>
      <c r="E46" t="s">
        <v>152</v>
      </c>
      <c r="F46" t="s">
        <v>160</v>
      </c>
      <c r="G46" t="s">
        <v>153</v>
      </c>
      <c r="H46" t="s">
        <v>155</v>
      </c>
    </row>
    <row r="47" spans="1:8">
      <c r="B47" t="s">
        <v>20</v>
      </c>
      <c r="C47">
        <f>C26/E26</f>
        <v>0.6821782987685947</v>
      </c>
      <c r="D47">
        <f>E26/E26</f>
        <v>1</v>
      </c>
      <c r="E47">
        <f>G26/E26</f>
        <v>1.7960239195518197</v>
      </c>
      <c r="F47">
        <f>H26/E26</f>
        <v>1.8217518424361814</v>
      </c>
      <c r="G47" s="13">
        <f>I26/E26</f>
        <v>1.7905034240308959</v>
      </c>
      <c r="H47">
        <f>J26/E26</f>
        <v>1.9319495758406298</v>
      </c>
    </row>
    <row r="48" spans="1:8">
      <c r="B48" t="s">
        <v>32</v>
      </c>
      <c r="C48">
        <f t="shared" ref="C48:C51" si="11">C27/E27</f>
        <v>0.46896343328139334</v>
      </c>
      <c r="D48">
        <f t="shared" ref="D48:D51" si="12">E27/E27</f>
        <v>1</v>
      </c>
      <c r="E48">
        <f t="shared" ref="E48:E51" si="13">G27/E27</f>
        <v>1.0242613115088322</v>
      </c>
      <c r="F48">
        <f t="shared" ref="F48:F51" si="14">H27/E27</f>
        <v>1.0227650031309614</v>
      </c>
      <c r="G48" s="13">
        <f t="shared" ref="G48:G51" si="15">I27/E27</f>
        <v>1.0226685258267922</v>
      </c>
      <c r="H48">
        <f t="shared" ref="H48:H51" si="16">J27/E27</f>
        <v>1.0162227497123886</v>
      </c>
    </row>
    <row r="49" spans="1:8">
      <c r="B49" t="s">
        <v>88</v>
      </c>
      <c r="C49">
        <f t="shared" si="11"/>
        <v>0.93149157754945133</v>
      </c>
      <c r="D49">
        <f t="shared" si="12"/>
        <v>1</v>
      </c>
      <c r="E49">
        <f t="shared" si="13"/>
        <v>1.7341685888026841</v>
      </c>
      <c r="F49">
        <f t="shared" si="14"/>
        <v>1.6327462081498567</v>
      </c>
      <c r="G49" s="13">
        <f t="shared" si="15"/>
        <v>1.5318200880687776</v>
      </c>
      <c r="H49">
        <f t="shared" si="16"/>
        <v>1.6612881806108897</v>
      </c>
    </row>
    <row r="50" spans="1:8">
      <c r="B50" t="s">
        <v>99</v>
      </c>
      <c r="C50">
        <f t="shared" si="11"/>
        <v>1.321598935407923E-2</v>
      </c>
      <c r="D50">
        <f t="shared" si="12"/>
        <v>1</v>
      </c>
      <c r="E50">
        <f t="shared" si="13"/>
        <v>5.0357661992015558E-2</v>
      </c>
      <c r="F50">
        <f t="shared" si="14"/>
        <v>5.2960896714095609E-2</v>
      </c>
      <c r="G50" s="13">
        <f t="shared" si="15"/>
        <v>5.4046985361858937E-2</v>
      </c>
      <c r="H50">
        <f t="shared" si="16"/>
        <v>0.74145255399733856</v>
      </c>
    </row>
    <row r="51" spans="1:8">
      <c r="B51" s="6" t="s">
        <v>44</v>
      </c>
      <c r="C51">
        <f t="shared" si="11"/>
        <v>0.56527130789716928</v>
      </c>
      <c r="D51">
        <f t="shared" si="12"/>
        <v>1</v>
      </c>
      <c r="E51">
        <f t="shared" si="13"/>
        <v>1.4278876513494467</v>
      </c>
      <c r="F51">
        <f t="shared" si="14"/>
        <v>1.3752001976809098</v>
      </c>
      <c r="G51" s="13">
        <f t="shared" si="15"/>
        <v>1.3690501249233529</v>
      </c>
      <c r="H51">
        <f t="shared" si="16"/>
        <v>1.4074560480291396</v>
      </c>
    </row>
    <row r="52" spans="1:8">
      <c r="B52" s="2" t="s">
        <v>25</v>
      </c>
      <c r="C52">
        <f>GEOMEAN(C47:C51)</f>
        <v>0.29479118098503071</v>
      </c>
      <c r="D52">
        <f>GEOMEAN(D47:D51)</f>
        <v>1</v>
      </c>
      <c r="E52">
        <f>GEOMEAN(E47:E51)</f>
        <v>0.74492879029154224</v>
      </c>
      <c r="F52">
        <f>GEOMEAN(F47:F51)</f>
        <v>0.73977730397078612</v>
      </c>
      <c r="G52">
        <f>GEOMEAN(G47:G51)</f>
        <v>0.73016620147009825</v>
      </c>
      <c r="H52">
        <f>GEOMEAN(H47:H51)</f>
        <v>1.2775843302822085</v>
      </c>
    </row>
    <row r="55" spans="1:8">
      <c r="A55" t="s">
        <v>167</v>
      </c>
      <c r="B55" t="s">
        <v>38</v>
      </c>
      <c r="C55" t="s">
        <v>143</v>
      </c>
      <c r="D55" t="s">
        <v>145</v>
      </c>
      <c r="E55" t="s">
        <v>156</v>
      </c>
      <c r="F55" t="s">
        <v>157</v>
      </c>
      <c r="G55" t="s">
        <v>158</v>
      </c>
      <c r="H55" t="s">
        <v>159</v>
      </c>
    </row>
    <row r="56" spans="1:8">
      <c r="B56" t="s">
        <v>20</v>
      </c>
      <c r="C56">
        <f>D5/F5</f>
        <v>0.60880752825598472</v>
      </c>
      <c r="D56">
        <f>F5/F5</f>
        <v>1</v>
      </c>
      <c r="E56">
        <f>K5/F5</f>
        <v>0.90045000083497651</v>
      </c>
      <c r="F56">
        <f>L5/F5</f>
        <v>0.90197879865935882</v>
      </c>
      <c r="G56">
        <f>M5/F5</f>
        <v>0.99957939744908186</v>
      </c>
      <c r="H56">
        <f>N5/F5</f>
        <v>0.99967581822976104</v>
      </c>
    </row>
    <row r="57" spans="1:8">
      <c r="B57" t="s">
        <v>32</v>
      </c>
      <c r="C57">
        <f t="shared" ref="C57:C60" si="17">D6/F6</f>
        <v>0.47104056089302709</v>
      </c>
      <c r="D57">
        <f t="shared" ref="D57:D60" si="18">F6/F6</f>
        <v>1</v>
      </c>
      <c r="E57">
        <f t="shared" ref="E57:E60" si="19">K6/F6</f>
        <v>0.97811072360463092</v>
      </c>
      <c r="F57">
        <f t="shared" ref="F57:F60" si="20">L6/F6</f>
        <v>1</v>
      </c>
      <c r="G57">
        <f t="shared" ref="G57:G60" si="21">M6/F6</f>
        <v>1</v>
      </c>
      <c r="H57">
        <f t="shared" ref="H57:H60" si="22">N6/F6</f>
        <v>1</v>
      </c>
    </row>
    <row r="58" spans="1:8">
      <c r="B58" t="s">
        <v>88</v>
      </c>
      <c r="C58">
        <f t="shared" si="17"/>
        <v>0.65558233966735224</v>
      </c>
      <c r="D58">
        <f t="shared" si="18"/>
        <v>1</v>
      </c>
      <c r="E58">
        <f t="shared" si="19"/>
        <v>0.98981348943263314</v>
      </c>
      <c r="F58">
        <f t="shared" si="20"/>
        <v>1.0003230766270259</v>
      </c>
      <c r="G58">
        <f t="shared" si="21"/>
        <v>0.99945633152257118</v>
      </c>
      <c r="H58">
        <f t="shared" si="22"/>
        <v>1.0001204446470395</v>
      </c>
    </row>
    <row r="59" spans="1:8">
      <c r="B59" t="s">
        <v>99</v>
      </c>
      <c r="C59">
        <f t="shared" si="17"/>
        <v>7.6102005152726255E-4</v>
      </c>
      <c r="D59">
        <f t="shared" si="18"/>
        <v>1</v>
      </c>
      <c r="E59">
        <f t="shared" si="19"/>
        <v>5.2306103468448479E-4</v>
      </c>
      <c r="F59">
        <f t="shared" si="20"/>
        <v>5.2306103468448479E-4</v>
      </c>
      <c r="G59">
        <f t="shared" si="21"/>
        <v>5.2306103468448479E-4</v>
      </c>
      <c r="H59">
        <f t="shared" si="22"/>
        <v>1.0000096261232483</v>
      </c>
    </row>
    <row r="60" spans="1:8">
      <c r="B60" s="6" t="s">
        <v>44</v>
      </c>
      <c r="C60">
        <f t="shared" si="17"/>
        <v>0.65772202286231451</v>
      </c>
      <c r="D60">
        <f t="shared" si="18"/>
        <v>1</v>
      </c>
      <c r="E60">
        <f t="shared" si="19"/>
        <v>0.80553492928093229</v>
      </c>
      <c r="F60">
        <f t="shared" si="20"/>
        <v>0.85606716714306008</v>
      </c>
      <c r="G60">
        <f t="shared" si="21"/>
        <v>0.92815040959269324</v>
      </c>
      <c r="H60">
        <f t="shared" si="22"/>
        <v>1.0036995112116514</v>
      </c>
    </row>
    <row r="61" spans="1:8">
      <c r="B61" s="2" t="s">
        <v>25</v>
      </c>
      <c r="C61">
        <f>GEOMEAN(C56:C60)</f>
        <v>0.15657441934895389</v>
      </c>
      <c r="D61">
        <f>GEOMEAN(D56:D60)</f>
        <v>1</v>
      </c>
      <c r="E61">
        <f>GEOMEAN(E56:E60)</f>
        <v>0.20559263244562689</v>
      </c>
      <c r="F61">
        <f t="shared" ref="F61:H61" si="23">GEOMEAN(F56:F60)</f>
        <v>0.20954599529784809</v>
      </c>
      <c r="G61">
        <f t="shared" si="23"/>
        <v>0.2173453583564893</v>
      </c>
      <c r="H61">
        <f t="shared" si="23"/>
        <v>1.0006999476478222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Data Collected at LTS</vt:lpstr>
      <vt:lpstr>Sheet3</vt:lpstr>
      <vt:lpstr>Sheet4</vt:lpstr>
      <vt:lpstr>More Data 8 locales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Aroon  Sharma</dc:creator>
  <cp:lastModifiedBy>Aroon  Sharma</cp:lastModifiedBy>
  <dcterms:created xsi:type="dcterms:W3CDTF">2013-12-23T18:27:40Z</dcterms:created>
  <dcterms:modified xsi:type="dcterms:W3CDTF">2014-08-05T03:31:50Z</dcterms:modified>
</cp:coreProperties>
</file>