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Apple/Desktop/Excel/"/>
    </mc:Choice>
  </mc:AlternateContent>
  <xr:revisionPtr revIDLastSave="0" documentId="8_{99DA614C-48A2-9348-9B86-F3C352F5A861}" xr6:coauthVersionLast="47" xr6:coauthVersionMax="47" xr10:uidLastSave="{00000000-0000-0000-0000-000000000000}"/>
  <bookViews>
    <workbookView xWindow="0" yWindow="500" windowWidth="28800" windowHeight="16140" xr2:uid="{00000000-000D-0000-FFFF-FFFF00000000}"/>
  </bookViews>
  <sheets>
    <sheet name="Dashboard" sheetId="20" r:id="rId1"/>
    <sheet name="Total Sales" sheetId="18" r:id="rId2"/>
    <sheet name="Country Bar chart"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Roast_Type_Name1">#N/A</definedName>
    <definedName name="Slicer_Size">#N/A</definedName>
  </definedNames>
  <calcPr calcId="191028"/>
  <pivotCaches>
    <pivotCache cacheId="2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<sst xmlns="http://schemas.openxmlformats.org/spreadsheetml/2006/main" count="11121" uniqueCount="6221">
  <si>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</si>
  <si>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</si>
  <si>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</si>
  <si>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</si>
  <si>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</si>
  <si>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</si>
  <si>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</si>
  <si>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</si>
  <si>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</si>
  <si>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</si>
  <si>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</si>
  <si>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</si>
  <si>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</si>
  <si>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</si>
  <si>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</si>
  <si>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</si>
  <si>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</si>
  <si>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</si>
  <si>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</si>
  <si>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</si>
  <si>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</si>
  <si>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</si>
  <si>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</si>
  <si>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</si>
  <si>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</si>
  <si>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</si>
  <si>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</si>
  <si>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</si>
  <si>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</si>
  <si>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</si>
  <si>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</si>
  <si>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</si>
  <si>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</si>
  <si>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</si>
  <si>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</si>
  <si>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</si>
  <si>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</si>
  <si>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</si>
  <si>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</si>
  <si>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</si>
  <si>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</si>
  <si>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</si>
  <si>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</si>
  <si>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</si>
  <si>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</si>
  <si>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</si>
  <si>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</si>
  <si>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</si>
  <si>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</si>
  <si>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</si>
  <si>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</si>
  <si>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</si>
  <si>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</si>
  <si>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</si>
  <si>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</si>
  <si>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</si>
  <si>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</si>
  <si>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</si>
  <si>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</si>
  <si>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</si>
  <si>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</si>
  <si>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</si>
  <si>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</si>
  <si>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</si>
  <si>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</si>
  <si>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</si>
  <si>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</si>
  <si>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</si>
  <si>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</si>
  <si>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</si>
  <si>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</si>
  <si>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</si>
  <si>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</si>
  <si>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</si>
  <si>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</si>
  <si>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</si>
  <si>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</si>
  <si>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</si>
  <si>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</si>
  <si>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</si>
  <si>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</si>
  <si>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</si>
  <si>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</si>
  <si>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</si>
  <si>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</si>
  <si>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</si>
  <si>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</si>
  <si>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</si>
  <si>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</si>
  <si>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</si>
  <si>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</si>
  <si>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</si>
  <si>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</si>
  <si>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</si>
  <si>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</si>
  <si>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</si>
  <si>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</si>
  <si>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</si>
  <si>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</si>
  <si>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</si>
  <si>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</si>
  <si>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</si>
  <si>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</si>
  <si>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</si>
  <si>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</si>
  <si>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</si>
  <si>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</si>
  <si>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</si>
  <si>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</si>
  <si>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</si>
  <si>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</si>
  <si>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</si>
  <si>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</si>
  <si>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</si>
  <si>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</si>
  <si>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</si>
  <si>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</si>
  <si>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</si>
  <si>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</si>
  <si>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</si>
  <si>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</si>
  <si>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</si>
  <si>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</si>
  <si>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</si>
  <si>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</si>
  <si>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</si>
  <si>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</si>
  <si>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</si>
  <si>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</si>
  <si>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</si>
  <si>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</si>
  <si>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</si>
  <si>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</si>
  <si>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</si>
  <si>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</si>
  <si>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</si>
  <si>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</si>
  <si>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</si>
  <si>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</si>
  <si>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</si>
  <si>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</si>
  <si>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</si>
  <si>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</si>
  <si>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</si>
  <si>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</si>
  <si>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</si>
  <si>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</si>
  <si>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</si>
  <si>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</si>
  <si>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</si>
  <si>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</si>
  <si>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</si>
  <si>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</si>
  <si>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</si>
  <si>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</si>
  <si>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</si>
  <si>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</si>
  <si>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</si>
  <si>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</si>
  <si>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</si>
  <si>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</si>
  <si>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</si>
  <si>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</si>
  <si>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</si>
  <si>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</si>
  <si>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</si>
  <si>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</si>
  <si>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</si>
  <si>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</si>
  <si>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</si>
  <si>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</si>
  <si>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</si>
  <si>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</si>
  <si>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</si>
  <si>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</si>
  <si>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</si>
  <si>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</si>
  <si>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</si>
  <si>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</si>
  <si>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</si>
  <si>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</si>
  <si>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</si>
  <si>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</si>
  <si>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</si>
  <si>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</si>
  <si>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</si>
  <si>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</si>
  <si>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</si>
  <si>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</si>
  <si>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</si>
  <si>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</si>
  <si>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</si>
  <si>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</si>
  <si>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</si>
  <si>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</si>
  <si>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</si>
  <si>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</si>
  <si>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</si>
  <si>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</si>
  <si>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</si>
  <si>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</si>
  <si>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</si>
  <si>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</si>
  <si>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</si>
  <si>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</si>
  <si>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</si>
  <si>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</si>
  <si>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</si>
  <si>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</si>
  <si>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</si>
  <si>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</si>
  <si>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</si>
  <si>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</si>
  <si>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</si>
  <si>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</si>
  <si>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</si>
  <si>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</si>
  <si>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</si>
  <si>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</si>
  <si>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</si>
  <si>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</si>
  <si>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</si>
  <si>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</si>
  <si>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</si>
  <si>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</si>
  <si>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</si>
  <si>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</si>
  <si>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</si>
  <si>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</si>
  <si>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</si>
  <si>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</si>
  <si>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</si>
  <si>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</si>
  <si>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</si>
  <si>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</si>
  <si>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</si>
  <si>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</si>
  <si>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</si>
  <si>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</si>
  <si>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</si>
  <si>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</si>
  <si>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</si>
  <si>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</si>
  <si>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</si>
  <si>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</si>
  <si>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</si>
  <si>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</si>
  <si>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</si>
  <si>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</si>
  <si>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</si>
  <si>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</si>
  <si>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</si>
  <si>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</si>
  <si>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</si>
  <si>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</si>
  <si>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</si>
  <si>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</si>
  <si>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</si>
  <si>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</si>
  <si>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</si>
  <si>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</si>
  <si>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</si>
  <si>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</si>
  <si>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</si>
  <si>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</si>
  <si>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</si>
  <si>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</si>
  <si>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</si>
  <si>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</si>
  <si>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</si>
  <si>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</si>
  <si>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</si>
  <si>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</si>
  <si>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</si>
  <si>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</si>
  <si>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</si>
  <si>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</si>
  <si>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</si>
  <si>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</si>
  <si>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</si>
  <si>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</si>
  <si>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</si>
  <si>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</si>
  <si>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</si>
  <si>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</si>
  <si>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</si>
  <si>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</si>
  <si>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</si>
  <si>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</si>
  <si>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</si>
  <si>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</si>
  <si>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</si>
  <si>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</si>
  <si>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</si>
  <si>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</si>
  <si>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</si>
  <si>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</si>
  <si>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</si>
  <si>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</si>
  <si>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</si>
  <si>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</si>
  <si>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</si>
  <si>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</si>
  <si>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</si>
  <si>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</si>
  <si>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</si>
  <si>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</si>
  <si>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</si>
  <si>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</si>
  <si>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</si>
  <si>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</si>
  <si>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</si>
  <si>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</si>
  <si>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</si>
  <si>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</si>
  <si>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</si>
  <si>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</si>
  <si>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</si>
  <si>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</si>
  <si>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</si>
  <si>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</si>
  <si>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</si>
  <si>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</si>
  <si>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</si>
  <si>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</si>
  <si>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</si>
  <si>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</si>
  <si>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</si>
  <si>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</si>
  <si>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</si>
  <si>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</si>
  <si>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</si>
  <si>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</si>
  <si>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</si>
  <si>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</si>
  <si>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</si>
  <si>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</si>
  <si>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</si>
  <si>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</si>
  <si>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</si>
  <si>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</si>
  <si>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</si>
  <si>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</si>
  <si>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</si>
  <si>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</si>
  <si>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</si>
  <si>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</si>
  <si>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</si>
  <si>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</si>
  <si>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</si>
  <si>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</si>
  <si>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</si>
  <si>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</si>
  <si>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</si>
  <si>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</si>
  <si>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</si>
  <si>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</si>
  <si>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</si>
  <si>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</si>
  <si>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</si>
  <si>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</si>
  <si>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</si>
  <si>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</si>
  <si>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</si>
  <si>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</si>
  <si>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</si>
  <si>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</si>
  <si>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</si>
  <si>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</si>
  <si>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</si>
  <si>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</si>
  <si>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</si>
  <si>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</si>
  <si>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</si>
  <si>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</si>
  <si>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</si>
  <si>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</si>
  <si>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</si>
  <si>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</si>
  <si>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</si>
  <si>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</si>
  <si>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</si>
  <si>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</si>
  <si>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</si>
  <si>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</si>
  <si>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</si>
  <si>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</si>
  <si>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</si>
  <si>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</si>
  <si>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</si>
  <si>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</si>
  <si>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</si>
  <si>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</si>
  <si>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</si>
  <si>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</si>
  <si>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</si>
  <si>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</si>
  <si>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</si>
  <si>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</si>
  <si>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</si>
  <si>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</si>
  <si>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</si>
  <si>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</si>
  <si>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</si>
  <si>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</si>
  <si>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</si>
  <si>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</si>
  <si>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</si>
  <si>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</si>
  <si>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</si>
  <si>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</si>
  <si>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</si>
  <si>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</si>
  <si>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</si>
  <si>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</si>
  <si>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</si>
  <si>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</si>
  <si>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</si>
  <si>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</si>
  <si>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</si>
  <si>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</si>
  <si>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</si>
  <si>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</si>
  <si>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</si>
  <si>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</si>
  <si>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</si>
  <si>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</si>
  <si>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</si>
  <si>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</si>
  <si>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</si>
  <si>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</si>
  <si>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</si>
  <si>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</si>
  <si>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</si>
  <si>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</si>
  <si>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</si>
  <si>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</si>
  <si>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</si>
  <si>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</si>
  <si>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</si>
  <si>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</si>
  <si>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</si>
  <si>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</si>
  <si>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</si>
  <si>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</si>
  <si>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</si>
  <si>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</si>
  <si>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</si>
  <si>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</si>
  <si>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</si>
  <si>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</si>
  <si>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</si>
  <si>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</si>
  <si>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</si>
  <si>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</si>
  <si>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</si>
  <si>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</si>
  <si>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</si>
  <si>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</si>
  <si>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</si>
  <si>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</si>
  <si>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</si>
  <si>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</si>
  <si>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</si>
  <si>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</si>
  <si>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</si>
  <si>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</si>
  <si>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</si>
  <si>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</si>
  <si>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</si>
  <si>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</si>
  <si>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</si>
  <si>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</si>
  <si>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</si>
  <si>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</si>
  <si>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</si>
  <si>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</si>
  <si>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</si>
  <si>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</si>
  <si>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</si>
  <si>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</si>
  <si>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</si>
  <si>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</si>
  <si>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</si>
  <si>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</si>
  <si>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</si>
  <si>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</si>
  <si>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</si>
  <si>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</si>
  <si>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</si>
  <si>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</si>
  <si>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</si>
  <si>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</si>
  <si>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</si>
  <si>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</si>
  <si>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</si>
  <si>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</si>
  <si>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</si>
  <si>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</si>
  <si>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</si>
  <si>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</si>
  <si>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</si>
  <si>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</si>
  <si>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</si>
  <si>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</si>
  <si>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</si>
  <si>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</si>
  <si>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</si>
  <si>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</si>
  <si>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</si>
  <si>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</si>
  <si>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</si>
  <si>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</si>
  <si>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</si>
  <si>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</si>
  <si>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</si>
  <si>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</si>
  <si>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</si>
  <si>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</si>
  <si>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</si>
  <si>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</si>
  <si>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</si>
  <si>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</si>
  <si>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</si>
  <si>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</si>
  <si>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</si>
  <si>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</si>
  <si>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</si>
  <si>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</si>
  <si>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</si>
  <si>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</si>
  <si>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</si>
  <si>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</si>
  <si>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</si>
  <si>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</si>
  <si>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</si>
  <si>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</si>
  <si>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</si>
  <si>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</si>
  <si>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</si>
  <si>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</si>
  <si>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</si>
  <si>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</si>
  <si>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</si>
  <si>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</si>
  <si>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</si>
  <si>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</si>
  <si>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</si>
  <si>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</si>
  <si>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</si>
  <si>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</si>
  <si>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</si>
  <si>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</si>
  <si>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</si>
  <si>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</si>
  <si>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</si>
  <si>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</si>
  <si>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</si>
  <si>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</si>
  <si>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</si>
  <si>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</si>
  <si>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</si>
  <si>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</si>
  <si>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</si>
  <si>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</si>
  <si>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</si>
  <si>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</si>
  <si>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</si>
  <si>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</si>
  <si>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</si>
  <si>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</si>
  <si>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</si>
  <si>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</si>
  <si>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</si>
  <si>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</si>
  <si>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</si>
  <si>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</si>
  <si>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</si>
  <si>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</si>
  <si>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</si>
  <si>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</si>
  <si>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</si>
  <si>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</si>
  <si>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</si>
  <si>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</si>
  <si>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</si>
  <si>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</si>
  <si>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</si>
  <si>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</si>
  <si>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</si>
  <si>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</si>
  <si>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</si>
  <si>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</si>
  <si>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</si>
  <si>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</si>
  <si>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</si>
  <si>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</si>
  <si>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</si>
  <si>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</si>
  <si>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</si>
  <si>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</si>
  <si>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</si>
  <si>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</si>
  <si>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</si>
  <si>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</si>
  <si>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</si>
  <si>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</si>
  <si>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</si>
  <si>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</si>
  <si>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</si>
  <si>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</si>
  <si>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</si>
  <si>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</si>
  <si>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</si>
  <si>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</si>
  <si>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</si>
  <si>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</si>
  <si>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</si>
  <si>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</si>
  <si>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</si>
  <si>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</si>
  <si>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</si>
  <si>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</si>
  <si>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</si>
  <si>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</si>
  <si>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</si>
  <si>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</si>
  <si>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</si>
  <si>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</si>
  <si>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</si>
  <si>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</si>
  <si>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</si>
  <si>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</si>
  <si>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</si>
  <si>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</si>
  <si>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</si>
  <si>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</si>
  <si>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</si>
  <si>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</si>
  <si>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</si>
  <si>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</si>
  <si>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</si>
  <si>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</si>
  <si>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</si>
  <si>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</si>
  <si>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</si>
  <si>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</si>
  <si>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</si>
  <si>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</si>
  <si>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</si>
  <si>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</si>
  <si>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</si>
  <si>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</si>
  <si>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</si>
  <si>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</si>
  <si>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</si>
  <si>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</si>
  <si>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</si>
  <si>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</si>
  <si>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</si>
  <si>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</si>
  <si>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</si>
  <si>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</si>
  <si>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</si>
  <si>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</si>
  <si>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</si>
  <si>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</si>
  <si>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</si>
  <si>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</si>
  <si>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</si>
  <si>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</si>
  <si>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</si>
  <si>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</si>
  <si>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</si>
  <si>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</si>
  <si>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</si>
  <si>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</si>
  <si>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</si>
  <si>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</si>
  <si>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</si>
  <si>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</si>
  <si>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</si>
  <si>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</si>
  <si>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</si>
  <si>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</si>
  <si>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</si>
  <si>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</si>
  <si>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</si>
  <si>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</si>
  <si>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</si>
  <si>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</si>
  <si>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</si>
  <si>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</si>
  <si>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</si>
  <si>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</si>
  <si>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</si>
  <si>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</si>
  <si>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</si>
  <si>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</si>
  <si>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</si>
  <si>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</si>
  <si>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</si>
  <si>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</si>
  <si>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</si>
  <si>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</si>
  <si>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</si>
  <si>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</si>
  <si>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</si>
  <si>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</si>
  <si>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</si>
  <si>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</si>
  <si>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</si>
  <si>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</si>
  <si>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</si>
  <si>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</si>
  <si>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</si>
  <si>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</si>
  <si>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</si>
  <si>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</si>
  <si>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</si>
  <si>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</si>
  <si>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</si>
  <si>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</si>
  <si>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</si>
  <si>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</si>
  <si>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</si>
  <si>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</si>
  <si>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</si>
  <si>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</si>
  <si>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</si>
  <si>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</si>
  <si>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</si>
  <si>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</si>
  <si>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</si>
  <si>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</si>
  <si>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</si>
  <si>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</si>
  <si>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</si>
  <si>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</si>
  <si>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</si>
  <si>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</si>
  <si>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</si>
  <si>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</si>
  <si>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</si>
  <si>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</si>
  <si>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</si>
  <si>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</si>
  <si>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</si>
  <si>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</si>
  <si>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</si>
  <si>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</si>
  <si>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</si>
  <si>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</si>
  <si>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</si>
  <si>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</si>
  <si>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</si>
  <si>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</si>
  <si>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</si>
  <si>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</si>
  <si>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</si>
  <si>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</si>
  <si>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</si>
  <si>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</si>
  <si>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</si>
  <si>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</si>
  <si>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</si>
  <si>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</si>
  <si>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</si>
  <si>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</si>
  <si>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</si>
  <si>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</si>
  <si>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</si>
  <si>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</si>
  <si>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</si>
  <si>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</si>
  <si>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</si>
  <si>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</si>
  <si>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</si>
  <si>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</si>
  <si>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</si>
  <si>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</si>
  <si>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</si>
  <si>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</si>
  <si>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</si>
  <si>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</si>
  <si>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</si>
  <si>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</si>
  <si>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</si>
  <si>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</si>
  <si>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</si>
  <si>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</si>
  <si>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</si>
  <si>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</si>
  <si>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</si>
  <si>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</si>
  <si>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</si>
  <si>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</si>
  <si>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</si>
  <si>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</si>
  <si>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</si>
  <si>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</si>
  <si>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</si>
  <si>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</si>
  <si>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</si>
  <si>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</si>
  <si>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</si>
  <si>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</si>
  <si>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</si>
  <si>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</si>
  <si>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</si>
  <si>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</si>
  <si>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</si>
  <si>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</si>
  <si>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</si>
  <si>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</si>
  <si>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</si>
  <si>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</si>
  <si>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</si>
  <si>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</si>
  <si>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</si>
  <si>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</si>
  <si>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</si>
  <si>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</si>
  <si>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</si>
  <si>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</si>
  <si>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</si>
  <si>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</si>
  <si>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</si>
  <si>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</si>
  <si>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</si>
  <si>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</si>
  <si>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</si>
  <si>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</si>
  <si>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</si>
  <si>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</si>
  <si>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</si>
  <si>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</si>
  <si>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</si>
  <si>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</si>
  <si>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</si>
  <si>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</si>
  <si>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</si>
  <si>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</si>
  <si>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</si>
  <si>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</si>
  <si>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</si>
  <si>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</si>
  <si>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</si>
  <si>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</si>
  <si>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</si>
  <si>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</si>
  <si>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</si>
  <si>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</si>
  <si>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</si>
  <si>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</si>
  <si>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</si>
  <si>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</si>
  <si>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</si>
  <si>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</si>
  <si>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</si>
  <si>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</si>
  <si>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</si>
  <si>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</si>
  <si>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</si>
  <si>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</si>
  <si>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</si>
  <si>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</si>
  <si>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</si>
  <si>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</si>
  <si>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</si>
  <si>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</si>
  <si>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</si>
  <si>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</si>
  <si>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</si>
  <si>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</si>
  <si>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</si>
  <si>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</si>
  <si>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</si>
  <si>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</si>
  <si>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</si>
  <si>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</si>
  <si>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</si>
  <si>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</si>
  <si>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</si>
  <si>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</si>
  <si>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</si>
  <si>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</si>
  <si>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</si>
  <si>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</si>
  <si>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</si>
  <si>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</si>
  <si>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</si>
  <si>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</si>
  <si>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</si>
  <si>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</si>
  <si>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</si>
  <si>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</si>
  <si>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</si>
  <si>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</si>
  <si>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</si>
  <si>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</si>
  <si>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</si>
  <si>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</si>
  <si>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</si>
  <si>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</si>
  <si>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</si>
  <si>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</si>
  <si>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</si>
  <si>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</si>
  <si>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</si>
  <si>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</si>
  <si>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</si>
  <si>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</si>
  <si>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</si>
  <si>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</si>
  <si>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</si>
  <si>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</si>
  <si>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</si>
  <si>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</si>
  <si>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</si>
  <si>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</si>
  <si>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</si>
  <si>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</si>
  <si>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</si>
  <si>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</si>
  <si>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</si>
  <si>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</si>
  <si>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</si>
  <si>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</si>
  <si>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</si>
  <si>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</si>
  <si>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</si>
  <si>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</si>
  <si>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</si>
  <si>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</si>
  <si>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</si>
  <si>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</si>
  <si>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</si>
  <si>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</si>
  <si>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</si>
  <si>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</si>
  <si>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</si>
  <si>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</si>
  <si>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</si>
  <si>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</si>
  <si>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</si>
  <si>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</si>
  <si>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</si>
  <si>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</si>
  <si>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</si>
  <si>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</si>
  <si>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</si>
  <si>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</si>
  <si>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</si>
  <si>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</si>
  <si>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</si>
  <si>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</si>
  <si>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</si>
  <si>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</si>
  <si>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</si>
  <si>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</si>
  <si>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</si>
  <si>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</si>
  <si>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</si>
  <si>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</si>
  <si>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</si>
  <si>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</si>
  <si>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</si>
  <si>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</si>
  <si>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</si>
  <si>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</si>
  <si>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</si>
  <si>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</si>
  <si>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</si>
  <si>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</si>
  <si>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</si>
  <si>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</si>
  <si>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</si>
  <si>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</si>
  <si>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</si>
  <si>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</si>
  <si>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</si>
  <si>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</si>
  <si>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</si>
  <si>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</si>
  <si>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</si>
  <si>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</si>
  <si>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</si>
  <si>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</si>
  <si>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</si>
  <si>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</si>
  <si>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</si>
  <si>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</si>
  <si>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</si>
  <si>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</si>
  <si>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</si>
  <si>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</si>
  <si>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</si>
  <si>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</si>
  <si>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</si>
  <si>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</si>
  <si>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</si>
  <si>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</si>
  <si>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</si>
  <si>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</si>
  <si>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</si>
  <si>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</si>
  <si>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</si>
  <si>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</si>
  <si>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</si>
  <si>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</si>
  <si>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</si>
  <si>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</si>
  <si>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</si>
  <si>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</si>
  <si>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</si>
  <si>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</si>
  <si>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</si>
  <si>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</si>
  <si>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</si>
  <si>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</si>
  <si>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</si>
  <si>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</si>
  <si>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</si>
  <si>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</si>
  <si>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</si>
  <si>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</si>
  <si>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</si>
  <si>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</si>
  <si>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</si>
  <si>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</si>
  <si>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</si>
  <si>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</si>
  <si>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</si>
  <si>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</si>
  <si>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</si>
  <si>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</si>
  <si>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</si>
  <si>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</si>
  <si>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</si>
  <si>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</si>
  <si>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</si>
  <si>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</si>
  <si>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</si>
  <si>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</si>
  <si>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</si>
  <si>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</si>
  <si>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</si>
  <si>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</si>
  <si>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</si>
  <si>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</si>
  <si>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</si>
  <si>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</si>
  <si>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</si>
  <si>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</si>
  <si>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</si>
  <si>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</si>
  <si>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</si>
  <si>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</si>
  <si>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</si>
  <si>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</si>
  <si>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</si>
  <si>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</si>
  <si>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</si>
  <si>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</si>
  <si>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</si>
  <si>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</si>
  <si>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</si>
  <si>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</si>
  <si>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</si>
  <si>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</si>
  <si>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</si>
  <si>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</si>
  <si>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</si>
  <si>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</si>
  <si>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</si>
  <si>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</si>
  <si>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</si>
  <si>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</si>
  <si>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</si>
  <si>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</si>
  <si>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</si>
  <si>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</si>
  <si>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</si>
  <si>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</si>
  <si>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</si>
  <si>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</si>
  <si>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</si>
  <si>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</si>
  <si>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</si>
  <si>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</si>
  <si>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</si>
  <si>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</si>
  <si>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</si>
  <si>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</si>
  <si>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</si>
  <si>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</si>
  <si>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</si>
  <si>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</si>
  <si>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</si>
  <si>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</si>
  <si>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</si>
  <si>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</si>
  <si>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</si>
  <si>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</si>
  <si>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</si>
  <si>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</si>
  <si>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</si>
  <si>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</si>
  <si>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</si>
  <si>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</si>
  <si>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</si>
  <si>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</si>
  <si>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</si>
  <si>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</si>
  <si>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</si>
  <si>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</si>
  <si>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</si>
  <si>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</si>
  <si>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</si>
  <si>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</si>
  <si>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</si>
  <si>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</si>
  <si>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</si>
  <si>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</si>
  <si>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</si>
  <si>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</si>
  <si>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</si>
  <si>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</si>
  <si>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</si>
  <si>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</si>
  <si>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</si>
  <si>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</si>
  <si>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</si>
  <si>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</si>
  <si>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</si>
  <si>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</si>
  <si>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</si>
  <si>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</si>
  <si>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</si>
  <si>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</si>
  <si>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</si>
  <si>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</si>
  <si>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</si>
  <si>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</si>
  <si>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</si>
  <si>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</si>
  <si>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</si>
  <si>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</si>
  <si>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</si>
  <si>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</si>
  <si>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</si>
  <si>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</si>
  <si>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</si>
  <si>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</si>
  <si>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</si>
  <si>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</si>
  <si>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</si>
  <si>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</si>
  <si>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</si>
  <si>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</si>
  <si>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</si>
  <si>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</si>
  <si>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</si>
  <si>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</si>
  <si>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</si>
  <si>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</si>
  <si>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</si>
  <si>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</si>
  <si>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</si>
  <si>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</si>
  <si>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</si>
  <si>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</si>
  <si>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</si>
  <si>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</si>
  <si>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</si>
  <si>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</si>
  <si>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</si>
  <si>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</si>
  <si>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</si>
  <si>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</si>
  <si>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</si>
  <si>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</si>
  <si>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</si>
  <si>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</si>
  <si>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</si>
  <si>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</si>
  <si>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</si>
  <si>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</si>
  <si>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</si>
  <si>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</si>
  <si>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</si>
  <si>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</si>
  <si>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</si>
  <si>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</si>
  <si>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</si>
  <si>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</si>
  <si>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</si>
  <si>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</si>
  <si>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</si>
  <si>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</si>
  <si>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</si>
  <si>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</si>
  <si>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</si>
  <si>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</si>
  <si>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</si>
  <si>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</si>
  <si>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</si>
  <si>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</si>
  <si>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</si>
  <si>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</si>
  <si>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</si>
  <si>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</si>
  <si>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</si>
  <si>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</si>
  <si>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</si>
  <si>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</si>
  <si>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</si>
  <si>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</si>
  <si>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</si>
  <si>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</si>
  <si>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</si>
  <si>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</si>
  <si>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</si>
  <si>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</si>
  <si>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</si>
  <si>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</si>
  <si>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</si>
  <si>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</si>
  <si>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</si>
  <si>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</si>
  <si>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</si>
  <si>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</si>
  <si>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</si>
  <si>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</si>
  <si>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</si>
  <si>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</si>
  <si>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</si>
  <si>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</si>
  <si>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</si>
  <si>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</si>
  <si>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</si>
  <si>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</si>
  <si>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</si>
  <si>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</si>
  <si>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</si>
  <si>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</si>
  <si>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</si>
  <si>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</si>
  <si>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</si>
  <si>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</si>
  <si>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</si>
  <si>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</si>
  <si>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</si>
  <si>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</si>
  <si>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</si>
  <si>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</si>
  <si>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</si>
  <si>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</si>
  <si>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</si>
  <si>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</si>
  <si>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</si>
  <si>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</si>
  <si>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</si>
  <si>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</si>
  <si>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</si>
  <si>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</si>
  <si>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</si>
  <si>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</si>
  <si>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</si>
  <si>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</si>
  <si>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</si>
  <si>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</si>
  <si>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</si>
  <si>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</si>
  <si>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</si>
  <si>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</si>
  <si>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</si>
  <si>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</si>
  <si>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</si>
  <si>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</si>
  <si>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</si>
  <si>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</si>
  <si>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</si>
  <si>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</si>
  <si>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</si>
  <si>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</si>
  <si>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</si>
  <si>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</si>
  <si>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</si>
  <si>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</si>
  <si>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</si>
  <si>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</si>
  <si>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</si>
  <si>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</si>
  <si>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</si>
  <si>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</si>
  <si>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</si>
  <si>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</si>
  <si>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</si>
  <si>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</si>
  <si>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</si>
  <si>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</si>
  <si>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</si>
  <si>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</si>
  <si>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</si>
  <si>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</si>
  <si>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</si>
  <si>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</si>
  <si>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</si>
  <si>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</si>
  <si>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</si>
  <si>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</si>
  <si>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</si>
  <si>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</si>
  <si>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</si>
  <si>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</si>
  <si>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</si>
  <si>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</si>
  <si>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</si>
  <si>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</si>
  <si>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</si>
  <si>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</si>
  <si>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</si>
  <si>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</si>
  <si>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</si>
  <si>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</si>
  <si>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</si>
  <si>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</si>
  <si>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</si>
  <si>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</si>
  <si>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</si>
  <si>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</si>
  <si>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</si>
  <si>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</si>
  <si>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</si>
  <si>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</si>
  <si>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</si>
  <si>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</si>
  <si>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</si>
  <si>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</si>
  <si>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</si>
  <si>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</si>
  <si>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</si>
  <si>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</si>
  <si>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</si>
  <si>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</si>
  <si>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</si>
  <si>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</si>
  <si>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</si>
  <si>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</si>
  <si>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</si>
  <si>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</si>
  <si>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</si>
  <si>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</si>
  <si>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</si>
  <si>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</si>
  <si>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</si>
  <si>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</si>
  <si>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</si>
  <si>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</si>
  <si>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</si>
  <si>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</si>
  <si>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</si>
  <si>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</si>
  <si>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</si>
  <si>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</si>
  <si>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</si>
  <si>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</si>
  <si>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</si>
  <si>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</si>
  <si>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</si>
  <si>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</si>
  <si>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</si>
  <si>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</si>
  <si>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</si>
  <si>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</si>
  <si>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</si>
  <si>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</si>
  <si>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</si>
  <si>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</si>
  <si>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</si>
  <si>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</si>
  <si>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</si>
  <si>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</si>
  <si>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</si>
  <si>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</si>
  <si>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</si>
  <si>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</si>
  <si>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</si>
  <si>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</si>
  <si>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</si>
  <si>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</si>
  <si>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</si>
  <si>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</si>
  <si>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</si>
  <si>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</si>
  <si>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</si>
  <si>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</si>
  <si>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</si>
  <si>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</si>
  <si>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</si>
  <si>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</si>
  <si>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</si>
  <si>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</si>
  <si>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</si>
  <si>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</si>
  <si>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</si>
  <si>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</si>
  <si>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</si>
  <si>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</si>
  <si>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</si>
  <si>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</si>
  <si>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</si>
  <si>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</si>
  <si>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</si>
  <si>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</si>
  <si>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</si>
  <si>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</si>
  <si>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</si>
  <si>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</si>
  <si>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</si>
  <si>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</si>
  <si>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</si>
  <si>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</si>
  <si>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</si>
  <si>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</si>
  <si>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</si>
  <si>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</si>
  <si>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</si>
  <si>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</si>
  <si>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</si>
  <si>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</si>
  <si>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</si>
  <si>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</si>
  <si>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</si>
  <si>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</si>
  <si>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</si>
  <si>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</si>
  <si>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</si>
  <si>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</si>
  <si>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</si>
  <si>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</si>
  <si>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</si>
  <si>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</si>
  <si>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</si>
  <si>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</si>
  <si>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</si>
  <si>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</si>
  <si>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</si>
  <si>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</si>
  <si>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</si>
  <si>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</si>
  <si>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</si>
  <si>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</si>
  <si>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</si>
  <si>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</si>
  <si>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</si>
  <si>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</si>
  <si>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</si>
  <si>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</si>
  <si>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</si>
  <si>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</si>
  <si>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</si>
  <si>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</si>
  <si>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</si>
  <si>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</si>
  <si>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</si>
  <si>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</si>
  <si>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</si>
  <si>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</si>
  <si>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</si>
  <si>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</si>
  <si>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</si>
  <si>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</si>
  <si>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</si>
  <si>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</si>
  <si>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</si>
  <si>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</si>
  <si>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</si>
  <si>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</si>
  <si>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</si>
  <si>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</si>
  <si>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</si>
  <si>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</si>
  <si>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</si>
  <si>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</si>
  <si>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</si>
  <si>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</si>
  <si>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</si>
  <si>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</si>
  <si>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</si>
  <si>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</si>
  <si>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</si>
  <si>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</si>
  <si>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</si>
  <si>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</si>
  <si>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</si>
  <si>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</si>
  <si>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</si>
  <si>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</si>
  <si>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</si>
  <si>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</si>
  <si>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</si>
  <si>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</si>
  <si>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</si>
  <si>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</si>
  <si>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</si>
  <si>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</si>
  <si>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</si>
  <si>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</si>
  <si>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</si>
  <si>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</si>
  <si>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</si>
  <si>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</si>
  <si>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</si>
  <si>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</si>
  <si>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</si>
  <si>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</si>
  <si>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</si>
  <si>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</si>
  <si>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</si>
  <si>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</si>
  <si>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</si>
  <si>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</si>
  <si>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</si>
  <si>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</si>
  <si>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</si>
  <si>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</si>
  <si>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</si>
  <si>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</si>
  <si>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</si>
  <si>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</si>
  <si>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</si>
  <si>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</si>
  <si>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</si>
  <si>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</si>
  <si>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</si>
  <si>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</si>
  <si>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</si>
  <si>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</si>
  <si>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</si>
  <si>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</si>
  <si>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</si>
  <si>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</si>
  <si>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</si>
  <si>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</si>
  <si>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</si>
  <si>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</si>
  <si>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</si>
  <si>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</si>
  <si>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</si>
  <si>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</si>
  <si>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</si>
  <si>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</si>
  <si>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</si>
  <si>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</si>
  <si>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</si>
  <si>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</si>
  <si>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</si>
  <si>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</si>
  <si>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</si>
  <si>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</si>
  <si>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</si>
  <si>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</si>
  <si>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</si>
  <si>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</si>
  <si>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</si>
  <si>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</si>
  <si>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</si>
  <si>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</si>
  <si>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</si>
  <si>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</si>
  <si>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</si>
  <si>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</si>
  <si>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</si>
  <si>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</si>
  <si>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</si>
  <si>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</si>
  <si>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</si>
  <si>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</si>
  <si>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</si>
  <si>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</si>
  <si>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</si>
  <si>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</si>
  <si>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</si>
  <si>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</si>
  <si>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</si>
  <si>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</si>
  <si>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</si>
  <si>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</si>
  <si>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</si>
  <si>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</si>
  <si>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</si>
  <si>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</si>
  <si>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</si>
  <si>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</si>
  <si>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</si>
  <si>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</si>
  <si>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</si>
  <si>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</si>
  <si>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</si>
  <si>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</si>
  <si>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</si>
  <si>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</si>
  <si>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</si>
  <si>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</si>
  <si>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</si>
  <si>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</si>
  <si>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</si>
  <si>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</si>
  <si>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</si>
  <si>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</si>
  <si>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</si>
  <si>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</si>
  <si>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</si>
  <si>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</si>
  <si>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</si>
  <si>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</si>
  <si>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</si>
  <si>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</si>
  <si>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</si>
  <si>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</si>
  <si>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</si>
  <si>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</si>
  <si>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</si>
  <si>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</si>
  <si>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</si>
  <si>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</si>
  <si>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</si>
  <si>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</si>
  <si>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</si>
  <si>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</si>
  <si>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</si>
  <si>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</si>
  <si>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</si>
  <si>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</si>
  <si>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</si>
  <si>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</si>
  <si>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</si>
  <si>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</si>
  <si>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</si>
  <si>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</si>
  <si>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</si>
  <si>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</si>
  <si>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</si>
  <si>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</si>
  <si>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</si>
  <si>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</si>
  <si>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</si>
  <si>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</si>
  <si>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</si>
  <si>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</si>
  <si>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</si>
  <si>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</si>
  <si>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</si>
  <si>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</si>
  <si>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</si>
  <si>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</si>
  <si>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</si>
  <si>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</si>
  <si>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</si>
  <si>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</si>
  <si>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</si>
  <si>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</si>
  <si>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</si>
  <si>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</si>
  <si>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</si>
  <si>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</si>
  <si>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</si>
  <si>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</si>
  <si>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</si>
  <si>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</si>
  <si>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</si>
  <si>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</si>
  <si>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</si>
  <si>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</si>
  <si>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</si>
  <si>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</si>
  <si>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</si>
  <si>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</si>
  <si>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</si>
  <si>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</si>
  <si>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</si>
  <si>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</si>
  <si>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</si>
  <si>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</si>
  <si>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</si>
  <si>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</si>
  <si>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</si>
  <si>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</si>
  <si>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</si>
  <si>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</si>
  <si>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</si>
  <si>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</si>
  <si>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</si>
  <si>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</si>
  <si>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</si>
  <si>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</si>
  <si>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</si>
  <si>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</si>
  <si>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</si>
  <si>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</si>
  <si>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</si>
  <si>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</si>
  <si>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</si>
  <si>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</si>
  <si>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</si>
  <si>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</si>
  <si>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</si>
  <si>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</si>
  <si>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</si>
  <si>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</si>
  <si>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</si>
  <si>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</si>
  <si>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</si>
  <si>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</si>
  <si>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</si>
  <si>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</si>
  <si>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</si>
  <si>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</si>
  <si>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</si>
  <si>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</si>
  <si>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</si>
  <si>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</si>
  <si>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</si>
  <si>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</si>
  <si>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</si>
  <si>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</si>
  <si>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</si>
  <si>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</si>
  <si>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</si>
  <si>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</si>
  <si>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</si>
  <si>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</si>
  <si>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</si>
  <si>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</si>
  <si>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</si>
  <si>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</si>
  <si>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</si>
  <si>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</si>
  <si>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</si>
  <si>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</si>
  <si>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</si>
  <si>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</si>
  <si>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</si>
  <si>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</si>
  <si>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</si>
  <si>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</si>
  <si>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</si>
  <si>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</si>
  <si>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</si>
  <si>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</si>
  <si>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</si>
  <si>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</si>
  <si>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</si>
  <si>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</si>
  <si>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</si>
  <si>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</si>
  <si>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</si>
  <si>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</si>
  <si>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</si>
  <si>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</si>
  <si>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</si>
  <si>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</si>
  <si>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</si>
  <si>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</si>
  <si>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</si>
  <si>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</si>
  <si>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</si>
  <si>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</si>
  <si>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</si>
  <si>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</si>
  <si>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</si>
  <si>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</si>
  <si>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</si>
  <si>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</si>
  <si>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</si>
  <si>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</si>
  <si>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</si>
  <si>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</si>
  <si>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</si>
  <si>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</si>
  <si>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</si>
  <si>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</si>
  <si>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</si>
  <si>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</si>
  <si>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</si>
  <si>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</si>
  <si>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</si>
  <si>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</si>
  <si>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</si>
  <si>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</si>
  <si>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</si>
  <si>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</si>
  <si>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</si>
  <si>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</si>
  <si>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</si>
  <si>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</si>
  <si>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</si>
  <si>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</si>
  <si>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</si>
  <si>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</si>
  <si>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</si>
  <si>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</si>
  <si>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</si>
  <si>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</si>
  <si>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</si>
  <si>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</si>
  <si>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</si>
  <si>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</si>
  <si>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</si>
  <si>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</si>
  <si>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</si>
  <si>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</si>
  <si>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</si>
  <si>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</si>
  <si>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</si>
  <si>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</si>
  <si>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</si>
  <si>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</si>
  <si>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</si>
  <si>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</si>
  <si>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</si>
  <si>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</si>
  <si>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</si>
  <si>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</si>
  <si>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</si>
  <si>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</si>
  <si>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</si>
  <si>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</si>
  <si>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</si>
  <si>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</si>
  <si>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</si>
  <si>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</si>
  <si>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</si>
  <si>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</si>
  <si>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</si>
  <si>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</si>
  <si>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</si>
  <si>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</si>
  <si>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</si>
  <si>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</si>
  <si>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</si>
  <si>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</si>
  <si>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</si>
  <si>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</si>
  <si>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</si>
  <si>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</si>
  <si>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</si>
  <si>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</si>
  <si>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</si>
  <si>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</si>
  <si>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</si>
  <si>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</si>
  <si>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</si>
  <si>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</si>
  <si>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</si>
  <si>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</si>
  <si>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</si>
  <si>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</si>
  <si>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</si>
  <si>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</si>
  <si>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</si>
  <si>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</si>
  <si>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</si>
  <si>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</si>
  <si>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</si>
  <si>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</si>
  <si>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</si>
  <si>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</si>
  <si>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</si>
  <si>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</si>
  <si>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</si>
  <si>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</si>
  <si>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</si>
  <si>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</si>
  <si>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</si>
  <si>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</si>
  <si>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</si>
  <si>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</si>
  <si>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</si>
  <si>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</si>
  <si>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</si>
  <si>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</si>
  <si>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</si>
  <si>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</si>
  <si>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</si>
  <si>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</si>
  <si>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</si>
  <si>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</si>
  <si>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</si>
  <si>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</si>
  <si>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</si>
  <si>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</si>
  <si>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</si>
  <si>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</si>
  <si>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</si>
  <si>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</si>
  <si>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</si>
  <si>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</si>
  <si>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</si>
  <si>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</si>
  <si>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</si>
  <si>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</si>
  <si>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</si>
  <si>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</si>
  <si>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</si>
  <si>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</si>
  <si>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</si>
  <si>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</si>
  <si>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</si>
  <si>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</si>
  <si>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</si>
  <si>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</si>
  <si>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</si>
  <si>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</si>
  <si>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</si>
  <si>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</si>
  <si>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</si>
  <si>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</si>
  <si>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</si>
  <si>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</si>
  <si>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</si>
  <si>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</si>
  <si>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</si>
  <si>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</si>
  <si>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</si>
  <si>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</si>
  <si>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</si>
  <si>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</si>
  <si>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</si>
  <si>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</si>
  <si>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</si>
  <si>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</si>
  <si>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</si>
  <si>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</si>
  <si>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</si>
  <si>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</si>
  <si>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</si>
  <si>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</si>
  <si>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</si>
  <si>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</si>
  <si>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</si>
  <si>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</si>
  <si>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</si>
  <si>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</si>
  <si>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</si>
  <si>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</si>
  <si>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</si>
  <si>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</si>
  <si>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</si>
  <si>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</si>
  <si>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</si>
  <si>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</si>
  <si>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</si>
  <si>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</si>
  <si>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</si>
  <si>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</si>
  <si>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</si>
  <si>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</si>
  <si>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</si>
  <si>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</si>
  <si>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</si>
  <si>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</si>
  <si>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</si>
  <si>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</si>
  <si>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</si>
  <si>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</si>
  <si>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</si>
  <si>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</si>
  <si>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</si>
  <si>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</si>
  <si>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</si>
  <si>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</si>
  <si>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</si>
  <si>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</si>
  <si>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</si>
  <si>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</si>
  <si>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</si>
  <si>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</si>
  <si>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</si>
  <si>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</si>
  <si>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</si>
  <si>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</si>
  <si>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</si>
  <si>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</si>
  <si>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</si>
  <si>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</si>
  <si>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</si>
  <si>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</si>
  <si>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</si>
  <si>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</si>
  <si>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</si>
  <si>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</si>
  <si>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</si>
  <si>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</si>
  <si>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</si>
  <si>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</si>
  <si>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</si>
  <si>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</si>
  <si>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</si>
  <si>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</si>
  <si>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</si>
  <si>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</si>
  <si>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</si>
  <si>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</si>
  <si>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</si>
  <si>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</si>
  <si>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</si>
  <si>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</si>
  <si>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</si>
  <si>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</si>
  <si>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</si>
  <si>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</si>
  <si>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</si>
  <si>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</si>
  <si>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</si>
  <si>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</si>
  <si>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</si>
  <si>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</si>
  <si>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</si>
  <si>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</si>
  <si>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</si>
  <si>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</si>
  <si>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</si>
  <si>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</si>
  <si>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</si>
  <si>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</si>
  <si>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</si>
  <si>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</si>
  <si>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</si>
  <si>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</si>
  <si>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</si>
  <si>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</si>
  <si>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</si>
  <si>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</si>
  <si>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</si>
  <si>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</si>
  <si>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</si>
  <si>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</si>
  <si>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</si>
  <si>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</si>
  <si>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</si>
  <si>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</si>
  <si>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</si>
  <si>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</si>
  <si>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</si>
  <si>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</si>
  <si>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</si>
  <si>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</si>
  <si>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</si>
  <si>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</si>
  <si>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</si>
  <si>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</si>
  <si>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</si>
  <si>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</si>
  <si>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</si>
  <si>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</si>
  <si>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</si>
  <si>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</si>
  <si>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</si>
  <si>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</si>
  <si>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</si>
  <si>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</si>
  <si>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</si>
  <si>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</si>
  <si>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</si>
  <si>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</si>
  <si>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</si>
  <si>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</si>
  <si>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</si>
  <si>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</si>
  <si>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</si>
  <si>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</si>
  <si>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</si>
  <si>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</si>
  <si>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</si>
  <si>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</si>
  <si>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</si>
  <si>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</si>
  <si>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</si>
  <si>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</si>
  <si>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</si>
  <si>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</si>
  <si>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</si>
  <si>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</si>
  <si>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</si>
  <si>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</si>
  <si>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</si>
  <si>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</si>
  <si>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</si>
  <si>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</si>
  <si>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</si>
  <si>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</si>
  <si>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</si>
  <si>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</si>
  <si>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</si>
  <si>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</si>
  <si>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</si>
  <si>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</si>
  <si>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</si>
  <si>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</si>
  <si>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</si>
  <si>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</si>
  <si>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</si>
  <si>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</si>
  <si>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</si>
  <si>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</si>
  <si>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</si>
  <si>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</si>
  <si>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</si>
  <si>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</si>
  <si>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</si>
  <si>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</si>
  <si>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</si>
  <si>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</si>
  <si>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</si>
  <si>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</si>
  <si>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</si>
  <si>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</si>
  <si>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</si>
  <si>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</si>
  <si>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</si>
  <si>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</si>
  <si>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</si>
  <si>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</si>
  <si>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</si>
  <si>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</si>
  <si>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</si>
  <si>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</si>
  <si>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</si>
  <si>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</si>
  <si>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</si>
  <si>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</si>
  <si>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</si>
  <si>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</si>
  <si>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</si>
  <si>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</si>
  <si>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</si>
  <si>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</si>
  <si>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</si>
  <si>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</si>
  <si>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</si>
  <si>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</si>
  <si>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</si>
  <si>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</si>
  <si>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</si>
  <si>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</si>
  <si>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</si>
  <si>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</si>
  <si>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</si>
  <si>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</si>
  <si>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</si>
  <si>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</si>
  <si>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</si>
  <si>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</si>
  <si>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</si>
  <si>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</si>
  <si>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</si>
  <si>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</si>
  <si>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</si>
  <si>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</si>
  <si>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</si>
  <si>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</si>
  <si>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</si>
  <si>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</si>
  <si>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</si>
  <si>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</si>
  <si>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</si>
  <si>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</si>
  <si>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</si>
  <si>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</si>
  <si>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</si>
  <si>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</si>
  <si>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</si>
  <si>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</si>
  <si>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</si>
  <si>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</si>
  <si>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</si>
  <si>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</si>
  <si>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</si>
  <si>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</si>
  <si>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</si>
  <si>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</si>
  <si>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</si>
  <si>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</si>
  <si>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</si>
  <si>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</si>
  <si>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</si>
  <si>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</si>
  <si>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</si>
  <si>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</si>
  <si>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</si>
  <si>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</si>
  <si>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</si>
  <si>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</si>
  <si>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</si>
  <si>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</si>
  <si>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</si>
  <si>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</si>
  <si>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</si>
  <si>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</si>
  <si>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</si>
  <si>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</si>
  <si>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</si>
  <si>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</si>
  <si>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</si>
  <si>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</si>
  <si>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</si>
  <si>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</si>
  <si>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</si>
  <si>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</si>
  <si>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</si>
  <si>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</si>
  <si>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</si>
  <si>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</si>
  <si>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</si>
  <si>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</si>
  <si>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</si>
  <si>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</si>
  <si>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</si>
  <si>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</si>
  <si>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</si>
  <si>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</si>
  <si>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</si>
  <si>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</si>
  <si>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</si>
  <si>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</si>
  <si>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</si>
  <si>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</si>
  <si>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</si>
  <si>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</si>
  <si>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</si>
  <si>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</si>
  <si>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</si>
  <si>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</si>
  <si>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</si>
  <si>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</si>
  <si>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</si>
  <si>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</si>
  <si>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</si>
  <si>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</si>
  <si>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</si>
  <si>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</si>
  <si>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</si>
  <si>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</si>
  <si>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</si>
  <si>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</si>
  <si>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</si>
  <si>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</si>
  <si>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</si>
  <si>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</si>
  <si>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</si>
  <si>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</si>
  <si>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</si>
  <si>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</si>
  <si>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</si>
  <si>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</si>
  <si>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</si>
  <si>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</si>
  <si>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</si>
  <si>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</si>
  <si>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</si>
  <si>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</si>
  <si>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</si>
  <si>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</si>
  <si>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</si>
  <si>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</si>
  <si>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</si>
  <si>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</si>
  <si>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</si>
  <si>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</si>
  <si>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</si>
  <si>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</si>
  <si>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</si>
  <si>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</si>
  <si>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</si>
  <si>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</si>
  <si>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</si>
  <si>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</si>
  <si>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</si>
  <si>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</si>
  <si>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</si>
  <si>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</si>
  <si>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</si>
  <si>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</si>
  <si>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</si>
  <si>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</si>
  <si>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</si>
  <si>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</si>
  <si>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</si>
  <si>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</si>
  <si>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</si>
  <si>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</si>
  <si>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</si>
  <si>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</si>
  <si>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</si>
  <si>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</si>
  <si>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</si>
  <si>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</si>
  <si>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</si>
  <si>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</si>
  <si>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</si>
  <si>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</si>
  <si>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</si>
  <si>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</si>
  <si>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</si>
  <si>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</si>
  <si>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</si>
  <si>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</si>
  <si>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</si>
  <si>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</si>
  <si>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</si>
  <si>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</si>
  <si>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</si>
  <si>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</si>
  <si>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</si>
  <si>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</si>
  <si>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</si>
  <si>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</si>
  <si>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</si>
  <si>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</si>
  <si>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</si>
  <si>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</si>
  <si>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</si>
  <si>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</si>
  <si>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</si>
  <si>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</si>
  <si>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</si>
  <si>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</si>
  <si>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</si>
  <si>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</si>
  <si>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</si>
  <si>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</si>
  <si>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</si>
  <si>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</si>
  <si>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</si>
  <si>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</si>
  <si>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</si>
  <si>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</si>
  <si>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</si>
  <si>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</si>
  <si>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</si>
  <si>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</si>
  <si>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</si>
  <si>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</si>
  <si>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</si>
  <si>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</si>
  <si>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</si>
  <si>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</si>
  <si>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</si>
  <si>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</si>
  <si>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</si>
  <si>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</si>
  <si>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</si>
  <si>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</si>
  <si>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</si>
  <si>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</si>
  <si>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</si>
  <si>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</si>
  <si>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</si>
  <si>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</si>
  <si>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</si>
  <si>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</si>
  <si>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</si>
  <si>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</si>
  <si>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</si>
  <si>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</si>
  <si>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</si>
  <si>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</si>
  <si>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</si>
  <si>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</si>
  <si>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</si>
  <si>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</si>
  <si>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</si>
  <si>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</si>
  <si>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</si>
  <si>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</si>
  <si>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</si>
  <si>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</si>
  <si>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</si>
  <si>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</si>
  <si>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</si>
  <si>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</si>
  <si>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</si>
  <si>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</si>
  <si>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</si>
  <si>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</si>
  <si>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</si>
  <si>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</si>
  <si>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</si>
  <si>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</si>
  <si>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</si>
  <si>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</si>
  <si>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</si>
  <si>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</si>
  <si>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</si>
  <si>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</si>
  <si>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</si>
  <si>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</si>
  <si>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</si>
  <si>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</si>
  <si>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</si>
  <si>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</si>
  <si>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</si>
  <si>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</si>
  <si>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</si>
  <si>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</si>
  <si>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</si>
  <si>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</si>
  <si>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</si>
  <si>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</si>
  <si>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</si>
  <si>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</si>
  <si>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</si>
  <si>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</si>
  <si>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</si>
  <si>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</si>
  <si>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</si>
  <si>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</si>
  <si>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</si>
  <si>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</si>
  <si>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</si>
  <si>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</si>
  <si>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</si>
  <si>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</si>
  <si>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</si>
  <si>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</si>
  <si>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</si>
  <si>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</si>
  <si>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</si>
  <si>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</si>
  <si>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</si>
  <si>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</si>
  <si>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</si>
  <si>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</si>
  <si>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</si>
  <si>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</si>
  <si>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</si>
  <si>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</si>
  <si>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</si>
  <si>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</si>
  <si>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</si>
  <si>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</si>
  <si>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</si>
  <si>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</si>
  <si>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</si>
  <si>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</si>
  <si>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</si>
  <si>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</si>
  <si>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</si>
  <si>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</si>
  <si>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</si>
  <si>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</si>
  <si>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</si>
  <si>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</si>
  <si>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</si>
  <si>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</si>
  <si>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</si>
  <si>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</si>
  <si>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</si>
  <si>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</si>
  <si>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</si>
  <si>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</si>
  <si>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</si>
  <si>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</si>
  <si>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</si>
  <si>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</si>
  <si>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</si>
  <si>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</si>
  <si>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</si>
  <si>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</si>
  <si>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</si>
  <si>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</si>
  <si>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</si>
  <si>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</si>
  <si>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</si>
  <si>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</si>
  <si>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</si>
  <si>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</si>
  <si>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</si>
  <si>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</si>
  <si>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</si>
  <si>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</si>
  <si>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</si>
  <si>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</si>
  <si>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</si>
  <si>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</si>
  <si>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</si>
  <si>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</si>
  <si>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</si>
  <si>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</si>
  <si>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</si>
  <si>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</si>
  <si>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</si>
  <si>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</si>
  <si>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</si>
  <si>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</si>
  <si>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</si>
  <si>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</si>
  <si>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</si>
  <si>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</si>
  <si>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</si>
  <si>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</si>
  <si>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</si>
  <si>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</si>
  <si>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</si>
  <si>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</si>
  <si>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</si>
  <si>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</si>
  <si>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</si>
  <si>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</si>
  <si>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</si>
  <si>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</si>
  <si>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</si>
  <si>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</si>
  <si>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</si>
  <si>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</si>
  <si>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</si>
  <si>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</si>
  <si>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</si>
  <si>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</si>
  <si>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</si>
  <si>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</si>
  <si>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</si>
  <si>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</si>
  <si>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</si>
  <si>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</si>
  <si>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</si>
  <si>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</si>
  <si>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</si>
  <si>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</si>
  <si>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</si>
  <si>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</si>
  <si>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</si>
  <si>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</si>
  <si>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</si>
  <si>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</si>
  <si>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</si>
  <si>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</si>
  <si>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</si>
  <si>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</si>
  <si>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</si>
  <si>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</si>
  <si>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</si>
  <si>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</si>
  <si>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</si>
  <si>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</si>
  <si>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</si>
  <si>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</si>
  <si>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</si>
  <si>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</si>
  <si>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</si>
  <si>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</si>
  <si>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</si>
  <si>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</si>
  <si>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</si>
  <si>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</si>
  <si>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</si>
  <si>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</si>
  <si>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</si>
  <si>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</si>
  <si>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</si>
  <si>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</si>
  <si>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</si>
  <si>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</si>
  <si>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</si>
  <si>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</si>
  <si>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</si>
  <si>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</si>
  <si>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</si>
  <si>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</si>
  <si>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</si>
  <si>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</si>
  <si>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</si>
  <si>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</si>
  <si>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</si>
  <si>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</si>
  <si>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</si>
  <si>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</si>
  <si>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</si>
  <si>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</si>
  <si>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</si>
  <si>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</si>
  <si>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</si>
  <si>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</si>
  <si>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</si>
  <si>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</si>
  <si>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</si>
  <si>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</si>
  <si>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</si>
  <si>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</si>
  <si>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</si>
  <si>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</si>
  <si>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</si>
  <si>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</si>
  <si>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</si>
  <si>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</si>
  <si>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</si>
  <si>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</si>
  <si>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</si>
  <si>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</si>
  <si>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</si>
  <si>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</si>
  <si>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</si>
  <si>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</si>
  <si>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</si>
  <si>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</si>
  <si>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</si>
  <si>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</si>
  <si>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</si>
  <si>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</si>
  <si>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</si>
  <si>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</si>
  <si>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</si>
  <si>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</si>
  <si>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</si>
  <si>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</si>
  <si>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</si>
  <si>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</si>
  <si>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</si>
  <si>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</si>
  <si>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</si>
  <si>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</si>
  <si>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</si>
  <si>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</si>
  <si>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</si>
  <si>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</si>
  <si>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</si>
  <si>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</si>
  <si>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</si>
  <si>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</si>
  <si>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</si>
  <si>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</si>
  <si>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</si>
  <si>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</si>
  <si>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</si>
  <si>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</si>
  <si>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</si>
  <si>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</si>
  <si>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</si>
  <si>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</si>
  <si>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</si>
  <si>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</si>
  <si>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</si>
  <si>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</si>
  <si>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</si>
  <si>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</si>
  <si>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</si>
  <si>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</si>
  <si>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</si>
  <si>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</si>
  <si>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</si>
  <si>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</si>
  <si>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</si>
  <si>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</si>
  <si>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</si>
  <si>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</si>
  <si>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</si>
  <si>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</si>
  <si>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</si>
  <si>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</si>
  <si>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</si>
  <si>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</si>
  <si>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</si>
  <si>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</si>
  <si>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</si>
  <si>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</si>
  <si>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</si>
  <si>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</si>
  <si>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</si>
  <si>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</si>
  <si>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</si>
  <si>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</si>
  <si>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</si>
  <si>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</si>
  <si>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</si>
  <si>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</si>
  <si>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</si>
  <si>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</si>
  <si>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</si>
  <si>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</si>
  <si>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</si>
  <si>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</si>
  <si>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</si>
  <si>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</si>
  <si>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</si>
  <si>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</si>
  <si>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</si>
  <si>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</si>
  <si>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</si>
  <si>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</si>
  <si>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</si>
  <si>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</si>
  <si>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</si>
  <si>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</si>
  <si>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</si>
  <si>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</si>
  <si>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</si>
  <si>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</si>
  <si>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</si>
  <si>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</si>
  <si>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</si>
  <si>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</si>
  <si>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</si>
  <si>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</si>
  <si>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</si>
  <si>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</si>
  <si>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</si>
  <si>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</si>
  <si>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</si>
  <si>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</si>
  <si>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</si>
  <si>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</si>
  <si>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</si>
  <si>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</si>
  <si>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</si>
  <si>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</si>
  <si>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</si>
  <si>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</si>
  <si>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</si>
  <si>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</si>
  <si>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</si>
  <si>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</si>
  <si>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</si>
  <si>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</si>
  <si>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</si>
  <si>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</si>
  <si>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</si>
  <si>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</si>
  <si>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</si>
  <si>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</si>
  <si>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</si>
  <si>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</si>
  <si>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</si>
  <si>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</si>
  <si>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</si>
  <si>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</si>
  <si>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</si>
  <si>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</si>
  <si>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</si>
  <si>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</si>
  <si>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</si>
  <si>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</si>
  <si>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</si>
  <si>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</si>
  <si>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</si>
  <si>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</si>
  <si>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</si>
  <si>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</si>
  <si>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</si>
  <si>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</si>
  <si>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</si>
  <si>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</si>
  <si>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</si>
  <si>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</si>
  <si>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</si>
  <si>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</si>
  <si>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</si>
  <si>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</si>
  <si>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</si>
  <si>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</si>
  <si>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</si>
  <si>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</si>
  <si>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</si>
  <si>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</si>
  <si>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</si>
  <si>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</si>
  <si>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</si>
  <si>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</si>
  <si>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</si>
  <si>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</si>
  <si>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</si>
  <si>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</si>
  <si>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</si>
  <si>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</si>
  <si>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</si>
  <si>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</si>
  <si>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</si>
  <si>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</si>
  <si>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</si>
  <si>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</si>
  <si>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</si>
  <si>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</si>
  <si>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</si>
  <si>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</si>
  <si>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</si>
  <si>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</si>
  <si>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</si>
  <si>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</si>
  <si>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</si>
  <si>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</si>
  <si>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</si>
  <si>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</si>
  <si>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</si>
  <si>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</si>
  <si>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</si>
  <si>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</si>
  <si>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</si>
  <si>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</si>
  <si>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</si>
  <si>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</si>
  <si>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</si>
  <si>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</si>
  <si>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</si>
  <si>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</si>
  <si>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</si>
  <si>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</si>
  <si>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</si>
  <si>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</si>
  <si>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</si>
  <si>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</si>
  <si>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</si>
  <si>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</si>
  <si>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</si>
  <si>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</si>
  <si>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</si>
  <si>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</si>
  <si>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</si>
  <si>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</si>
  <si>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</si>
  <si>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</si>
  <si>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</si>
  <si>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</si>
  <si>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</si>
  <si>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</si>
  <si>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</si>
  <si>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</si>
  <si>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</si>
  <si>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</si>
  <si>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</si>
  <si>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</si>
  <si>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</si>
  <si>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</si>
  <si>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</si>
  <si>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</si>
  <si>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</si>
  <si>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</si>
  <si>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</si>
  <si>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</si>
  <si>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</si>
  <si>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</si>
  <si>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</si>
  <si>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</si>
  <si>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</si>
  <si>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</si>
  <si>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</si>
  <si>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</si>
  <si>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</si>
  <si>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</si>
  <si>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</si>
  <si>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</si>
  <si>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</si>
  <si>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</si>
  <si>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</si>
  <si>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</si>
  <si>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</si>
  <si>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</si>
  <si>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</si>
  <si>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</si>
  <si>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</si>
  <si>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</si>
  <si>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</si>
  <si>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</si>
  <si>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</si>
  <si>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</si>
  <si>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</si>
  <si>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</si>
  <si>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</si>
  <si>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</si>
  <si>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</si>
  <si>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</si>
  <si>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</si>
  <si>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</si>
  <si>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</si>
  <si>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</si>
  <si>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</si>
  <si>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</si>
  <si>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</si>
  <si>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</si>
  <si>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</si>
  <si>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</si>
  <si>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</si>
  <si>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</si>
  <si>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</si>
  <si>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</si>
  <si>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</si>
  <si>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</si>
  <si>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</si>
  <si>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</si>
  <si>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</si>
  <si>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</si>
  <si>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</si>
  <si>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</si>
  <si>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</si>
  <si>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</si>
  <si>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</si>
  <si>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</si>
  <si>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</si>
  <si>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</si>
  <si>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</si>
  <si>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</si>
  <si>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</si>
  <si>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</si>
  <si>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</si>
  <si>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</si>
  <si>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</si>
  <si>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</si>
  <si>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</si>
  <si>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</si>
  <si>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</si>
  <si>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</si>
  <si>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</si>
  <si>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</si>
  <si>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</si>
  <si>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</si>
  <si>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</si>
  <si>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</si>
  <si>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</si>
  <si>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</si>
  <si>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</si>
  <si>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</si>
  <si>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</si>
  <si>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</si>
  <si>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</si>
  <si>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</si>
  <si>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</si>
  <si>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</si>
  <si>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</si>
  <si>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</si>
  <si>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</si>
  <si>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</si>
  <si>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</si>
  <si>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</si>
  <si>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</si>
  <si>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</si>
  <si>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</si>
  <si>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</si>
  <si>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</si>
  <si>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</si>
  <si>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</si>
  <si>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</si>
  <si>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</si>
  <si>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</si>
  <si>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</si>
  <si>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</si>
  <si>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</si>
  <si>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</si>
  <si>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</si>
  <si>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</si>
  <si>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</si>
  <si>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</si>
  <si>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</si>
  <si>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</si>
  <si>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</si>
  <si>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</si>
  <si>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</si>
  <si>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</si>
  <si>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</si>
  <si>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</si>
  <si>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</si>
  <si>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</si>
  <si>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</si>
  <si>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</si>
  <si>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</si>
  <si>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</si>
  <si>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</si>
  <si>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</si>
  <si>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</si>
  <si>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</si>
  <si>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</si>
  <si>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</si>
  <si>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</si>
  <si>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</si>
  <si>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</si>
  <si>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</si>
  <si>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</si>
  <si>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</si>
  <si>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</si>
  <si>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</si>
  <si>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</si>
  <si>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</si>
  <si>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</si>
  <si>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</si>
  <si>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</si>
  <si>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</si>
  <si>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</si>
  <si>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</si>
  <si>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</si>
  <si>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</si>
  <si>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</si>
  <si>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</si>
  <si>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</si>
  <si>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</si>
  <si>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</si>
  <si>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</si>
  <si>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</si>
  <si>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</si>
  <si>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</si>
  <si>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</si>
  <si>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</si>
  <si>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</si>
  <si>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</si>
  <si>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</si>
  <si>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</si>
  <si>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</si>
  <si>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</si>
  <si>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</si>
  <si>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</si>
  <si>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</si>
  <si>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</si>
  <si>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</si>
  <si>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</si>
  <si>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</si>
  <si>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</si>
  <si>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</si>
  <si>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</si>
  <si>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</si>
  <si>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</si>
  <si>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</si>
  <si>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</si>
  <si>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</si>
  <si>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</si>
  <si>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</si>
  <si>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</si>
  <si>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</si>
  <si>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</si>
  <si>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</si>
  <si>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</si>
  <si>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</si>
  <si>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</si>
  <si>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</si>
  <si>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</si>
  <si>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</si>
  <si>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</si>
  <si>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</si>
  <si>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</si>
  <si>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</si>
  <si>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</si>
  <si>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</si>
  <si>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</si>
  <si>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</si>
  <si>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</si>
  <si>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</si>
  <si>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</si>
  <si>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</si>
  <si>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</si>
  <si>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</si>
  <si>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</si>
  <si>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</si>
  <si>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</si>
  <si>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</si>
  <si>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</si>
  <si>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</si>
  <si>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</si>
  <si>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</si>
  <si>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</si>
  <si>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</si>
  <si>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</si>
  <si>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</si>
  <si>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</si>
  <si>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</si>
  <si>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</si>
  <si>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</si>
  <si>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</si>
  <si>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</si>
  <si>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</si>
  <si>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</si>
  <si>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</si>
  <si>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</si>
  <si>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</si>
  <si>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</si>
  <si>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</si>
  <si>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</si>
  <si>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</si>
  <si>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</si>
  <si>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</si>
  <si>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</si>
  <si>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</si>
  <si>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</si>
  <si>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</si>
  <si>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</si>
  <si>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</si>
  <si>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</si>
  <si>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</si>
  <si>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</si>
  <si>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</si>
  <si>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</si>
  <si>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</si>
  <si>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</si>
  <si>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</si>
  <si>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</si>
  <si>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</si>
  <si>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</si>
  <si>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</si>
  <si>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</si>
  <si>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</si>
  <si>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</si>
  <si>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</si>
  <si>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</si>
  <si>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</si>
  <si>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</si>
  <si>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</si>
  <si>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</si>
  <si>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</si>
  <si>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</si>
  <si>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</si>
  <si>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</si>
  <si>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</si>
  <si>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</si>
  <si>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</si>
  <si>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</si>
  <si>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</si>
  <si>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</si>
  <si>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</si>
  <si>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</si>
  <si>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</si>
  <si>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</si>
  <si>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</si>
  <si>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</si>
  <si>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</si>
  <si>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</si>
  <si>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</si>
  <si>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</si>
  <si>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</si>
  <si>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</si>
  <si>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</si>
  <si>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</si>
  <si>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</si>
  <si>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</si>
  <si>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</si>
  <si>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</si>
  <si>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</si>
  <si>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</si>
  <si>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</si>
  <si>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</si>
  <si>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</si>
  <si>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</si>
  <si>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</si>
  <si>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</si>
  <si>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</si>
  <si>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</si>
  <si>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</si>
  <si>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</si>
  <si>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</si>
  <si>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</si>
  <si>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</si>
  <si>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</si>
  <si>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</si>
  <si>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</si>
  <si>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</si>
  <si>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</si>
  <si>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</si>
  <si>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</si>
  <si>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</si>
  <si>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</si>
  <si>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</si>
  <si>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</si>
  <si>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</si>
  <si>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</si>
  <si>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</si>
  <si>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</si>
  <si>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</si>
  <si>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</si>
  <si>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</si>
  <si>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</si>
  <si>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</si>
  <si>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</si>
  <si>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</si>
  <si>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</si>
  <si>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</si>
  <si>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</si>
  <si>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</si>
  <si>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</si>
  <si>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</si>
  <si>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</si>
  <si>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</si>
  <si>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</si>
  <si>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</si>
  <si>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</si>
  <si>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</si>
  <si>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</si>
  <si>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</si>
  <si>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</si>
  <si>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</si>
  <si>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</si>
  <si>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</si>
  <si>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</si>
  <si>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</si>
  <si>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</si>
  <si>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</si>
  <si>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</si>
  <si>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</si>
  <si>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</si>
  <si>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</si>
  <si>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</si>
  <si>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</si>
  <si>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</si>
  <si>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</si>
  <si>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</si>
  <si>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</si>
  <si>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</si>
  <si>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</si>
  <si>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</si>
  <si>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</si>
  <si>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</si>
  <si>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</si>
  <si>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</si>
  <si>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</si>
  <si>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</si>
  <si>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</si>
  <si>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</si>
  <si>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</si>
  <si>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</si>
  <si>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</si>
  <si>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</si>
  <si>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</si>
  <si>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</si>
  <si>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</si>
  <si>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</si>
  <si>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</si>
  <si>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</si>
  <si>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</si>
  <si>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</si>
  <si>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</si>
  <si>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</si>
  <si>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</si>
  <si>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</si>
  <si>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</si>
  <si>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</si>
  <si>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</si>
  <si>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</si>
  <si>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</si>
  <si>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</si>
  <si>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</si>
  <si>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</si>
  <si>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</si>
  <si>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</si>
  <si>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</si>
  <si>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</si>
  <si>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</si>
  <si>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</si>
  <si>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</si>
  <si>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</si>
  <si>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</si>
  <si>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</si>
  <si>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</si>
  <si>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</si>
  <si>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</si>
  <si>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</si>
  <si>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</si>
  <si>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</si>
  <si>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</si>
  <si>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</si>
  <si>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</si>
  <si>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</si>
  <si>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</si>
  <si>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</si>
  <si>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</si>
  <si>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</si>
  <si>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</si>
  <si>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</si>
  <si>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</si>
  <si>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</si>
  <si>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</si>
  <si>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</si>
  <si>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</si>
  <si>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</si>
  <si>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</si>
  <si>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</si>
  <si>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</si>
  <si>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</si>
  <si>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</si>
  <si>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</si>
  <si>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</si>
  <si>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</si>
  <si>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</si>
  <si>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</si>
  <si>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</si>
  <si>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</si>
  <si>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</si>
  <si>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</si>
  <si>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</si>
  <si>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</si>
  <si>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</si>
  <si>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</si>
  <si>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</si>
  <si>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</si>
  <si>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</si>
  <si>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</si>
  <si>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</si>
  <si>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</si>
  <si>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</si>
  <si>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</si>
  <si>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</si>
  <si>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</si>
  <si>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</si>
  <si>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</si>
  <si>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</si>
  <si>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</si>
  <si>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</si>
  <si>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</si>
  <si>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</si>
  <si>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</si>
  <si>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</si>
  <si>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</si>
  <si>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</si>
  <si>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</si>
  <si>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</si>
  <si>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</si>
  <si>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</si>
  <si>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</si>
  <si>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</si>
  <si>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</si>
  <si>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</si>
  <si>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</si>
  <si>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</si>
  <si>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</si>
  <si>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</si>
  <si>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</si>
  <si>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</si>
  <si>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</si>
  <si>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</si>
  <si>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</si>
  <si>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</si>
  <si>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</si>
  <si>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</si>
  <si>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</si>
  <si>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</si>
  <si>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</si>
  <si>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</si>
  <si>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</si>
  <si>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</si>
  <si>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</si>
  <si>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</si>
  <si>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</si>
  <si>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</si>
  <si>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</si>
  <si>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</si>
  <si>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</si>
  <si>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</si>
  <si>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</si>
  <si>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</si>
  <si>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</si>
  <si>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</si>
  <si>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</si>
  <si>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</si>
  <si>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</si>
  <si>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</si>
  <si>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</si>
  <si>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</si>
  <si>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</si>
  <si>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</si>
  <si>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</si>
  <si>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</si>
  <si>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</si>
  <si>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</si>
  <si>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</si>
  <si>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</si>
  <si>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</si>
  <si>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</si>
  <si>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</si>
  <si>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</si>
  <si>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</si>
  <si>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</si>
  <si>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</si>
  <si>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</si>
  <si>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</si>
  <si>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</si>
  <si>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</si>
  <si>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</si>
  <si>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</si>
  <si>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</si>
  <si>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</si>
  <si>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</si>
  <si>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</si>
  <si>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</si>
  <si>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</si>
  <si>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</si>
  <si>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</si>
  <si>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</si>
  <si>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</si>
  <si>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</si>
  <si>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</si>
  <si>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</si>
  <si>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</si>
  <si>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</si>
  <si>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</si>
  <si>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</si>
  <si>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</si>
  <si>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</si>
  <si>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</si>
  <si>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</si>
  <si>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</si>
  <si>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</si>
  <si>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</si>
  <si>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</si>
  <si>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</si>
  <si>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</si>
  <si>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</si>
  <si>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</si>
  <si>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</si>
  <si>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</si>
  <si>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</si>
  <si>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</si>
  <si>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</si>
  <si>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</si>
  <si>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</si>
  <si>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</si>
  <si>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</si>
  <si>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</si>
  <si>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</si>
  <si>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</si>
  <si>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</si>
  <si>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</si>
  <si>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</si>
  <si>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</si>
  <si>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</si>
  <si>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</si>
  <si>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</si>
  <si>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</si>
  <si>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</si>
  <si>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</si>
  <si>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</si>
  <si>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</si>
  <si>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</si>
  <si>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</si>
  <si>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</si>
  <si>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</si>
  <si>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</si>
  <si>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</si>
  <si>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</si>
  <si>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</si>
  <si>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</si>
  <si>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</si>
  <si>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</si>
  <si>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</si>
  <si>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</si>
  <si>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</si>
  <si>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</si>
  <si>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</si>
  <si>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</si>
  <si>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</si>
  <si>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</si>
  <si>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</si>
  <si>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</si>
  <si>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</si>
  <si>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</si>
  <si>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</si>
  <si>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</si>
  <si>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</si>
  <si>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</si>
  <si>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</si>
  <si>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</si>
  <si>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</si>
  <si>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</si>
  <si>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</si>
  <si>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</si>
  <si>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</si>
  <si>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</si>
  <si>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</si>
  <si>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</si>
  <si>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</si>
  <si>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</si>
  <si>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</si>
  <si>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</si>
  <si>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</si>
  <si>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</si>
  <si>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</si>
  <si>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</si>
  <si>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</si>
  <si>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</si>
  <si>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</si>
  <si>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</si>
  <si>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</si>
  <si>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</si>
  <si>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</si>
  <si>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</si>
  <si>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</si>
  <si>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</si>
  <si>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</si>
  <si>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</si>
  <si>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</si>
  <si>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</si>
  <si>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</si>
  <si>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</si>
  <si>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</si>
  <si>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</si>
  <si>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</si>
  <si>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</si>
  <si>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</si>
  <si>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</si>
  <si>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</si>
  <si>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</si>
  <si>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</si>
  <si>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</si>
  <si>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</si>
  <si>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</si>
  <si>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</si>
  <si>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</si>
  <si>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</si>
  <si>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</si>
  <si>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</si>
  <si>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</si>
  <si>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</si>
  <si>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</si>
  <si>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</si>
  <si>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</si>
  <si>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</si>
  <si>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</si>
  <si>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</si>
  <si>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</si>
  <si>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</si>
  <si>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</si>
  <si>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</si>
  <si>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</si>
  <si>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</si>
  <si>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</si>
  <si>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</si>
  <si>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</si>
  <si>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</si>
  <si>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</si>
  <si>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</si>
  <si>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</si>
  <si>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</si>
  <si>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</si>
  <si>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</si>
  <si>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</si>
  <si>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</si>
  <si>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</si>
  <si>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</si>
  <si>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</si>
  <si>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</si>
  <si>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</si>
  <si>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</si>
  <si>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</si>
  <si>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</si>
  <si>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</si>
  <si>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</si>
  <si>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</si>
  <si>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</si>
  <si>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</si>
  <si>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</si>
  <si>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</si>
  <si>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</si>
  <si>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</si>
  <si>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</si>
  <si>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</si>
  <si>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</si>
  <si>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</si>
  <si>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</si>
  <si>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</si>
  <si>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</si>
  <si>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</si>
  <si>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</si>
  <si>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</si>
  <si>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</si>
  <si>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</si>
  <si>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</si>
  <si>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</si>
  <si>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</si>
  <si>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</si>
  <si>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</si>
  <si>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</si>
  <si>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</si>
  <si>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</si>
  <si>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</si>
  <si>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</si>
  <si>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</si>
  <si>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</si>
  <si>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</si>
  <si>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</si>
  <si>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</si>
  <si>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</si>
  <si>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</si>
  <si>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</si>
  <si>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</si>
  <si>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</si>
  <si>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</si>
  <si>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</si>
  <si>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</si>
  <si>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</si>
  <si>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</si>
  <si>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</si>
  <si>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</si>
  <si>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</si>
  <si>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</si>
  <si>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</si>
  <si>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</si>
  <si>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</si>
  <si>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</si>
  <si>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</si>
  <si>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</si>
  <si>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</si>
  <si>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</si>
  <si>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</si>
  <si>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</si>
  <si>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</si>
  <si>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</si>
  <si>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</si>
  <si>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</si>
  <si>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</si>
  <si>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</si>
  <si>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</si>
  <si>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</si>
  <si>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</si>
  <si>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</si>
  <si>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</si>
  <si>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</si>
  <si>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</si>
  <si>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</si>
  <si>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</si>
  <si>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</si>
  <si>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</si>
  <si>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</si>
  <si>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</si>
  <si>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</si>
  <si>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</si>
  <si>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</si>
  <si>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</si>
  <si>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</si>
  <si>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</si>
  <si>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</si>
  <si>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</si>
  <si>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</si>
  <si>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</si>
  <si>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</si>
  <si>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</si>
  <si>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</si>
  <si>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</si>
  <si>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</si>
  <si>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</si>
  <si>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</si>
  <si>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</si>
  <si>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</si>
  <si>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</si>
  <si>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</si>
  <si>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</si>
  <si>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</si>
  <si>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</si>
  <si>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</si>
  <si>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</si>
  <si>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</si>
  <si>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</si>
  <si>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</si>
  <si>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</si>
  <si>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</si>
  <si>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</si>
  <si>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</si>
  <si>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</si>
  <si>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</si>
  <si>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</si>
  <si>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</si>
  <si>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</si>
  <si>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</si>
  <si>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</si>
  <si>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</si>
  <si>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</si>
  <si>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</si>
  <si>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</si>
  <si>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</si>
  <si>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</si>
  <si>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</si>
  <si>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</si>
  <si>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</si>
  <si>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</si>
  <si>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</si>
  <si>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</si>
  <si>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</si>
  <si>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</si>
  <si>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</si>
  <si>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</si>
  <si>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</si>
  <si>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</si>
  <si>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</si>
  <si>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</si>
  <si>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</si>
  <si>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</si>
  <si>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</si>
  <si>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</si>
  <si>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</si>
  <si>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</si>
  <si>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</si>
  <si>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</si>
  <si>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</si>
  <si>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</si>
  <si>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</si>
  <si>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</si>
  <si>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</si>
  <si>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</si>
  <si>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</si>
  <si>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</si>
  <si>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</si>
  <si>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</si>
  <si>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</si>
  <si>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</si>
  <si>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</si>
  <si>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</si>
  <si>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</si>
  <si>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</si>
  <si>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</si>
  <si>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</si>
  <si>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</si>
  <si>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</si>
  <si>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</si>
  <si>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</si>
  <si>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</si>
  <si>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</si>
  <si>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</si>
  <si>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</si>
  <si>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</si>
  <si>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</si>
  <si>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</si>
  <si>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</si>
  <si>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</si>
  <si>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</si>
  <si>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</si>
  <si>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</si>
  <si>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</si>
  <si>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</si>
  <si>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</si>
  <si>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</si>
  <si>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</si>
  <si>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</si>
  <si>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</si>
  <si>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</si>
  <si>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</si>
  <si>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</si>
  <si>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</si>
  <si>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</si>
  <si>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</si>
  <si>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</si>
  <si>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</si>
  <si>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</si>
  <si>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</si>
  <si>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</si>
  <si>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</si>
  <si>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</si>
  <si>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</si>
  <si>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</si>
  <si>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</si>
  <si>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</si>
  <si>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</si>
  <si>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</si>
  <si>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</si>
  <si>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</si>
  <si>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</si>
  <si>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</si>
  <si>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</si>
  <si>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</si>
  <si>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</si>
  <si>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</si>
  <si>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</si>
  <si>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</si>
  <si>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</si>
  <si>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</si>
  <si>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</si>
  <si>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</si>
  <si>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</si>
  <si>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</si>
  <si>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</si>
  <si>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</si>
  <si>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</si>
  <si>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</si>
  <si>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</si>
  <si>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</si>
  <si>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</si>
  <si>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</si>
  <si>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</si>
  <si>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</si>
  <si>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</si>
  <si>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</si>
  <si>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</si>
  <si>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</si>
  <si>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</si>
  <si>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</si>
  <si>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</si>
  <si>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</si>
  <si>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</si>
  <si>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</si>
  <si>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</si>
  <si>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</si>
  <si>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</si>
  <si>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</si>
  <si>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</si>
  <si>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</si>
  <si>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</si>
  <si>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</si>
  <si>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</si>
  <si>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</si>
  <si>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</si>
  <si>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</si>
  <si>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</si>
  <si>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</si>
  <si>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</si>
  <si>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</si>
  <si>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</si>
  <si>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</si>
  <si>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</si>
  <si>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</si>
  <si>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</si>
  <si>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</si>
  <si>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</si>
  <si>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</si>
  <si>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</si>
  <si>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</si>
  <si>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</si>
  <si>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</si>
  <si>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</si>
  <si>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</si>
  <si>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</si>
  <si>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</si>
  <si>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</si>
  <si>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</si>
  <si>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</si>
  <si>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</si>
  <si>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</si>
  <si>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</si>
  <si>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</si>
  <si>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</si>
  <si>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</si>
  <si>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</si>
  <si>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</si>
  <si>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</si>
  <si>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</si>
  <si>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</si>
  <si>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</si>
  <si>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</si>
  <si>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</si>
  <si>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</si>
  <si>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</si>
  <si>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</si>
  <si>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</si>
  <si>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</si>
  <si>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</si>
  <si>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</si>
  <si>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</si>
  <si>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</si>
  <si>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</si>
  <si>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</si>
  <si>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</si>
  <si>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</si>
  <si>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</si>
  <si>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</si>
  <si>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</si>
  <si>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</si>
  <si>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</si>
  <si>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</si>
  <si>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</si>
  <si>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</si>
  <si>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</si>
  <si>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</si>
  <si>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</si>
  <si>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</si>
  <si>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</si>
  <si>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</si>
  <si>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</si>
  <si>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</si>
  <si>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</si>
  <si>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</si>
  <si>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</si>
  <si>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</si>
  <si>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</si>
  <si>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</si>
  <si>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</si>
  <si>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</si>
  <si>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</si>
  <si>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</si>
  <si>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</si>
  <si>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</si>
  <si>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</si>
  <si>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</si>
  <si>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</si>
  <si>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</si>
  <si>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</si>
  <si>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</si>
  <si>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</si>
  <si>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</si>
  <si>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</si>
  <si>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</si>
  <si>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</si>
  <si>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</si>
  <si>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</si>
  <si>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</si>
  <si>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</si>
  <si>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</si>
  <si>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</si>
  <si>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</si>
  <si>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</si>
  <si>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</si>
  <si>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</si>
  <si>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</si>
  <si>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</si>
  <si>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</si>
  <si>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</si>
  <si>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</si>
  <si>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</si>
  <si>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</si>
  <si>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</si>
  <si>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</si>
  <si>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</si>
  <si>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</si>
  <si>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</si>
  <si>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</si>
  <si>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</si>
  <si>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</si>
  <si>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</si>
  <si>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</si>
  <si>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</si>
  <si>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</si>
  <si>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</si>
  <si>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</si>
  <si>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</si>
  <si>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</si>
  <si>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</si>
  <si>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</si>
  <si>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</si>
  <si>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</si>
  <si>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</si>
  <si>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</si>
  <si>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</si>
  <si>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</si>
  <si>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</si>
  <si>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</si>
  <si>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</si>
  <si>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</si>
  <si>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</si>
  <si>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</si>
  <si>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</si>
  <si>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</si>
  <si>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</si>
  <si>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</si>
  <si>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</si>
  <si>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</si>
  <si>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</si>
  <si>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</si>
  <si>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</si>
  <si>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</si>
  <si>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</si>
  <si>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</si>
  <si>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</si>
  <si>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</si>
  <si>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</si>
  <si>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</si>
  <si>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</si>
  <si>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</si>
  <si>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</si>
  <si>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</si>
  <si>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</si>
  <si>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</si>
  <si>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</si>
  <si>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</si>
  <si>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</si>
  <si>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</si>
  <si>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</si>
  <si>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</si>
  <si>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</si>
  <si>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</si>
  <si>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</si>
  <si>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</si>
  <si>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</si>
  <si>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</si>
  <si>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</si>
  <si>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</si>
  <si>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</si>
  <si>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</si>
  <si>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</si>
  <si>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</si>
  <si>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</si>
  <si>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</si>
  <si>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</si>
  <si>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</si>
  <si>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</si>
  <si>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</si>
  <si>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</si>
  <si>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</si>
  <si>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</si>
  <si>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</si>
  <si>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</si>
  <si>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</si>
  <si>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</si>
  <si>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</si>
  <si>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</si>
  <si>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</si>
  <si>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</si>
  <si>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</si>
  <si>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</si>
  <si>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</si>
  <si>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</si>
  <si>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</si>
  <si>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</si>
  <si>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</si>
  <si>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</si>
  <si>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</si>
  <si>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</si>
  <si>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</si>
  <si>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</si>
  <si>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</si>
  <si>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</si>
  <si>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</si>
  <si>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</si>
  <si>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</si>
  <si>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</si>
  <si>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</si>
  <si>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</si>
  <si>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</si>
  <si>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</si>
  <si>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</si>
  <si>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</si>
  <si>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</si>
  <si>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</si>
  <si>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</si>
  <si>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</si>
  <si>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</si>
  <si>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</si>
  <si>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</si>
  <si>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</si>
  <si>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</si>
  <si>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</si>
  <si>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</si>
  <si>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</si>
  <si>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</si>
  <si>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</si>
  <si>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</si>
  <si>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</si>
  <si>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</si>
  <si>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</si>
  <si>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</si>
  <si>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</si>
  <si>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</si>
  <si>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</si>
  <si>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</si>
  <si>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</si>
  <si>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</si>
  <si>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</si>
  <si>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</si>
  <si>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</si>
  <si>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</si>
  <si>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</si>
  <si>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</si>
  <si>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</si>
  <si>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</si>
  <si>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</si>
  <si>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</si>
  <si>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</si>
  <si>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</si>
  <si>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</si>
  <si>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</si>
  <si>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</si>
  <si>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</si>
  <si>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</si>
  <si>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</si>
  <si>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</si>
  <si>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</si>
  <si>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</si>
  <si>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</si>
  <si>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</si>
  <si>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</si>
  <si>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</si>
  <si>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</si>
  <si>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</si>
  <si>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</si>
  <si>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</si>
  <si>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</si>
  <si>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</si>
  <si>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</si>
  <si>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</si>
  <si>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</si>
  <si>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</si>
  <si>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</si>
  <si>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</si>
  <si>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</si>
  <si>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</si>
  <si>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</si>
  <si>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</si>
  <si>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</si>
  <si>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</si>
  <si>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</si>
  <si>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</si>
  <si>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</si>
  <si>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</si>
  <si>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</si>
  <si>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</si>
  <si>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</si>
  <si>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</si>
  <si>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</si>
  <si>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</si>
  <si>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</si>
  <si>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</si>
  <si>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</si>
  <si>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</si>
  <si>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</si>
  <si>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</si>
  <si>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</si>
  <si>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</si>
  <si>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</si>
  <si>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</si>
  <si>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</si>
  <si>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</si>
  <si>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</si>
  <si>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</si>
  <si>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</si>
  <si>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</si>
  <si>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</si>
  <si>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</si>
  <si>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</si>
  <si>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</si>
  <si>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</si>
  <si>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</si>
  <si>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</si>
  <si>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</si>
  <si>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</si>
  <si>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</si>
  <si>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</si>
  <si>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</si>
  <si>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</si>
  <si>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</si>
  <si>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</si>
  <si>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</si>
  <si>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</si>
  <si>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</si>
  <si>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</si>
  <si>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</si>
  <si>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</si>
  <si>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</si>
  <si>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</si>
  <si>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</si>
  <si>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</si>
  <si>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</si>
  <si>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</si>
  <si>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</si>
  <si>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</si>
  <si>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</si>
  <si>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</si>
  <si>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</si>
  <si>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</si>
  <si>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</si>
  <si>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</si>
  <si>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</si>
  <si>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</si>
  <si>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</si>
  <si>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</si>
  <si>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</si>
  <si>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</si>
  <si>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</si>
  <si>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</si>
  <si>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</si>
  <si>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</si>
  <si>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</si>
  <si>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</si>
  <si>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</si>
  <si>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</si>
  <si>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</si>
  <si>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</si>
  <si>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</si>
  <si>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</si>
  <si>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</si>
  <si>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</si>
  <si>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</si>
  <si>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</si>
  <si>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</si>
  <si>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</si>
  <si>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</si>
  <si>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</si>
  <si>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</si>
  <si>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</si>
  <si>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</si>
  <si>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</si>
  <si>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</si>
  <si>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</si>
  <si>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</si>
  <si>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</si>
  <si>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</si>
  <si>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</si>
  <si>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</si>
  <si>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</si>
  <si>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</si>
  <si>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</si>
  <si>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</si>
  <si>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</si>
  <si>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</si>
  <si>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</si>
  <si>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</si>
  <si>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</si>
  <si>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</si>
  <si>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</si>
  <si>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</si>
  <si>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</si>
  <si>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</si>
  <si>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</si>
  <si>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</si>
  <si>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</si>
  <si>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</si>
  <si>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</si>
  <si>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</si>
  <si>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</si>
  <si>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</si>
  <si>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</si>
  <si>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</si>
  <si>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</si>
  <si>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</si>
  <si>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</si>
  <si>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</si>
  <si>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</si>
  <si>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</si>
  <si>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</si>
  <si>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</si>
  <si>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</si>
  <si>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</si>
  <si>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</si>
  <si>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</si>
  <si>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</si>
  <si>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</si>
  <si>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</si>
  <si>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</si>
  <si>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</si>
  <si>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</si>
  <si>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</si>
  <si>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</si>
  <si>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</si>
  <si>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</si>
  <si>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</si>
  <si>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</si>
  <si>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</si>
  <si>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</si>
  <si>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</si>
  <si>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</si>
  <si>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</si>
  <si>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</si>
  <si>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</si>
  <si>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</si>
  <si>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</si>
  <si>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</si>
  <si>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</si>
  <si>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</si>
  <si>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</si>
  <si>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</si>
  <si>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</si>
  <si>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</si>
  <si>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</si>
  <si>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</si>
  <si>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</si>
  <si>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</si>
  <si>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</si>
  <si>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</si>
  <si>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</si>
  <si>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</si>
  <si>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</si>
  <si>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</si>
  <si>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</si>
  <si>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</si>
  <si>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</si>
  <si>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</si>
  <si>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</si>
  <si>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</si>
  <si>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</si>
  <si>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</si>
  <si>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</si>
  <si>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</si>
  <si>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</si>
  <si>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</si>
  <si>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</si>
  <si>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</si>
  <si>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</si>
  <si>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</si>
  <si>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</si>
  <si>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</si>
  <si>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</si>
  <si>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</si>
  <si>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</si>
  <si>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</si>
  <si>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</si>
  <si>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</si>
  <si>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</si>
  <si>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</si>
  <si>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</si>
  <si>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</si>
  <si>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</si>
  <si>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</si>
  <si>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</si>
  <si>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</si>
  <si>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</si>
  <si>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</si>
  <si>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</si>
  <si>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</si>
  <si>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</si>
  <si>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</si>
  <si>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</si>
  <si>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</si>
  <si>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</si>
  <si>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</si>
  <si>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</si>
  <si>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</si>
  <si>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</si>
  <si>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</si>
  <si>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</si>
  <si>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</si>
  <si>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</si>
  <si>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</si>
  <si>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</si>
  <si>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</si>
  <si>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</si>
  <si>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</si>
  <si>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</si>
  <si>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</si>
  <si>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</si>
  <si>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</si>
  <si>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</si>
  <si>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</si>
  <si>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</si>
  <si>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</si>
  <si>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</si>
  <si>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</si>
  <si>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</si>
  <si>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</si>
  <si>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</si>
  <si>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</si>
  <si>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</si>
  <si>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</si>
  <si>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</si>
  <si>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</si>
  <si>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</si>
  <si>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</si>
  <si>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</si>
  <si>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</si>
  <si>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</si>
  <si>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</si>
  <si>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</si>
  <si>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</si>
  <si>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</si>
  <si>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</si>
  <si>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</si>
  <si>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</si>
  <si>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</si>
  <si>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</si>
  <si>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</si>
  <si>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</si>
  <si>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</si>
  <si>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</si>
  <si>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</si>
  <si>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</si>
  <si>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</si>
  <si>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</si>
  <si>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</si>
  <si>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</si>
  <si>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</si>
  <si>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</si>
  <si>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</si>
  <si>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</si>
  <si>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</si>
  <si>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</si>
  <si>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</si>
  <si>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</si>
  <si>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</si>
  <si>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</si>
  <si>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</si>
  <si>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</si>
  <si>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</si>
  <si>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</si>
  <si>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</si>
  <si>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</si>
  <si>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</si>
  <si>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</si>
  <si>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</si>
  <si>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</si>
  <si>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</si>
  <si>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</si>
  <si>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</si>
  <si>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</si>
  <si>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</si>
  <si>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</si>
  <si>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</si>
  <si>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</si>
  <si>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</si>
  <si>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</si>
  <si>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</si>
  <si>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</si>
  <si>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</si>
  <si>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</si>
  <si>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</si>
  <si>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</si>
  <si>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</si>
  <si>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</si>
  <si>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</si>
  <si>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</si>
  <si>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</si>
  <si>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</si>
  <si>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</si>
  <si>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</si>
  <si>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</si>
  <si>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</si>
  <si>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</si>
  <si>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</si>
  <si>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</si>
  <si>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</si>
  <si>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</si>
  <si>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</si>
  <si>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</si>
  <si>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</si>
  <si>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</si>
  <si>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</si>
  <si>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</si>
  <si>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</si>
  <si>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</si>
  <si>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</si>
  <si>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</si>
  <si>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</si>
  <si>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</si>
  <si>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</si>
  <si>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</si>
  <si>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</si>
  <si>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</si>
  <si>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</si>
  <si>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</si>
  <si>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</si>
  <si>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</si>
  <si>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</si>
  <si>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</si>
  <si>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</si>
  <si>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</si>
  <si>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</si>
  <si>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</si>
  <si>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</si>
  <si>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</si>
  <si>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</si>
  <si>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</si>
  <si>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</si>
  <si>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</si>
  <si>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</si>
  <si>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</si>
  <si>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</si>
  <si>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</si>
  <si>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</si>
  <si>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</si>
  <si>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</si>
  <si>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</si>
  <si>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</si>
  <si>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</si>
  <si>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</si>
  <si>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</si>
  <si>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</si>
  <si>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</si>
  <si>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</si>
  <si>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</si>
  <si>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</si>
  <si>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</si>
  <si>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</si>
  <si>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</si>
  <si>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</si>
  <si>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</si>
  <si>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</si>
  <si>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</si>
  <si>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</si>
  <si>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</si>
  <si>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</si>
  <si>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</si>
  <si>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</si>
  <si>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</si>
  <si>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</si>
  <si>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</si>
  <si>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</si>
  <si>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</si>
  <si>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</si>
  <si>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</si>
  <si>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</si>
  <si>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</si>
  <si>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</si>
  <si>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</si>
  <si>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</si>
  <si>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</si>
  <si>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</si>
  <si>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</si>
  <si>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</si>
  <si>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</si>
  <si>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</si>
  <si>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</si>
  <si>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</si>
  <si>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</si>
  <si>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</si>
  <si>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</si>
  <si>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</si>
  <si>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</si>
  <si>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</si>
  <si>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</si>
  <si>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</si>
  <si>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</si>
  <si>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</si>
  <si>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</si>
  <si>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</si>
  <si>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</si>
  <si>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</si>
  <si>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</si>
  <si>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</si>
  <si>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</si>
  <si>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</si>
  <si>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</si>
  <si>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</si>
  <si>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</si>
  <si>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</si>
  <si>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</si>
  <si>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</si>
  <si>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</si>
  <si>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</si>
  <si>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</si>
  <si>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</si>
  <si>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</si>
  <si>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</si>
  <si>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</si>
  <si>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</si>
  <si>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</si>
  <si>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</si>
  <si>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</si>
  <si>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</si>
  <si>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</si>
  <si>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</si>
  <si>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</si>
  <si>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</si>
  <si>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</si>
  <si>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</si>
  <si>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</si>
  <si>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</si>
  <si>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</si>
  <si>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</si>
  <si>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</si>
  <si>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</si>
  <si>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</si>
  <si>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</si>
  <si>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</si>
  <si>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</si>
  <si>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</si>
  <si>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</si>
  <si>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</si>
  <si>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</si>
  <si>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</si>
  <si>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</si>
  <si>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</si>
  <si>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</si>
  <si>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</si>
  <si>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</si>
  <si>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</si>
  <si>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</si>
  <si>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</si>
  <si>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</si>
  <si>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</si>
  <si>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</si>
  <si>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</si>
  <si>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</si>
  <si>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</si>
  <si>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</si>
  <si>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</si>
  <si>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</si>
  <si>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</si>
  <si>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</si>
  <si>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</si>
  <si>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</si>
  <si>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</si>
  <si>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</si>
  <si>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</si>
  <si>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</si>
  <si>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</si>
  <si>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</si>
  <si>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</si>
  <si>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</si>
  <si>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</si>
  <si>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</si>
  <si>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</si>
  <si>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</si>
  <si>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</si>
  <si>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</si>
  <si>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</si>
  <si>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</si>
  <si>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</si>
  <si>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</si>
  <si>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</si>
  <si>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</si>
  <si>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</si>
  <si>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</si>
  <si>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</si>
  <si>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</si>
  <si>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</si>
  <si>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</si>
  <si>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</si>
  <si>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</si>
  <si>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</si>
  <si>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</si>
  <si>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</si>
  <si>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</si>
  <si>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</si>
  <si>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</si>
  <si>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</si>
  <si>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</si>
  <si>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</si>
  <si>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</si>
  <si>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</si>
  <si>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</si>
  <si>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</si>
  <si>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</si>
  <si>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</si>
  <si>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</si>
  <si>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</si>
  <si>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</si>
  <si>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</si>
  <si>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</si>
  <si>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</si>
  <si>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</si>
  <si>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</si>
  <si>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</si>
  <si>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</si>
  <si>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</si>
  <si>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</si>
  <si>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</si>
  <si>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</si>
  <si>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</si>
  <si>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</si>
  <si>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</si>
  <si>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</si>
  <si>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</si>
  <si>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</si>
  <si>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</si>
  <si>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</si>
  <si>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</si>
  <si>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</si>
  <si>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</si>
  <si>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</si>
  <si>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</si>
  <si>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</si>
  <si>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</si>
  <si>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</si>
  <si>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</si>
  <si>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</si>
  <si>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</si>
  <si>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</si>
  <si>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</si>
  <si>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</si>
  <si>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</si>
  <si>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</si>
  <si>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</si>
  <si>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</si>
  <si>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</si>
  <si>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</si>
  <si>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</si>
  <si>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</si>
  <si>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</si>
  <si>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</si>
  <si>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</si>
  <si>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</si>
  <si>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</si>
  <si>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</si>
  <si>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</si>
  <si>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</si>
  <si>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</si>
  <si>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</si>
  <si>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</si>
  <si>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</si>
  <si>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</si>
  <si>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</si>
  <si>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</si>
  <si>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</si>
  <si>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</si>
  <si>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</si>
  <si>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</si>
  <si>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</si>
  <si>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</si>
  <si>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</si>
  <si>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</si>
  <si>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</si>
  <si>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</si>
  <si>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</si>
  <si>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</si>
  <si>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</si>
  <si>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</si>
  <si>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</si>
  <si>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</si>
  <si>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</si>
  <si>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</si>
  <si>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</si>
  <si>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</si>
  <si>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</si>
  <si>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</si>
  <si>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</si>
  <si>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</si>
  <si>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</si>
  <si>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</si>
  <si>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</si>
  <si>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</si>
  <si>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</si>
  <si>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</si>
  <si>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</si>
  <si>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</si>
  <si>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</si>
  <si>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</si>
  <si>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</si>
  <si>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</si>
  <si>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</si>
  <si>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</si>
  <si>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</si>
  <si>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</si>
  <si>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</si>
  <si>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</si>
  <si>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</si>
  <si>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</si>
  <si>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</si>
  <si>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</si>
  <si>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</si>
  <si>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</si>
  <si>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</si>
  <si>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</si>
  <si>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</si>
  <si>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</si>
  <si>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</si>
  <si>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</si>
  <si>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</si>
  <si>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</si>
  <si>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</si>
  <si>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</si>
  <si>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</si>
  <si>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</si>
  <si>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</si>
  <si>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</si>
  <si>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</si>
  <si>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</si>
  <si>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</si>
  <si>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</si>
  <si>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</si>
  <si>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</si>
  <si>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</si>
  <si>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</si>
  <si>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</si>
  <si>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</si>
  <si>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</si>
  <si>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</si>
  <si>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</si>
  <si>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</si>
  <si>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</si>
  <si>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</si>
  <si>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</si>
  <si>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</si>
  <si>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</si>
  <si>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</si>
  <si>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</si>
  <si>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</si>
  <si>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</si>
  <si>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</si>
  <si>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</si>
  <si>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</si>
  <si>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</si>
  <si>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</si>
  <si>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</si>
  <si>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</si>
  <si>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</si>
  <si>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</si>
  <si>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</si>
  <si>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</si>
  <si>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</si>
  <si>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</si>
  <si>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</si>
  <si>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</si>
  <si>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</si>
  <si>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</si>
  <si>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</si>
  <si>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</si>
  <si>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</si>
  <si>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</si>
  <si>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</si>
  <si>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</si>
  <si>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</si>
  <si>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</si>
  <si>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</si>
  <si>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</si>
  <si>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</si>
  <si>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</si>
  <si>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</si>
  <si>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</si>
  <si>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</si>
  <si>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</si>
  <si>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</si>
  <si>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</si>
  <si>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</si>
  <si>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</si>
  <si>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</si>
  <si>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</si>
  <si>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</si>
  <si>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</si>
  <si>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</si>
  <si>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</si>
  <si>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</si>
  <si>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</si>
  <si>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</si>
  <si>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</si>
  <si>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</si>
  <si>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</si>
  <si>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</si>
  <si>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</si>
  <si>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</si>
  <si>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</si>
  <si>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</si>
  <si>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</si>
  <si>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</si>
  <si>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</si>
  <si>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</si>
  <si>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</si>
  <si>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</si>
  <si>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</si>
  <si>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</si>
  <si>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</si>
  <si>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</si>
  <si>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</si>
  <si>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</si>
  <si>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</si>
  <si>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</si>
  <si>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</si>
  <si>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</si>
  <si>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</si>
  <si>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</si>
  <si>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</si>
  <si>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</si>
  <si>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</si>
  <si>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</si>
  <si>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</si>
  <si>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</si>
  <si>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</si>
  <si>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</si>
  <si>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</si>
  <si>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</si>
  <si>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</si>
  <si>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</si>
  <si>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</si>
  <si>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</si>
  <si>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</si>
  <si>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</si>
  <si>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</si>
  <si>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</si>
  <si>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</si>
  <si>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</si>
  <si>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</si>
  <si>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</si>
  <si>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</si>
  <si>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</si>
  <si>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</si>
  <si>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</si>
  <si>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</si>
  <si>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</si>
  <si>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</si>
  <si>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</si>
  <si>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</si>
  <si>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</si>
  <si>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</si>
  <si>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</si>
  <si>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</si>
  <si>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</si>
  <si>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</si>
  <si>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</si>
  <si>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</si>
  <si>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</si>
  <si>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</si>
  <si>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</si>
  <si>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</si>
  <si>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</si>
  <si>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</si>
  <si>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</si>
  <si>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</si>
  <si>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</si>
  <si>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</si>
  <si>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</si>
  <si>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</si>
  <si>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</si>
  <si>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</si>
  <si>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</si>
  <si>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</si>
  <si>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</si>
  <si>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</si>
  <si>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</si>
  <si>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</si>
  <si>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</si>
  <si>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</si>
  <si>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</si>
  <si>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</si>
  <si>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</si>
  <si>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</si>
  <si>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</si>
  <si>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</si>
  <si>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</si>
  <si>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</si>
  <si>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</si>
  <si>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</si>
  <si>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</si>
  <si>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</si>
  <si>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</si>
  <si>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</si>
  <si>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</si>
  <si>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</si>
  <si>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</si>
  <si>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</si>
  <si>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</si>
  <si>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</si>
  <si>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</si>
  <si>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</si>
  <si>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</si>
  <si>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</si>
  <si>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</si>
  <si>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</si>
  <si>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</si>
  <si>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</si>
  <si>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</si>
  <si>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</si>
  <si>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</si>
  <si>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</si>
  <si>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</si>
  <si>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</si>
  <si>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</si>
  <si>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</si>
  <si>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</si>
  <si>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</si>
  <si>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</si>
  <si>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</si>
  <si>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</si>
  <si>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</si>
  <si>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</si>
  <si>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</si>
  <si>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</si>
  <si>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</si>
  <si>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</si>
  <si>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</si>
  <si>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</si>
  <si>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</si>
  <si>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</si>
  <si>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</si>
  <si>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</si>
  <si>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</si>
  <si>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</si>
  <si>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</si>
  <si>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</si>
  <si>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</si>
  <si>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</si>
  <si>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</si>
  <si>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</si>
  <si>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</si>
  <si>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</si>
  <si>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</si>
  <si>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</si>
  <si>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</si>
  <si>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</si>
  <si>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</si>
  <si>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</si>
  <si>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</si>
  <si>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</si>
  <si>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</si>
  <si>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</si>
  <si>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</si>
  <si>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</si>
  <si>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</si>
  <si>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</si>
  <si>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</si>
  <si>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</si>
  <si>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</si>
  <si>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</si>
  <si>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</si>
  <si>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</si>
  <si>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</si>
  <si>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</si>
  <si>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</si>
  <si>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</si>
  <si>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</si>
  <si>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</si>
  <si>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</si>
  <si>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</si>
  <si>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</si>
  <si>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</si>
  <si>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</si>
  <si>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</si>
  <si>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</si>
  <si>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</si>
  <si>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</si>
  <si>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</si>
  <si>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</si>
  <si>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</si>
  <si>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</si>
  <si>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</si>
  <si>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</si>
  <si>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</si>
  <si>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</si>
  <si>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</si>
  <si>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</si>
  <si>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</si>
  <si>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</si>
  <si>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</si>
  <si>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</si>
  <si>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</si>
  <si>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</si>
  <si>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</si>
  <si>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</si>
  <si>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</si>
  <si>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</si>
  <si>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</si>
  <si>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</si>
  <si>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</si>
  <si>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</si>
  <si>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</si>
  <si>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</si>
  <si>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</si>
  <si>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</si>
  <si>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</si>
  <si>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</si>
  <si>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</si>
  <si>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</si>
  <si>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</si>
  <si>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</si>
  <si>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</si>
  <si>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</si>
  <si>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</si>
  <si>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</si>
  <si>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</si>
  <si>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</si>
  <si>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</si>
  <si>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</si>
  <si>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</si>
  <si>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</si>
  <si>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</si>
  <si>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</si>
  <si>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</si>
  <si>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</si>
  <si>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</si>
  <si>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</si>
  <si>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</si>
  <si>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</si>
  <si>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</si>
  <si>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</si>
  <si>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</si>
  <si>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</si>
  <si>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</si>
  <si>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</si>
  <si>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</si>
  <si>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</si>
  <si>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</si>
  <si>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</si>
  <si>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</si>
  <si>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</si>
  <si>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</si>
  <si>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</si>
  <si>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</si>
  <si>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</si>
  <si>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</si>
  <si>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</si>
  <si>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</si>
  <si>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</si>
  <si>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</si>
  <si>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</si>
  <si>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</si>
  <si>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</si>
  <si>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</si>
  <si>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</si>
  <si>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</si>
  <si>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</si>
  <si>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</si>
  <si>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</si>
  <si>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</si>
  <si>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</si>
  <si>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</si>
  <si>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</si>
  <si>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</si>
  <si>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</si>
  <si>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</si>
  <si>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</si>
  <si>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</si>
  <si>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</si>
  <si>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</si>
  <si>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</si>
  <si>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</si>
  <si>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</si>
  <si>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</si>
  <si>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</si>
  <si>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</si>
  <si>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</si>
  <si>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</si>
  <si>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</si>
  <si>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</si>
  <si>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</si>
  <si>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</si>
  <si>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</si>
  <si>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</si>
  <si>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</si>
  <si>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</si>
  <si>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</si>
  <si>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</si>
  <si>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</si>
  <si>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</si>
  <si>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</si>
  <si>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</si>
  <si>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</si>
  <si>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</si>
  <si>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</si>
  <si>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</si>
  <si>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</si>
  <si>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</si>
  <si>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</si>
  <si>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</si>
  <si>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</si>
  <si>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</si>
  <si>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</si>
  <si>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</si>
  <si>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</si>
  <si>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</si>
  <si>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</si>
  <si>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</si>
  <si>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</si>
  <si>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</si>
  <si>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</si>
  <si>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</si>
  <si>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</si>
  <si>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</si>
  <si>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</si>
  <si>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</si>
  <si>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</si>
  <si>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</si>
  <si>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</si>
  <si>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</si>
  <si>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</si>
  <si>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</si>
  <si>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</si>
  <si>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</si>
  <si>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</si>
  <si>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</si>
  <si>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</si>
  <si>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</si>
  <si>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</si>
  <si>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</si>
  <si>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</si>
  <si>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</si>
  <si>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</si>
  <si>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</si>
  <si>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</si>
  <si>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</si>
  <si>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</si>
  <si>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</si>
  <si>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</si>
  <si>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</si>
  <si>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</si>
  <si>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</si>
  <si>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</si>
  <si>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</si>
  <si>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</si>
  <si>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</si>
  <si>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</si>
  <si>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</si>
  <si>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</si>
  <si>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</si>
  <si>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</si>
  <si>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</si>
  <si>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</si>
  <si>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</si>
  <si>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</si>
  <si>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</si>
  <si>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</si>
  <si>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</si>
  <si>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</si>
  <si>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</si>
  <si>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</si>
  <si>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</si>
  <si>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</si>
  <si>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</si>
  <si>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</si>
  <si>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</si>
  <si>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</si>
  <si>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</si>
  <si>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</si>
  <si>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</si>
  <si>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</si>
  <si>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</si>
  <si>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</si>
  <si>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</si>
  <si>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</si>
  <si>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</si>
  <si>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</si>
  <si>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</si>
  <si>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</si>
  <si>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</si>
  <si>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</si>
  <si>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</si>
  <si>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</si>
  <si>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</si>
  <si>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</si>
  <si>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</si>
  <si>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</si>
  <si>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</si>
  <si>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</si>
  <si>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</si>
  <si>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</si>
  <si>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</si>
  <si>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</si>
  <si>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</si>
  <si>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</si>
  <si>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</si>
  <si>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</si>
  <si>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</si>
  <si>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</si>
  <si>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</si>
  <si>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</si>
  <si>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</si>
  <si>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</si>
  <si>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</si>
  <si>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</si>
  <si>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</si>
  <si>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</si>
  <si>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</si>
  <si>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</si>
  <si>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</si>
  <si>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</si>
  <si>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</si>
  <si>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</si>
  <si>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</si>
  <si>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</si>
  <si>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</si>
  <si>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</si>
  <si>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</si>
  <si>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</si>
  <si>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</si>
  <si>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</si>
  <si>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</si>
  <si>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</si>
  <si>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</si>
  <si>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</si>
  <si>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</si>
  <si>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</si>
  <si>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</si>
  <si>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</si>
  <si>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</si>
  <si>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</si>
  <si>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</si>
  <si>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</si>
  <si>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</si>
  <si>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</si>
  <si>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</si>
  <si>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</si>
  <si>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</si>
  <si>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</si>
  <si>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</si>
  <si>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</si>
  <si>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</si>
  <si>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</si>
  <si>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</si>
  <si>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</si>
  <si>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</si>
  <si>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</si>
  <si>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</si>
  <si>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</si>
  <si>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</si>
  <si>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</si>
  <si>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</si>
  <si>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</si>
  <si>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</si>
  <si>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</si>
  <si>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</si>
  <si>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</si>
  <si>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</si>
  <si>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</si>
  <si>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</si>
  <si>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</si>
  <si>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</si>
  <si>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</si>
  <si>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</si>
  <si>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</si>
  <si>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</si>
  <si>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</si>
  <si>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</si>
  <si>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</si>
  <si>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</si>
  <si>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</si>
  <si>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</si>
  <si>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</si>
  <si>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</si>
  <si>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</si>
  <si>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</si>
  <si>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</si>
  <si>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</si>
  <si>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</si>
  <si>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</si>
  <si>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</si>
  <si>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</si>
  <si>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</si>
  <si>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</si>
  <si>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</si>
  <si>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</si>
  <si>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</si>
  <si>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</si>
  <si>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</si>
  <si>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</si>
  <si>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</si>
  <si>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</si>
  <si>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</si>
  <si>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</si>
  <si>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</si>
  <si>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</si>
  <si>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</si>
  <si>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</si>
  <si>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</si>
  <si>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</si>
  <si>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</si>
  <si>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</si>
  <si>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</si>
  <si>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</si>
  <si>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</si>
  <si>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</si>
  <si>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</si>
  <si>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</si>
  <si>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</si>
  <si>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</si>
  <si>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</si>
  <si>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</si>
  <si>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</si>
  <si>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</si>
  <si>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</si>
  <si>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</si>
  <si>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</si>
  <si>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</si>
  <si>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</si>
  <si>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</si>
  <si>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</si>
  <si>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</si>
  <si>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</si>
  <si>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</si>
  <si>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</si>
  <si>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</si>
  <si>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</si>
  <si>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</si>
  <si>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</si>
  <si>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</si>
  <si>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</si>
  <si>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</si>
  <si>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</si>
  <si>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</si>
  <si>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</si>
  <si>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</si>
  <si>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</si>
  <si>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</si>
  <si>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</si>
  <si>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</si>
  <si>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</si>
  <si>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</si>
  <si>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</si>
  <si>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</si>
  <si>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</si>
  <si>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</si>
  <si>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</si>
  <si>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</si>
  <si>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</si>
  <si>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</si>
  <si>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</si>
  <si>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</si>
  <si>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</si>
  <si>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</si>
  <si>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</si>
  <si>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</si>
  <si>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</si>
  <si>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</si>
  <si>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</si>
  <si>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</si>
  <si>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</si>
  <si>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</si>
  <si>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</si>
  <si>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</si>
  <si>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</si>
  <si>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</si>
  <si>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</si>
  <si>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</si>
  <si>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</si>
  <si>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</si>
  <si>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</si>
  <si>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</si>
  <si>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</si>
  <si>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</si>
  <si>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</si>
  <si>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</si>
  <si>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</si>
  <si>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</si>
  <si>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</si>
  <si>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</si>
  <si>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</si>
  <si>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</si>
  <si>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</si>
  <si>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</si>
  <si>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</si>
  <si>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</si>
  <si>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</si>
  <si>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</si>
  <si>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</si>
  <si>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</si>
  <si>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</si>
  <si>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</si>
  <si>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</si>
  <si>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</si>
  <si>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</si>
  <si>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</si>
  <si>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</si>
  <si>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</si>
  <si>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</si>
  <si>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</si>
  <si>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</si>
  <si>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</si>
  <si>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</si>
  <si>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</si>
  <si>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</si>
  <si>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</si>
  <si>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</si>
  <si>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</si>
  <si>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</si>
  <si>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</si>
  <si>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</si>
  <si>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</si>
  <si>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</si>
  <si>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</si>
  <si>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</si>
  <si>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</si>
  <si>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</si>
  <si>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</si>
  <si>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</si>
  <si>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</si>
  <si>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</si>
  <si>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</si>
  <si>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</si>
  <si>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</si>
  <si>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</si>
  <si>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</si>
  <si>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</si>
  <si>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</si>
  <si>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</si>
  <si>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</si>
  <si>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</si>
  <si>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</si>
  <si>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</si>
  <si>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</si>
  <si>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</si>
  <si>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</si>
  <si>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</si>
  <si>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</si>
  <si>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</si>
  <si>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</si>
  <si>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</si>
  <si>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</si>
  <si>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</si>
  <si>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</si>
  <si>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</si>
  <si>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</si>
  <si>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</si>
  <si>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</si>
  <si>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</si>
  <si>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</si>
  <si>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</si>
  <si>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</si>
  <si>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</si>
  <si>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</si>
  <si>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</si>
  <si>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</si>
  <si>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</si>
  <si>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</si>
  <si>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</si>
  <si>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</si>
  <si>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</si>
  <si>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</si>
  <si>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</si>
  <si>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</si>
  <si>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</si>
  <si>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</si>
  <si>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</si>
  <si>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</si>
  <si>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</si>
  <si>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</si>
  <si>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</si>
  <si>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</si>
  <si>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</si>
  <si>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</si>
  <si>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</si>
  <si>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</si>
  <si>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</si>
  <si>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</si>
  <si>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</si>
  <si>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</si>
  <si>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</si>
  <si>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</si>
  <si>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</si>
  <si>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</si>
  <si>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</si>
  <si>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</si>
  <si>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</si>
  <si>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</si>
  <si>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</si>
  <si>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</si>
  <si>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</si>
  <si>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</si>
  <si>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</si>
  <si>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</si>
  <si>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</si>
  <si>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</si>
  <si>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</si>
  <si>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</si>
  <si>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</si>
  <si>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</si>
  <si>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</si>
  <si>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</si>
  <si>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</si>
  <si>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</si>
  <si>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</si>
  <si>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</si>
  <si>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</si>
  <si>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</si>
  <si>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</si>
  <si>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</si>
  <si>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</si>
  <si>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</si>
  <si>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</si>
  <si>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</si>
  <si>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</si>
  <si>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</si>
  <si>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</si>
  <si>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</si>
  <si>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</si>
  <si>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</si>
  <si>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</si>
  <si>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</si>
  <si>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</si>
  <si>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</si>
  <si>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</si>
  <si>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</si>
  <si>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</si>
  <si>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</si>
  <si>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</si>
  <si>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</si>
  <si>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</si>
  <si>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</si>
  <si>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</si>
  <si>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</si>
  <si>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</si>
  <si>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</si>
  <si>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</si>
  <si>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</si>
  <si>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</si>
  <si>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</si>
  <si>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</si>
  <si>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</si>
  <si>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</si>
  <si>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</si>
  <si>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</si>
  <si>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</si>
  <si>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</si>
  <si>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</si>
  <si>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</si>
  <si>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</si>
  <si>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</si>
  <si>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</si>
  <si>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</si>
  <si>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</si>
  <si>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</si>
  <si>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</si>
  <si>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</si>
  <si>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</si>
  <si>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</si>
  <si>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</si>
  <si>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</si>
  <si>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</si>
  <si>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</si>
  <si>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</si>
  <si>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</si>
  <si>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</si>
  <si>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</si>
  <si>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</si>
  <si>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</si>
  <si>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</si>
  <si>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</si>
  <si>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</si>
  <si>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</si>
  <si>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</si>
  <si>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</si>
  <si>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</si>
  <si>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</si>
  <si>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</si>
  <si>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</si>
  <si>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</si>
  <si>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</si>
  <si>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</si>
  <si>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</si>
  <si>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</si>
  <si>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</si>
  <si>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</si>
  <si>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</si>
  <si>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</si>
  <si>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</si>
  <si>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</si>
  <si>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</si>
  <si>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</si>
  <si>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</si>
  <si>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</si>
  <si>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</si>
  <si>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</si>
  <si>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</si>
  <si>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</si>
  <si>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</si>
  <si>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</si>
  <si>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</si>
  <si>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</si>
  <si>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</si>
  <si>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</si>
  <si>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</si>
  <si>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</si>
  <si>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</si>
  <si>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</si>
  <si>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</si>
  <si>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</si>
  <si>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</si>
  <si>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</si>
  <si>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</si>
  <si>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</si>
  <si>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</si>
  <si>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</si>
  <si>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</si>
  <si>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</si>
  <si>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</si>
  <si>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</si>
  <si>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</si>
  <si>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</si>
  <si>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</si>
  <si>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</si>
  <si>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</si>
  <si>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</si>
  <si>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</si>
  <si>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</si>
  <si>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</si>
  <si>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</si>
  <si>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</si>
  <si>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</si>
  <si>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</si>
  <si>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</si>
  <si>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</si>
  <si>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</si>
  <si>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</si>
  <si>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</si>
  <si>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</si>
  <si>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</si>
  <si>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</si>
  <si>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</si>
  <si>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</si>
  <si>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</si>
  <si>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</si>
  <si>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</si>
  <si>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</si>
  <si>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</si>
  <si>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</si>
  <si>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</si>
  <si>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</si>
  <si>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</si>
  <si>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</si>
  <si>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</si>
  <si>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</si>
  <si>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</si>
  <si>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</si>
  <si>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</si>
  <si>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</si>
  <si>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</si>
  <si>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</si>
  <si>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</si>
  <si>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</si>
  <si>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</si>
  <si>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</si>
  <si>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</si>
  <si>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</si>
  <si>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</si>
  <si>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</si>
  <si>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</si>
  <si>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</si>
  <si>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</si>
  <si>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</si>
  <si>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</si>
  <si>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</si>
  <si>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</si>
  <si>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</si>
  <si>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</si>
  <si>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</si>
  <si>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</si>
  <si>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</si>
  <si>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</si>
  <si>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</si>
  <si>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</si>
  <si>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</si>
  <si>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</si>
  <si>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</si>
  <si>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</si>
  <si>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</si>
  <si>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</si>
  <si>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</si>
  <si>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</si>
  <si>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</si>
  <si>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</si>
  <si>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</si>
  <si>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</si>
  <si>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</si>
  <si>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</si>
  <si>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</si>
  <si>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</si>
  <si>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</si>
  <si>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</si>
  <si>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</si>
  <si>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</si>
  <si>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</si>
  <si>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</si>
  <si>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</si>
  <si>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</si>
  <si>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</si>
  <si>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</si>
  <si>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</si>
  <si>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</si>
  <si>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</si>
  <si>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</si>
  <si>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</si>
  <si>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</si>
  <si>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</si>
  <si>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</si>
  <si>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</si>
  <si>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</si>
  <si>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</si>
  <si>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</si>
  <si>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</si>
  <si>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</si>
  <si>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</si>
  <si>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</si>
  <si>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</si>
  <si>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</si>
  <si>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</si>
  <si>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</si>
  <si>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</si>
  <si>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</si>
  <si>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</si>
  <si>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</si>
  <si>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</si>
  <si>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</si>
  <si>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</si>
  <si>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</si>
  <si>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</si>
  <si>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</si>
  <si>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</si>
  <si>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</si>
  <si>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</si>
  <si>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</si>
  <si>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</si>
  <si>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</si>
  <si>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</si>
  <si>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</si>
  <si>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</si>
  <si>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</si>
  <si>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</si>
  <si>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</si>
  <si>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</si>
  <si>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</si>
  <si>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</si>
  <si>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</si>
  <si>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</si>
  <si>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</si>
  <si>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</si>
  <si>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</si>
  <si>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</si>
  <si>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</si>
  <si>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</si>
  <si>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</si>
  <si>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</si>
  <si>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</si>
  <si>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</si>
  <si>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</si>
  <si>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</si>
  <si>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</si>
  <si>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</si>
  <si>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</si>
  <si>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</si>
  <si>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</si>
  <si>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</si>
  <si>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</si>
  <si>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</si>
  <si>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</si>
  <si>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</si>
  <si>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</si>
  <si>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</si>
  <si>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</si>
  <si>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</si>
  <si>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</si>
  <si>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</si>
  <si>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</si>
  <si>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</si>
  <si>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</si>
  <si>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</si>
  <si>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</si>
  <si>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</si>
  <si>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</si>
  <si>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</si>
  <si>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</si>
  <si>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</si>
  <si>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</si>
  <si>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</si>
  <si>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</si>
  <si>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</si>
  <si>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</si>
  <si>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</si>
  <si>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</si>
  <si>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</si>
  <si>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</si>
  <si>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</si>
  <si>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</si>
  <si>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</si>
  <si>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</si>
  <si>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</si>
  <si>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</si>
  <si>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</si>
  <si>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</si>
  <si>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</si>
  <si>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</si>
  <si>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</si>
  <si>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</si>
  <si>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</si>
  <si>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</si>
  <si>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</si>
  <si>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</si>
  <si>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</si>
  <si>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</si>
  <si>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</si>
  <si>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</si>
  <si>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</si>
  <si>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</si>
  <si>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</si>
  <si>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</si>
  <si>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</si>
  <si>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</si>
  <si>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</si>
  <si>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</si>
  <si>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</si>
  <si>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</si>
  <si>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</si>
  <si>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</si>
  <si>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</si>
  <si>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</si>
  <si>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</si>
  <si>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</si>
  <si>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</si>
  <si>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</si>
  <si>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</si>
  <si>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</si>
  <si>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</si>
  <si>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</si>
  <si>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</si>
  <si>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</si>
  <si>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</si>
  <si>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</si>
  <si>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</si>
  <si>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</si>
  <si>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</si>
  <si>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</si>
  <si>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</si>
  <si>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</si>
  <si>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</si>
  <si>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</si>
  <si>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</si>
  <si>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</si>
  <si>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</si>
  <si>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</si>
  <si>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</si>
  <si>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</si>
  <si>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</si>
  <si>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</si>
  <si>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</si>
  <si>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</si>
  <si>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</si>
  <si>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</si>
  <si>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</si>
  <si>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</si>
  <si>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</si>
  <si>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</si>
  <si>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</si>
  <si>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</si>
  <si>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</si>
  <si>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</si>
  <si>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</si>
  <si>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</si>
  <si>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</si>
  <si>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</si>
  <si>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</si>
  <si>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</si>
  <si>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</si>
  <si>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</si>
  <si>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</si>
  <si>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</si>
  <si>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</si>
  <si>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</si>
  <si>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</si>
  <si>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</si>
  <si>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</si>
  <si>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</si>
  <si>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</si>
  <si>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</si>
  <si>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</si>
  <si>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</si>
  <si>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</si>
  <si>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</si>
  <si>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</si>
  <si>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</si>
  <si>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</si>
  <si>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</si>
  <si>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</si>
  <si>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</si>
  <si>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</si>
  <si>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</si>
  <si>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</si>
  <si>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</si>
  <si>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</si>
  <si>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</si>
  <si>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</si>
  <si>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</si>
  <si>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</si>
  <si>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</si>
  <si>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</si>
  <si>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</si>
  <si>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</si>
  <si>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</si>
  <si>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</si>
  <si>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</si>
  <si>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</si>
  <si>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</si>
  <si>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</si>
  <si>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</si>
  <si>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</si>
  <si>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</si>
  <si>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</si>
  <si>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</si>
  <si>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</si>
  <si>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</si>
  <si>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</si>
  <si>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</si>
  <si>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</si>
  <si>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</si>
  <si>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</si>
  <si>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</si>
  <si>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</si>
  <si>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</si>
  <si>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</si>
  <si>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</si>
  <si>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</si>
  <si>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</si>
  <si>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</si>
  <si>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</si>
  <si>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</si>
  <si>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</si>
  <si>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</si>
  <si>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</si>
  <si>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</si>
  <si>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</si>
  <si>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</si>
  <si>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</si>
  <si>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</si>
  <si>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</si>
  <si>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</si>
  <si>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</si>
  <si>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</si>
  <si>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</si>
  <si>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</si>
  <si>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</si>
  <si>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</si>
  <si>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</si>
  <si>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</si>
  <si>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</si>
  <si>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</si>
  <si>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</si>
  <si>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</si>
  <si>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</si>
  <si>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</si>
  <si>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</si>
  <si>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</si>
  <si>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</si>
  <si>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</si>
  <si>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</si>
  <si>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</si>
  <si>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</si>
  <si>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</si>
  <si>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</si>
  <si>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</si>
  <si>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</si>
  <si>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</si>
  <si>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</si>
  <si>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</si>
  <si>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</si>
  <si>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</si>
  <si>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</si>
  <si>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</si>
  <si>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</si>
  <si>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</si>
  <si>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</si>
  <si>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</si>
  <si>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</si>
  <si>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</si>
  <si>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</si>
  <si>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</si>
  <si>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</si>
  <si>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</si>
  <si>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</si>
  <si>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</si>
  <si>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</si>
  <si>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</si>
  <si>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</si>
  <si>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</si>
  <si>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</si>
  <si>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</si>
  <si>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</si>
  <si>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</si>
  <si>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</si>
  <si>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</si>
  <si>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</si>
  <si>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</si>
  <si>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</si>
  <si>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</si>
  <si>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</si>
  <si>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</si>
  <si>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</si>
  <si>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</si>
  <si>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</si>
  <si>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</si>
  <si>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</si>
  <si>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</si>
  <si>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</si>
  <si>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</si>
  <si>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</si>
  <si>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</si>
  <si>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</si>
  <si>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</si>
  <si>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</si>
  <si>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</si>
  <si>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</si>
  <si>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</si>
  <si>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</si>
  <si>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</si>
  <si>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</si>
  <si>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</si>
  <si>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</si>
  <si>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</si>
  <si>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</si>
  <si>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</si>
  <si>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</si>
  <si>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</si>
  <si>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</si>
  <si>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</si>
  <si>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</si>
  <si>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</si>
  <si>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</si>
  <si>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</si>
  <si>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</si>
  <si>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</si>
  <si>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</si>
  <si>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</si>
  <si>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</si>
  <si>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</si>
  <si>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</si>
  <si>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</si>
  <si>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</si>
  <si>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</si>
  <si>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</si>
  <si>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</si>
  <si>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</si>
  <si>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</si>
  <si>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</si>
  <si>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</si>
  <si>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</si>
  <si>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</si>
  <si>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</si>
  <si>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</si>
  <si>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</si>
  <si>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</si>
  <si>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</si>
  <si>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</si>
  <si>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</si>
  <si>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</si>
  <si>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</si>
  <si>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</si>
  <si>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</si>
  <si>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</si>
  <si>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</si>
  <si>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</si>
  <si>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</si>
  <si>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</si>
  <si>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</si>
  <si>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</si>
  <si>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</si>
  <si>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</si>
  <si>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</si>
  <si>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</si>
  <si>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</si>
  <si>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</si>
  <si>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</si>
  <si>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</si>
  <si>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</si>
  <si>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</si>
  <si>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</si>
  <si>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</si>
  <si>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</si>
  <si>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</si>
  <si>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</si>
  <si>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</si>
  <si>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</si>
  <si>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</si>
  <si>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</si>
  <si>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</si>
  <si>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</si>
  <si>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</si>
  <si>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</si>
  <si>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</si>
  <si>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</si>
  <si>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</si>
  <si>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</si>
  <si>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</si>
  <si>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</si>
  <si>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</si>
  <si>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</si>
  <si>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</si>
  <si>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</si>
  <si>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</si>
  <si>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</si>
  <si>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</si>
  <si>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</si>
  <si>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</si>
  <si>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</si>
  <si>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</si>
  <si>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</si>
  <si>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</si>
  <si>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</si>
  <si>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</si>
  <si>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</si>
  <si>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</si>
  <si>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</si>
  <si>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</si>
  <si>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</si>
  <si>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</si>
  <si>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</si>
  <si>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</si>
  <si>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</si>
  <si>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</si>
  <si>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</si>
  <si>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</si>
  <si>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</si>
  <si>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</si>
  <si>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</si>
  <si>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</si>
  <si>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</si>
  <si>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</si>
  <si>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</si>
  <si>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</si>
  <si>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</si>
  <si>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</si>
  <si>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</si>
  <si>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</si>
  <si>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</si>
  <si>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</si>
  <si>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</si>
  <si>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</si>
  <si>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</si>
  <si>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</si>
  <si>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</si>
  <si>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</si>
  <si>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</si>
  <si>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</si>
  <si>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</si>
  <si>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</si>
  <si>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</si>
  <si>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</si>
  <si>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</si>
  <si>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</si>
  <si>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</si>
  <si>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</si>
  <si>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</si>
  <si>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</si>
  <si>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</si>
  <si>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</si>
  <si>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</si>
  <si>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</si>
  <si>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</si>
  <si>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</si>
  <si>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</si>
  <si>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</si>
  <si>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</si>
  <si>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</si>
  <si>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</si>
  <si>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</si>
  <si>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</si>
  <si>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</si>
  <si>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</si>
  <si>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</si>
  <si>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</si>
  <si>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</si>
  <si>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</si>
  <si>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</si>
  <si>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</si>
  <si>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</si>
  <si>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</si>
  <si>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</si>
  <si>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</si>
  <si>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</si>
  <si>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</si>
  <si>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</si>
  <si>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</si>
  <si>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</si>
  <si>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</si>
  <si>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</si>
  <si>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</si>
  <si>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</si>
  <si>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</si>
  <si>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</si>
  <si>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</si>
  <si>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</si>
  <si>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</si>
  <si>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</si>
  <si>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</si>
  <si>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</si>
  <si>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</si>
  <si>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</si>
  <si>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</si>
  <si>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</si>
  <si>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</si>
  <si>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</si>
  <si>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Lebrica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</si>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</sst>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dd/mmm/yyyy"/>
    <numFmt numFmtId="167" formatCode="0.0\ &quot;kg&quot;"/>
    <numFmt numFmtId="168" formatCode="_([$$-409]* #,##0.00_);_([$$-409]* \(#,##0.00\);_([$$-409]* &quot;-&quot;??_);_(@_)"/>
    <numFmt numFmtId="169" formatCode="&quot;$&quot;#,##0"/>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Border="1" applyAlignment="1">
      <alignment vertical="center"/>
    </xf>
    <xf numFmtId="166" fontId="1" fillId="0" borderId="1" xfId="0" applyNumberFormat="1" applyFont="1" applyBorder="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53">
    <dxf>
      <numFmt numFmtId="169" formatCode="&quot;$&quot;#,##0"/>
    </dxf>
    <dxf>
      <numFmt numFmtId="170" formatCode="[$$-409]#,##0.00"/>
    </dxf>
    <dxf>
      <numFmt numFmtId="169" formatCode="&quot;$&quot;#,##0"/>
    </dxf>
    <dxf>
      <numFmt numFmtId="169" formatCode="&quot;$&quot;#,##0"/>
    </dxf>
    <dxf>
      <numFmt numFmtId="169" formatCode="&quot;$&quot;#,##0"/>
    </dxf>
    <dxf>
      <numFmt numFmtId="170" formatCode="[$$-409]#,##0.00"/>
    </dxf>
    <dxf>
      <numFmt numFmtId="169" formatCode="&quot;$&quot;#,##0"/>
    </dxf>
    <dxf>
      <numFmt numFmtId="169" formatCode="&quot;$&quot;#,##0"/>
    </dxf>
    <dxf>
      <numFmt numFmtId="169" formatCode="&quot;$&quot;#,##0"/>
    </dxf>
    <dxf>
      <numFmt numFmtId="169" formatCode="&quot;$&quot;#,##0"/>
    </dxf>
    <dxf>
      <numFmt numFmtId="170" formatCode="[$$-409]#,##0.00"/>
    </dxf>
    <dxf>
      <numFmt numFmtId="169" formatCode="&quot;$&quot;#,##0"/>
    </dxf>
    <dxf>
      <numFmt numFmtId="169" formatCode="&quot;$&quot;#,##0"/>
    </dxf>
    <dxf>
      <numFmt numFmtId="170" formatCode="[$$-409]#,##0.00"/>
    </dxf>
    <dxf>
      <numFmt numFmtId="169" formatCode="&quot;$&quot;#,##0"/>
    </dxf>
    <dxf>
      <numFmt numFmtId="169" formatCode="&quot;$&quot;#,##0"/>
    </dxf>
    <dxf>
      <numFmt numFmtId="170" formatCode="[$$-409]#,##0.00"/>
    </dxf>
    <dxf>
      <numFmt numFmtId="169" formatCode="&quot;$&quot;#,##0"/>
    </dxf>
    <dxf>
      <numFmt numFmtId="169" formatCode="&quot;$&quot;#,##0"/>
    </dxf>
    <dxf>
      <numFmt numFmtId="169" formatCode="&quot;$&quot;#,##0"/>
    </dxf>
    <dxf>
      <numFmt numFmtId="170" formatCode="[$$-409]#,##0.00"/>
    </dxf>
    <dxf>
      <numFmt numFmtId="169" formatCode="&quot;$&quot;#,##0"/>
    </dxf>
    <dxf>
      <numFmt numFmtId="169" formatCode="&quot;$&quot;#,##0"/>
    </dxf>
    <dxf>
      <numFmt numFmtId="170" formatCode="[$$-409]#,##0.00"/>
    </dxf>
    <dxf>
      <numFmt numFmtId="169" formatCode="&quot;$&quot;#,##0"/>
    </dxf>
    <dxf>
      <numFmt numFmtId="169" formatCode="&quot;$&quot;#,##0"/>
    </dxf>
    <dxf>
      <numFmt numFmtId="169" formatCode="&quot;$&quot;#,##0"/>
    </dxf>
    <dxf>
      <numFmt numFmtId="170" formatCode="[$$-409]#,##0.00"/>
    </dxf>
    <dxf>
      <numFmt numFmtId="169" formatCode="&quot;$&quot;#,##0"/>
    </dxf>
    <dxf>
      <numFmt numFmtId="169" formatCode="&quot;$&quot;#,##0"/>
    </dxf>
    <dxf>
      <numFmt numFmtId="169" formatCode="&quot;$&quot;#,##0"/>
    </dxf>
    <dxf>
      <numFmt numFmtId="169" formatCode="&quot;$&quot;#,##0"/>
    </dxf>
    <dxf>
      <numFmt numFmtId="170" formatCode="[$$-409]#,##0.00"/>
    </dxf>
    <dxf>
      <numFmt numFmtId="169" formatCode="&quot;$&quot;#,##0"/>
    </dxf>
    <dxf>
      <numFmt numFmtId="169" formatCode="&quot;$&quot;#,##0"/>
    </dxf>
    <dxf>
      <numFmt numFmtId="170" formatCode="[$$-409]#,##0.00"/>
    </dxf>
    <dxf>
      <numFmt numFmtId="169" formatCode="&quot;$&quot;#,##0"/>
    </dxf>
    <dxf>
      <numFmt numFmtId="170" formatCode="[$$-409]#,##0.00"/>
    </dxf>
    <dxf>
      <numFmt numFmtId="170" formatCode="[$$-409]#,##0.00"/>
    </dxf>
    <dxf>
      <numFmt numFmtId="169" formatCode="&quot;$&quot;#,##0"/>
    </dxf>
    <dxf>
      <numFmt numFmtId="0" formatCode="General"/>
    </dxf>
    <dxf>
      <numFmt numFmtId="169" formatCode="&quot;$&quot;#,##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4C63F3"/>
      <color rgb="FF411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Sales!PivotTable4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70099688243197E-2"/>
          <c:y val="3.3232736151883449E-2"/>
          <c:w val="0.75702777348909822"/>
          <c:h val="0.83084116373670813"/>
        </c:manualLayout>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F8-4348-8DAB-D96CB38B0214}"/>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F8-4348-8DAB-D96CB38B0214}"/>
            </c:ext>
          </c:extLst>
        </c:ser>
        <c:ser>
          <c:idx val="2"/>
          <c:order val="2"/>
          <c:tx>
            <c:strRef>
              <c:f>'Total Sales'!$E$3:$E$4</c:f>
              <c:strCache>
                <c:ptCount val="1"/>
                <c:pt idx="0">
                  <c:v>Lebrica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F8-4348-8DAB-D96CB38B0214}"/>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DF8-4348-8DAB-D96CB38B0214}"/>
            </c:ext>
          </c:extLst>
        </c:ser>
        <c:dLbls>
          <c:showLegendKey val="0"/>
          <c:showVal val="0"/>
          <c:showCatName val="0"/>
          <c:showSerName val="0"/>
          <c:showPercent val="0"/>
          <c:showBubbleSize val="0"/>
        </c:dLbls>
        <c:smooth val="0"/>
        <c:axId val="2049784928"/>
        <c:axId val="1428708575"/>
      </c:lineChart>
      <c:catAx>
        <c:axId val="2049784928"/>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8708575"/>
        <c:crosses val="autoZero"/>
        <c:auto val="1"/>
        <c:lblAlgn val="ctr"/>
        <c:lblOffset val="100"/>
        <c:noMultiLvlLbl val="0"/>
      </c:catAx>
      <c:valAx>
        <c:axId val="1428708575"/>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9784928"/>
        <c:crosses val="autoZero"/>
        <c:crossBetween val="between"/>
      </c:valAx>
      <c:spPr>
        <a:solidFill>
          <a:schemeClr val="accent1">
            <a:lumMod val="60000"/>
            <a:lumOff val="40000"/>
            <a:alpha val="50196"/>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alpha val="79216"/>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Bar chart!PivotTable4</c:name>
    <c:fmtId val="1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1-B041-CD49-B18B-0D1F91AD0B1E}"/>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2-B041-CD49-B18B-0D1F91AD0B1E}"/>
            </c:ext>
          </c:extLst>
        </c:ser>
        <c:dLbls>
          <c:dLblPos val="outEnd"/>
          <c:showLegendKey val="0"/>
          <c:showVal val="1"/>
          <c:showCatName val="0"/>
          <c:showSerName val="0"/>
          <c:showPercent val="0"/>
          <c:showBubbleSize val="0"/>
        </c:dLbls>
        <c:gapWidth val="182"/>
        <c:axId val="80490399"/>
        <c:axId val="80451263"/>
      </c:barChart>
      <c:catAx>
        <c:axId val="8049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0451263"/>
        <c:crosses val="autoZero"/>
        <c:auto val="1"/>
        <c:lblAlgn val="ctr"/>
        <c:lblOffset val="100"/>
        <c:noMultiLvlLbl val="0"/>
      </c:catAx>
      <c:valAx>
        <c:axId val="80451263"/>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04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flip="none" rotWithShape="1">
        <a:gsLst>
          <a:gs pos="1000">
            <a:schemeClr val="accent1">
              <a:lumMod val="0"/>
              <a:lumOff val="100000"/>
            </a:schemeClr>
          </a:gs>
          <a:gs pos="31000">
            <a:schemeClr val="accent1">
              <a:lumMod val="0"/>
              <a:lumOff val="100000"/>
            </a:schemeClr>
          </a:gs>
          <a:gs pos="100000">
            <a:schemeClr val="accent1">
              <a:lumMod val="100000"/>
            </a:schemeClr>
          </a:gs>
        </a:gsLst>
        <a:path path="circle">
          <a:fillToRect l="50000" t="-80000" r="50000" b="180000"/>
        </a:path>
        <a:tileRect/>
      </a:grad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none"/>
        </c:marker>
      </c:pivotFmt>
    </c:pivotFmts>
    <c:plotArea>
      <c:layout>
        <c:manualLayout>
          <c:layoutTarget val="inner"/>
          <c:xMode val="edge"/>
          <c:yMode val="edge"/>
          <c:x val="8.7340160911258638E-2"/>
          <c:y val="3.3232628398791542E-2"/>
          <c:w val="0.75702777348909822"/>
          <c:h val="0.83084116373670813"/>
        </c:manualLayout>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56-B044-9DD4-BF76FBE3EE69}"/>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56-B044-9DD4-BF76FBE3EE69}"/>
            </c:ext>
          </c:extLst>
        </c:ser>
        <c:ser>
          <c:idx val="2"/>
          <c:order val="2"/>
          <c:tx>
            <c:strRef>
              <c:f>'Total Sales'!$E$3:$E$4</c:f>
              <c:strCache>
                <c:ptCount val="1"/>
                <c:pt idx="0">
                  <c:v>Lebrica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56-B044-9DD4-BF76FBE3EE69}"/>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F56-B044-9DD4-BF76FBE3EE69}"/>
            </c:ext>
          </c:extLst>
        </c:ser>
        <c:dLbls>
          <c:showLegendKey val="0"/>
          <c:showVal val="0"/>
          <c:showCatName val="0"/>
          <c:showSerName val="0"/>
          <c:showPercent val="0"/>
          <c:showBubbleSize val="0"/>
        </c:dLbls>
        <c:smooth val="0"/>
        <c:axId val="2049784928"/>
        <c:axId val="1428708575"/>
      </c:lineChart>
      <c:catAx>
        <c:axId val="2049784928"/>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8708575"/>
        <c:crosses val="autoZero"/>
        <c:auto val="1"/>
        <c:lblAlgn val="ctr"/>
        <c:lblOffset val="100"/>
        <c:noMultiLvlLbl val="0"/>
      </c:catAx>
      <c:valAx>
        <c:axId val="1428708575"/>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9784928"/>
        <c:crosses val="autoZero"/>
        <c:crossBetween val="between"/>
      </c:valAx>
      <c:spPr>
        <a:solidFill>
          <a:schemeClr val="accent1">
            <a:lumMod val="60000"/>
            <a:lumOff val="40000"/>
            <a:alpha val="50196"/>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alpha val="79216"/>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Bar chart!PivotTable4</c:name>
    <c:fmtId val="6"/>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2-5C01-E946-A2A8-6A1D5984364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5C01-E946-A2A8-6A1D59843640}"/>
            </c:ext>
          </c:extLst>
        </c:ser>
        <c:dLbls>
          <c:dLblPos val="outEnd"/>
          <c:showLegendKey val="0"/>
          <c:showVal val="1"/>
          <c:showCatName val="0"/>
          <c:showSerName val="0"/>
          <c:showPercent val="0"/>
          <c:showBubbleSize val="0"/>
        </c:dLbls>
        <c:gapWidth val="182"/>
        <c:axId val="80490399"/>
        <c:axId val="80451263"/>
      </c:barChart>
      <c:catAx>
        <c:axId val="8049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0451263"/>
        <c:crosses val="autoZero"/>
        <c:auto val="1"/>
        <c:lblAlgn val="ctr"/>
        <c:lblOffset val="100"/>
        <c:noMultiLvlLbl val="0"/>
      </c:catAx>
      <c:valAx>
        <c:axId val="80451263"/>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04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flip="none" rotWithShape="1">
        <a:gsLst>
          <a:gs pos="1000">
            <a:schemeClr val="accent1">
              <a:lumMod val="0"/>
              <a:lumOff val="100000"/>
            </a:schemeClr>
          </a:gs>
          <a:gs pos="31000">
            <a:schemeClr val="accent1">
              <a:lumMod val="0"/>
              <a:lumOff val="100000"/>
            </a:schemeClr>
          </a:gs>
          <a:gs pos="100000">
            <a:schemeClr val="accent1">
              <a:lumMod val="100000"/>
            </a:schemeClr>
          </a:gs>
        </a:gsLst>
        <a:path path="circle">
          <a:fillToRect l="50000" t="-80000" r="50000" b="180000"/>
        </a:path>
        <a:tileRect/>
      </a:gradFill>
      <a:prstDash val="solid"/>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50800</xdr:rowOff>
    </xdr:from>
    <xdr:to>
      <xdr:col>22</xdr:col>
      <xdr:colOff>812800</xdr:colOff>
      <xdr:row>4</xdr:row>
      <xdr:rowOff>76200</xdr:rowOff>
    </xdr:to>
    <xdr:sp macro="" textlink="">
      <xdr:nvSpPr>
        <xdr:cNvPr id="3" name="Rounded Rectangle 2">
          <a:extLst>
            <a:ext uri="{FF2B5EF4-FFF2-40B4-BE49-F238E27FC236}">
              <a16:creationId xmlns:a16="http://schemas.microsoft.com/office/drawing/2014/main" id="{486DCEAC-ABCA-2ECE-90B0-66079E0D18FF}"/>
            </a:ext>
          </a:extLst>
        </xdr:cNvPr>
        <xdr:cNvSpPr/>
      </xdr:nvSpPr>
      <xdr:spPr>
        <a:xfrm>
          <a:off x="114300" y="50800"/>
          <a:ext cx="18173700" cy="6604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rPr>
            <a:t>COFFEE</a:t>
          </a:r>
          <a:r>
            <a:rPr lang="en-US" sz="2400" b="1" baseline="0">
              <a:solidFill>
                <a:schemeClr val="tx1"/>
              </a:solidFill>
            </a:rPr>
            <a:t> SALES DASHBOARD</a:t>
          </a:r>
          <a:endParaRPr lang="en-US" sz="2400" b="1">
            <a:solidFill>
              <a:schemeClr val="tx1"/>
            </a:solidFill>
          </a:endParaRPr>
        </a:p>
      </xdr:txBody>
    </xdr:sp>
    <xdr:clientData/>
  </xdr:twoCellAnchor>
  <xdr:twoCellAnchor editAs="oneCell">
    <xdr:from>
      <xdr:col>16</xdr:col>
      <xdr:colOff>800100</xdr:colOff>
      <xdr:row>24</xdr:row>
      <xdr:rowOff>12700</xdr:rowOff>
    </xdr:from>
    <xdr:to>
      <xdr:col>21</xdr:col>
      <xdr:colOff>723900</xdr:colOff>
      <xdr:row>27</xdr:row>
      <xdr:rowOff>101599</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F8933E23-EF5F-3344-916C-DA882531AA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322300" y="4457700"/>
              <a:ext cx="40513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17</xdr:row>
      <xdr:rowOff>88900</xdr:rowOff>
    </xdr:from>
    <xdr:to>
      <xdr:col>12</xdr:col>
      <xdr:colOff>800100</xdr:colOff>
      <xdr:row>36</xdr:row>
      <xdr:rowOff>114300</xdr:rowOff>
    </xdr:to>
    <xdr:graphicFrame macro="">
      <xdr:nvGraphicFramePr>
        <xdr:cNvPr id="7" name="Chart 6">
          <a:extLst>
            <a:ext uri="{FF2B5EF4-FFF2-40B4-BE49-F238E27FC236}">
              <a16:creationId xmlns:a16="http://schemas.microsoft.com/office/drawing/2014/main" id="{B7F11BA7-C1F7-9346-84F0-934364701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xdr:colOff>
      <xdr:row>6</xdr:row>
      <xdr:rowOff>127000</xdr:rowOff>
    </xdr:from>
    <xdr:to>
      <xdr:col>12</xdr:col>
      <xdr:colOff>736600</xdr:colOff>
      <xdr:row>13</xdr:row>
      <xdr:rowOff>114300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D34C020E-7D40-8741-831A-3A5EF12C0AC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54000" y="1143000"/>
              <a:ext cx="9702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190500</xdr:colOff>
      <xdr:row>25</xdr:row>
      <xdr:rowOff>177800</xdr:rowOff>
    </xdr:from>
    <xdr:to>
      <xdr:col>16</xdr:col>
      <xdr:colOff>558800</xdr:colOff>
      <xdr:row>33</xdr:row>
      <xdr:rowOff>50800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816A0FAE-AA58-5545-AB17-A5F0C4B537D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236200" y="4813300"/>
              <a:ext cx="2844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50800</xdr:colOff>
      <xdr:row>28</xdr:row>
      <xdr:rowOff>101600</xdr:rowOff>
    </xdr:from>
    <xdr:to>
      <xdr:col>21</xdr:col>
      <xdr:colOff>203200</xdr:colOff>
      <xdr:row>33</xdr:row>
      <xdr:rowOff>88900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EEC63F9F-A465-A440-B3D6-E545632A5D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98500" y="5308600"/>
              <a:ext cx="34544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152400</xdr:colOff>
      <xdr:row>4</xdr:row>
      <xdr:rowOff>177800</xdr:rowOff>
    </xdr:from>
    <xdr:to>
      <xdr:col>21</xdr:col>
      <xdr:colOff>660400</xdr:colOff>
      <xdr:row>23</xdr:row>
      <xdr:rowOff>0</xdr:rowOff>
    </xdr:to>
    <xdr:graphicFrame macro="">
      <xdr:nvGraphicFramePr>
        <xdr:cNvPr id="11" name="Chart 10">
          <a:extLst>
            <a:ext uri="{FF2B5EF4-FFF2-40B4-BE49-F238E27FC236}">
              <a16:creationId xmlns:a16="http://schemas.microsoft.com/office/drawing/2014/main" id="{C97411C9-0732-174D-A45D-2FE231D96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15</xdr:row>
      <xdr:rowOff>50800</xdr:rowOff>
    </xdr:from>
    <xdr:to>
      <xdr:col>16</xdr:col>
      <xdr:colOff>76200</xdr:colOff>
      <xdr:row>34</xdr:row>
      <xdr:rowOff>76200</xdr:rowOff>
    </xdr:to>
    <xdr:graphicFrame macro="">
      <xdr:nvGraphicFramePr>
        <xdr:cNvPr id="3" name="Chart 2">
          <a:extLst>
            <a:ext uri="{FF2B5EF4-FFF2-40B4-BE49-F238E27FC236}">
              <a16:creationId xmlns:a16="http://schemas.microsoft.com/office/drawing/2014/main" id="{9126FBDF-5520-2512-456C-82CB48B45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304800</xdr:colOff>
      <xdr:row>2</xdr:row>
      <xdr:rowOff>38100</xdr:rowOff>
    </xdr:from>
    <xdr:to>
      <xdr:col>16</xdr:col>
      <xdr:colOff>25400</xdr:colOff>
      <xdr:row>9</xdr:row>
      <xdr:rowOff>25400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25FB290-1DF8-3434-B785-1C0A1364C0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51500" y="419100"/>
              <a:ext cx="7975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279400</xdr:colOff>
      <xdr:row>2</xdr:row>
      <xdr:rowOff>76201</xdr:rowOff>
    </xdr:from>
    <xdr:to>
      <xdr:col>18</xdr:col>
      <xdr:colOff>457200</xdr:colOff>
      <xdr:row>9</xdr:row>
      <xdr:rowOff>139701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54A13F2-B6B0-FD2F-AC79-251A0DE322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81100" y="4572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15</xdr:row>
      <xdr:rowOff>114301</xdr:rowOff>
    </xdr:from>
    <xdr:to>
      <xdr:col>19</xdr:col>
      <xdr:colOff>482600</xdr:colOff>
      <xdr:row>19</xdr:row>
      <xdr:rowOff>12700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9AA2EAF-95DA-EB5A-12B9-B3F90A2F2C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868400" y="2971801"/>
              <a:ext cx="26924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749300</xdr:colOff>
      <xdr:row>2</xdr:row>
      <xdr:rowOff>76201</xdr:rowOff>
    </xdr:from>
    <xdr:to>
      <xdr:col>21</xdr:col>
      <xdr:colOff>114300</xdr:colOff>
      <xdr:row>7</xdr:row>
      <xdr:rowOff>50801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7441FE4-1A32-8420-4E81-27CB2BCA6F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02000" y="457201"/>
              <a:ext cx="18415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2</xdr:row>
      <xdr:rowOff>76200</xdr:rowOff>
    </xdr:from>
    <xdr:to>
      <xdr:col>14</xdr:col>
      <xdr:colOff>63500</xdr:colOff>
      <xdr:row>20</xdr:row>
      <xdr:rowOff>88900</xdr:rowOff>
    </xdr:to>
    <xdr:graphicFrame macro="">
      <xdr:nvGraphicFramePr>
        <xdr:cNvPr id="7" name="Chart 6">
          <a:extLst>
            <a:ext uri="{FF2B5EF4-FFF2-40B4-BE49-F238E27FC236}">
              <a16:creationId xmlns:a16="http://schemas.microsoft.com/office/drawing/2014/main" id="{45B4B437-00A3-E492-D178-38722884D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n " refreshedDate="45365.032266435184" createdVersion="8" refreshedVersion="8" minRefreshableVersion="3" recordCount="1000" xr:uid="{5B53FD31-6DFA-3948-9304-F3956066BF0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e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083168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e v="#N/A"/>
    <e v="#N/A"/>
    <x v="2"/>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3"/>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3"/>
    <s v="Rob"/>
    <s v="M"/>
    <x v="1"/>
    <n v="5.97"/>
    <n v="29.849999999999998"/>
    <x v="0"/>
    <x v="0"/>
    <x v="1"/>
  </r>
  <r>
    <s v="YHV-68700-050"/>
    <x v="44"/>
    <s v="26333-67911-OL"/>
    <s v="L-L-2.5"/>
    <n v="2"/>
    <s v="Hartley Mattioli"/>
    <s v="hmattioli1g@webmd.com"/>
    <x v="3"/>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3"/>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3"/>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3"/>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3"/>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e v="#N/A"/>
    <e v="#N/A"/>
    <x v="2"/>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e v="#N/A"/>
    <e v="#N/A"/>
    <x v="2"/>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3"/>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e v="#N/A"/>
    <e v="#N/A"/>
    <x v="2"/>
    <s v="Lib"/>
    <s v="D"/>
    <x v="2"/>
    <n v="29.784999999999997"/>
    <n v="89.35499999999999"/>
    <x v="3"/>
    <x v="2"/>
    <x v="1"/>
  </r>
  <r>
    <s v="NOP-21394-646"/>
    <x v="170"/>
    <s v="16982-35708-BZ"/>
    <s v="L-L-0.5"/>
    <n v="4"/>
    <e v="#N/A"/>
    <e v="#N/A"/>
    <x v="2"/>
    <s v="Lib"/>
    <s v="L"/>
    <x v="1"/>
    <n v="9.51"/>
    <n v="38.04"/>
    <x v="3"/>
    <x v="1"/>
    <x v="1"/>
  </r>
  <r>
    <s v="NOP-21394-646"/>
    <x v="170"/>
    <s v="16982-35708-BZ"/>
    <s v="E-M-1"/>
    <n v="3"/>
    <e v="#N/A"/>
    <e v="#N/A"/>
    <x v="2"/>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3"/>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3"/>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3"/>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3"/>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3"/>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3"/>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3"/>
    <s v="Exc"/>
    <s v="D"/>
    <x v="0"/>
    <n v="12.15"/>
    <n v="24.3"/>
    <x v="1"/>
    <x v="2"/>
    <x v="1"/>
  </r>
  <r>
    <s v="IHS-71573-008"/>
    <x v="228"/>
    <s v="07972-83134-NM"/>
    <s v="E-D-0.2"/>
    <n v="6"/>
    <s v="Silvana Northeast"/>
    <s v="snortheast7f@mashable.com"/>
    <x v="0"/>
    <s v="Exc"/>
    <s v="D"/>
    <x v="3"/>
    <n v="3.645"/>
    <n v="21.87"/>
    <x v="1"/>
    <x v="2"/>
    <x v="0"/>
  </r>
  <r>
    <s v="QTR-19001-114"/>
    <x v="229"/>
    <s v="01035-70465-UO"/>
    <s v="A-D-1"/>
    <n v="2"/>
    <e v="#N/A"/>
    <e v="#N/A"/>
    <x v="2"/>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3"/>
    <s v="Ara"/>
    <s v="L"/>
    <x v="1"/>
    <n v="7.77"/>
    <n v="7.77"/>
    <x v="2"/>
    <x v="1"/>
    <x v="1"/>
  </r>
  <r>
    <s v="MPV-26985-215"/>
    <x v="241"/>
    <s v="51466-52850-AG"/>
    <s v="R-D-0.5"/>
    <n v="1"/>
    <s v="Amity Chatto"/>
    <s v="achatto7v@sakura.ne.jp"/>
    <x v="3"/>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3"/>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3"/>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3"/>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e v="#N/A"/>
    <e v="#N/A"/>
    <x v="2"/>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3"/>
    <s v="Ara"/>
    <s v="M"/>
    <x v="0"/>
    <n v="11.25"/>
    <n v="45"/>
    <x v="2"/>
    <x v="0"/>
    <x v="1"/>
  </r>
  <r>
    <s v="YPT-95383-088"/>
    <x v="283"/>
    <s v="43439-94003-DW"/>
    <s v="E-D-2.5"/>
    <n v="2"/>
    <e v="#N/A"/>
    <e v="#N/A"/>
    <x v="2"/>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e v="#N/A"/>
    <e v="#N/A"/>
    <x v="2"/>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3"/>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3"/>
    <s v="Rob"/>
    <s v="L"/>
    <x v="1"/>
    <n v="7.169999999999999"/>
    <n v="43.019999999999996"/>
    <x v="0"/>
    <x v="1"/>
    <x v="0"/>
  </r>
  <r>
    <s v="WUG-76466-650"/>
    <x v="318"/>
    <s v="43439-94003-DW"/>
    <s v="L-D-0.5"/>
    <n v="3"/>
    <e v="#N/A"/>
    <e v="#N/A"/>
    <x v="2"/>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3"/>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e v="#N/A"/>
    <e v="#N/A"/>
    <x v="2"/>
    <s v="Lib"/>
    <s v="D"/>
    <x v="1"/>
    <n v="7.77"/>
    <n v="31.08"/>
    <x v="3"/>
    <x v="2"/>
    <x v="1"/>
  </r>
  <r>
    <s v="WNR-71736-993"/>
    <x v="350"/>
    <s v="16880-78077-FB"/>
    <s v="A-D-2.5"/>
    <n v="6"/>
    <e v="#N/A"/>
    <e v="#N/A"/>
    <x v="2"/>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e v="#N/A"/>
    <e v="#N/A"/>
    <x v="2"/>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3"/>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3"/>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3"/>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3"/>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e v="#N/A"/>
    <e v="#N/A"/>
    <x v="2"/>
    <s v="Exc"/>
    <s v="M"/>
    <x v="3"/>
    <n v="4.125"/>
    <n v="4.125"/>
    <x v="1"/>
    <x v="0"/>
    <x v="0"/>
  </r>
  <r>
    <s v="UBI-83843-396"/>
    <x v="388"/>
    <s v="58816-74064-TF"/>
    <s v="R-L-1"/>
    <n v="2"/>
    <s v="Nanny Izhakov"/>
    <s v="nizhakovdd@aol.com"/>
    <x v="3"/>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3"/>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3"/>
    <s v="Rob"/>
    <s v="M"/>
    <x v="3"/>
    <n v="2.9849999999999999"/>
    <n v="11.94"/>
    <x v="0"/>
    <x v="0"/>
    <x v="1"/>
  </r>
  <r>
    <s v="CTE-31437-326"/>
    <x v="6"/>
    <s v="22721-63196-UJ"/>
    <s v="E-M-0.2"/>
    <n v="4"/>
    <s v="Gladi Ducker"/>
    <s v="gduckerdx@patch.com"/>
    <x v="3"/>
    <s v="Exc"/>
    <s v="M"/>
    <x v="3"/>
    <n v="4.125"/>
    <n v="16.5"/>
    <x v="1"/>
    <x v="0"/>
    <x v="1"/>
  </r>
  <r>
    <s v="CTE-31437-326"/>
    <x v="6"/>
    <s v="22721-63196-UJ"/>
    <s v="L-D-1"/>
    <n v="4"/>
    <e v="#N/A"/>
    <e v="#N/A"/>
    <x v="2"/>
    <s v="Lib"/>
    <s v="D"/>
    <x v="0"/>
    <n v="12.95"/>
    <n v="51.8"/>
    <x v="3"/>
    <x v="2"/>
    <x v="1"/>
  </r>
  <r>
    <s v="CTE-31437-326"/>
    <x v="6"/>
    <s v="22721-63196-UJ"/>
    <s v="L-L-0.2"/>
    <n v="3"/>
    <e v="#N/A"/>
    <e v="#N/A"/>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e v="#N/A"/>
    <e v="#N/A"/>
    <x v="2"/>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3"/>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e v="#N/A"/>
    <e v="#N/A"/>
    <x v="2"/>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3"/>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3"/>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3"/>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e v="#N/A"/>
    <e v="#N/A"/>
    <x v="2"/>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3"/>
    <s v="Lib"/>
    <s v="L"/>
    <x v="3"/>
    <n v="4.7549999999999999"/>
    <n v="28.53"/>
    <x v="3"/>
    <x v="1"/>
    <x v="1"/>
  </r>
  <r>
    <s v="SPF-31673-217"/>
    <x v="439"/>
    <s v="19485-98072-PS"/>
    <s v="E-M-1"/>
    <n v="6"/>
    <s v="Don Flintiff"/>
    <s v="dflintiffg1@e-recht24.de"/>
    <x v="3"/>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3"/>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3"/>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3"/>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3"/>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3"/>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3"/>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3"/>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e v="#N/A"/>
    <e v="#N/A"/>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e v="#N/A"/>
    <e v="#N/A"/>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3"/>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3"/>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e v="#N/A"/>
    <e v="#N/A"/>
    <x v="2"/>
    <s v="Ara"/>
    <s v="D"/>
    <x v="3"/>
    <n v="2.9849999999999999"/>
    <n v="2.9849999999999999"/>
    <x v="2"/>
    <x v="2"/>
    <x v="0"/>
  </r>
  <r>
    <s v="PKN-19556-918"/>
    <x v="483"/>
    <s v="00445-42781-KX"/>
    <s v="R-D-2.5"/>
    <n v="5"/>
    <e v="#N/A"/>
    <e v="#N/A"/>
    <x v="2"/>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3"/>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3"/>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3"/>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3"/>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3"/>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3"/>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e v="#N/A"/>
    <e v="#N/A"/>
    <x v="2"/>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3"/>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3"/>
    <s v="Rob"/>
    <s v="L"/>
    <x v="3"/>
    <n v="3.5849999999999995"/>
    <n v="10.754999999999999"/>
    <x v="0"/>
    <x v="1"/>
    <x v="1"/>
  </r>
  <r>
    <s v="TCX-76953-071"/>
    <x v="555"/>
    <s v="94091-86957-HX"/>
    <s v="E-D-0.2"/>
    <n v="5"/>
    <e v="#N/A"/>
    <e v="#N/A"/>
    <x v="2"/>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e v="#N/A"/>
    <e v="#N/A"/>
    <x v="2"/>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3"/>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e v="#N/A"/>
    <e v="#N/A"/>
    <x v="2"/>
    <s v="Ara"/>
    <s v="L"/>
    <x v="2"/>
    <n v="29.784999999999997"/>
    <n v="89.35499999999999"/>
    <x v="2"/>
    <x v="1"/>
    <x v="1"/>
  </r>
  <r>
    <s v="CVE-15042-481"/>
    <x v="575"/>
    <s v="24972-55878-KX"/>
    <s v="R-L-1"/>
    <n v="2"/>
    <e v="#N/A"/>
    <e v="#N/A"/>
    <x v="2"/>
    <s v="Rob"/>
    <s v="L"/>
    <x v="0"/>
    <n v="11.95"/>
    <n v="23.9"/>
    <x v="0"/>
    <x v="1"/>
    <x v="1"/>
  </r>
  <r>
    <s v="EJA-79176-833"/>
    <x v="576"/>
    <s v="91509-62250-GN"/>
    <s v="R-M-2.5"/>
    <n v="6"/>
    <s v="Dalia Eburah"/>
    <s v="deburahld@google.co.jp"/>
    <x v="3"/>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3"/>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3"/>
    <s v="Rob"/>
    <s v="L"/>
    <x v="0"/>
    <n v="11.95"/>
    <n v="23.9"/>
    <x v="0"/>
    <x v="1"/>
    <x v="1"/>
  </r>
  <r>
    <s v="XNU-83276-288"/>
    <x v="595"/>
    <s v="98185-92775-KT"/>
    <s v="R-M-0.5"/>
    <n v="1"/>
    <s v="Chester Clowton"/>
    <s v=""/>
    <x v="0"/>
    <s v="Rob"/>
    <s v="M"/>
    <x v="1"/>
    <n v="5.97"/>
    <n v="5.97"/>
    <x v="0"/>
    <x v="0"/>
    <x v="1"/>
  </r>
  <r>
    <s v="YOG-94666-679"/>
    <x v="596"/>
    <s v="86991-53901-AT"/>
    <s v="L-D-0.2"/>
    <n v="2"/>
    <s v="Kathleen Diable"/>
    <s v=""/>
    <x v="3"/>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e v="#N/A"/>
    <e v="#N/A"/>
    <x v="2"/>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e v="#N/A"/>
    <e v="#N/A"/>
    <x v="2"/>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e v="#N/A"/>
    <e v="#N/A"/>
    <x v="2"/>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3"/>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3"/>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3"/>
    <s v="Exc"/>
    <s v="D"/>
    <x v="0"/>
    <n v="12.15"/>
    <n v="24.3"/>
    <x v="1"/>
    <x v="2"/>
    <x v="1"/>
  </r>
  <r>
    <s v="KXA-27983-918"/>
    <x v="642"/>
    <s v="96042-27290-EQ"/>
    <s v="R-L-0.5"/>
    <n v="5"/>
    <s v="Daryn Cassius"/>
    <s v=""/>
    <x v="0"/>
    <s v="Rob"/>
    <s v="L"/>
    <x v="1"/>
    <n v="7.169999999999999"/>
    <n v="35.849999999999994"/>
    <x v="0"/>
    <x v="1"/>
    <x v="1"/>
  </r>
  <r>
    <s v="VKQ-39009-292"/>
    <x v="219"/>
    <s v="57808-90533-UE"/>
    <s v="L-M-1"/>
    <n v="5"/>
    <e v="#N/A"/>
    <e v="#N/A"/>
    <x v="2"/>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3"/>
    <s v="Ara"/>
    <s v="M"/>
    <x v="1"/>
    <n v="6.75"/>
    <n v="6.75"/>
    <x v="2"/>
    <x v="0"/>
    <x v="1"/>
  </r>
  <r>
    <s v="QTG-93823-843"/>
    <x v="651"/>
    <s v="46859-14212-FI"/>
    <s v="E-D-0.5"/>
    <n v="3"/>
    <s v="Chloris Sorrell"/>
    <s v="csorrellph@amazon.com"/>
    <x v="3"/>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e v="#N/A"/>
    <e v="#N/A"/>
    <x v="2"/>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3"/>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e v="#N/A"/>
    <e v="#N/A"/>
    <x v="2"/>
    <s v="Ara"/>
    <s v="L"/>
    <x v="3"/>
    <n v="3.8849999999999998"/>
    <n v="3.8849999999999998"/>
    <x v="2"/>
    <x v="1"/>
    <x v="0"/>
  </r>
  <r>
    <s v="HEL-86709-449"/>
    <x v="667"/>
    <s v="86579-92122-OC"/>
    <s v="E-D-2.5"/>
    <n v="1"/>
    <e v="#N/A"/>
    <e v="#N/A"/>
    <x v="2"/>
    <s v="Exc"/>
    <s v="D"/>
    <x v="2"/>
    <n v="27.945"/>
    <n v="27.945"/>
    <x v="1"/>
    <x v="2"/>
    <x v="0"/>
  </r>
  <r>
    <s v="NCH-55389-562"/>
    <x v="110"/>
    <s v="86579-92122-OC"/>
    <s v="E-L-2.5"/>
    <n v="5"/>
    <e v="#N/A"/>
    <e v="#N/A"/>
    <x v="2"/>
    <s v="Exc"/>
    <s v="L"/>
    <x v="2"/>
    <n v="34.154999999999994"/>
    <n v="170.77499999999998"/>
    <x v="1"/>
    <x v="1"/>
    <x v="0"/>
  </r>
  <r>
    <s v="NCH-55389-562"/>
    <x v="110"/>
    <s v="86579-92122-OC"/>
    <s v="R-L-2.5"/>
    <n v="2"/>
    <e v="#N/A"/>
    <e v="#N/A"/>
    <x v="2"/>
    <s v="Rob"/>
    <s v="L"/>
    <x v="2"/>
    <n v="27.484999999999996"/>
    <n v="54.969999999999992"/>
    <x v="0"/>
    <x v="1"/>
    <x v="0"/>
  </r>
  <r>
    <s v="NCH-55389-562"/>
    <x v="110"/>
    <s v="86579-92122-OC"/>
    <s v="E-L-1"/>
    <n v="1"/>
    <e v="#N/A"/>
    <e v="#N/A"/>
    <x v="2"/>
    <s v="Exc"/>
    <s v="L"/>
    <x v="0"/>
    <n v="14.85"/>
    <n v="14.85"/>
    <x v="1"/>
    <x v="1"/>
    <x v="0"/>
  </r>
  <r>
    <s v="NCH-55389-562"/>
    <x v="110"/>
    <s v="86579-92122-OC"/>
    <s v="A-L-0.2"/>
    <n v="2"/>
    <e v="#N/A"/>
    <e v="#N/A"/>
    <x v="2"/>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e v="#N/A"/>
    <e v="#N/A"/>
    <x v="2"/>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3"/>
    <s v="Ara"/>
    <s v="D"/>
    <x v="1"/>
    <n v="5.97"/>
    <n v="29.849999999999998"/>
    <x v="2"/>
    <x v="2"/>
    <x v="0"/>
  </r>
  <r>
    <s v="GNL-98714-885"/>
    <x v="583"/>
    <s v="83731-53280-YC"/>
    <s v="R-M-1"/>
    <n v="3"/>
    <s v="Adele McFayden"/>
    <s v=""/>
    <x v="3"/>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86C89-57DC-1B4E-9791-7BFA924BF2F8}" name="PivotTable4"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9"/>
  </dataFields>
  <formats count="1">
    <format dxfId="41">
      <pivotArea outline="0" collapsedLevelsAreSubtotals="1" fieldPosition="0"/>
    </format>
  </format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0"/>
          </reference>
          <reference field="17"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FEEC1-A965-3D48-A5C9-D96D74250C1E}" name="PivotTable4"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2">
    <format dxfId="39">
      <pivotArea outline="0" collapsedLevelsAreSubtotals="1" fieldPosition="0"/>
    </format>
    <format dxfId="38">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EEA79D-BA8B-D44B-97C3-45071A80FBAE}" sourceName="Size">
  <pivotTables>
    <pivotTable tabId="18" name="PivotTable4"/>
  </pivotTables>
  <data>
    <tabular pivotCacheId="20831686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CE0EF1-DB96-694D-BB48-F68FF75C9310}" sourceName="Roast Type Name">
  <pivotTables>
    <pivotTable tabId="18" name="PivotTable4"/>
  </pivotTables>
  <data>
    <tabular pivotCacheId="20831686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5E6653-8A6A-8E49-9D75-4D0BE2E54BB4}" sourceName="Loyalty Card">
  <pivotTables>
    <pivotTable tabId="18" name="PivotTable4"/>
  </pivotTables>
  <data>
    <tabular pivotCacheId="20831686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699B8DB-834A-1542-A2F5-1FB71248B5B1}" sourceName="Roast Type Name">
  <pivotTables>
    <pivotTable tabId="19" name="PivotTable4"/>
  </pivotTables>
  <data>
    <tabular pivotCacheId="20831686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E4A0EA-F9F0-0340-8EE4-725F1BCBF776}" cache="Slicer_Size" caption="Size" style="SlicerStyleDark5" rowHeight="230716"/>
  <slicer name="Loyalty Card 1" xr10:uid="{8BD33B22-140A-2540-9399-949A008D73D0}" cache="Slicer_Loyalty_Card" caption="Loyalty Card" style="SlicerStyleDark5" rowHeight="230716"/>
  <slicer name="Roast Type Name 1" xr10:uid="{4AD12A0D-F85F-F147-9AF7-DF358CE00558}" cache="Slicer_Roast_Type_Name1" caption="Roast Type Name" columnCount="3"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8899F7-7558-0144-92AE-66CE6C95F6A6}" cache="Slicer_Size" caption="Size" style="SlicerStyleDark5" rowHeight="230716"/>
  <slicer name="Roast Type Name" xr10:uid="{2D091B89-2BBB-FB4C-A502-64F62EABA5D2}" cache="Slicer_Roast_Type_Name" caption="Roast Type Name" columnCount="3" style="SlicerStyleDark5" rowHeight="230716"/>
  <slicer name="Loyalty Card" xr10:uid="{947EE9EA-96AF-C24A-88BA-9E2A00B9FB36}"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F4DEF-FAC1-344F-8EF7-9861851ED898}" name="Orders" displayName="Orders" ref="A1:P1001" totalsRowShown="0" headerRowDxfId="42">
  <autoFilter ref="A1:P1001" xr:uid="{946F4DEF-FAC1-344F-8EF7-9861851ED898}"/>
  <tableColumns count="16">
    <tableColumn id="1" xr3:uid="{481DE77D-27C5-9946-92AD-5338BD02CDFE}" name="Order ID" dataDxfId="52"/>
    <tableColumn id="2" xr3:uid="{919A8E16-3CF8-A645-9240-599E51C4A0B3}" name="Order Date" dataDxfId="51"/>
    <tableColumn id="3" xr3:uid="{874E4DEA-955E-3F47-B1A6-085AD403C004}" name="Customer ID" dataDxfId="50"/>
    <tableColumn id="4" xr3:uid="{EBF9E6AB-40A8-A644-AFF0-A56F6588C0EC}" name="Product ID"/>
    <tableColumn id="5" xr3:uid="{2CF3DC0F-22D0-AD4C-8B4D-2918A2A1B577}" name="Quantity" dataDxfId="49"/>
    <tableColumn id="6" xr3:uid="{1523AB4E-9E3B-8948-BDC8-FC595084997A}" name="Customer Name" dataDxfId="48">
      <calculatedColumnFormula>_xlfn.XLOOKUP(C2,customers!A1:A1001,customers!B1:B1001,,0)</calculatedColumnFormula>
    </tableColumn>
    <tableColumn id="7" xr3:uid="{1431B96A-DFAA-0742-ABCD-5566D7BAB668}" name="Email" dataDxfId="47">
      <calculatedColumnFormula>IF(_xlfn.XLOOKUP(orders!C2,customers!A1:A1001,customers!C1:C1001,,0)=0,"",_xlfn.XLOOKUP(orders!C2,customers!A1:A1001,customers!C1:C1001,,0))</calculatedColumnFormula>
    </tableColumn>
    <tableColumn id="8" xr3:uid="{826AA24D-D148-4849-A5A8-FA1D59F76B87}" name="Country" dataDxfId="46">
      <calculatedColumnFormula>_xlfn.XLOOKUP(C2,customers!A1:A1001,customers!G1:G1001,,0)</calculatedColumnFormula>
    </tableColumn>
    <tableColumn id="9" xr3:uid="{A780DEE1-A438-3C41-B1B9-2258655B442E}" name="Coffee Type">
      <calculatedColumnFormula>INDEX(products!$A$1:$G$49,MATCH(orders!$D2,products!$A$1:$A$49,0),MATCH(orders!I$1,products!$A$1:$G$1,0))</calculatedColumnFormula>
    </tableColumn>
    <tableColumn id="10" xr3:uid="{61F407D6-6690-DC49-94D6-12F56168BFEB}" name="Roast Type">
      <calculatedColumnFormula>INDEX(products!$A$1:$G$49,MATCH(orders!$D2,products!$A$1:$A$49,0),MATCH(orders!J$1,products!$A$1:$G$1,0))</calculatedColumnFormula>
    </tableColumn>
    <tableColumn id="11" xr3:uid="{044D52BF-2029-C543-ADB7-FBC8AB4EB234}" name="Size" dataDxfId="45">
      <calculatedColumnFormula>INDEX(products!$A$1:$G$49,MATCH(orders!$D2,products!$A$1:$A$49,0),MATCH(orders!K$1,products!$A$1:$G$1,0))</calculatedColumnFormula>
    </tableColumn>
    <tableColumn id="12" xr3:uid="{F781B16B-63B1-3742-A2C4-F2ED806D515B}" name="Unit Price" dataDxfId="44">
      <calculatedColumnFormula>INDEX(products!$A$1:$G$49,MATCH(orders!$D2,products!$A$1:$A$49,0),MATCH(orders!L$1,products!$A$1:$G$1,0))</calculatedColumnFormula>
    </tableColumn>
    <tableColumn id="13" xr3:uid="{066337FE-532F-D341-820A-D717DD0D7498}" name="Sales" dataDxfId="43">
      <calculatedColumnFormula>L2*E2</calculatedColumnFormula>
    </tableColumn>
    <tableColumn id="14" xr3:uid="{93227EF3-794A-4140-AAD0-0446674C7FB1}" name="Coffee Type Name">
      <calculatedColumnFormula>IF(I2="Rob","Robusta",IF(I2="Exc","Excelsa",IF(I2="Ara","Arabica",IF(I2="Lib","Lebrica"))))</calculatedColumnFormula>
    </tableColumn>
    <tableColumn id="15" xr3:uid="{1FA693CD-A7EC-9B47-8F05-4A37F6583F1D}" name="Roast Type Name">
      <calculatedColumnFormula>IF(J2="M","Medium",IF(J2="L","Light",IF(J2="D","Dark","")))</calculatedColumnFormula>
    </tableColumn>
    <tableColumn id="16" xr3:uid="{9BE5B86E-7DCC-6845-A00E-D343A2ADF4E1}" name="Loyalty Card" dataDxfId="4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FADD00-47F2-664E-B8F8-F1367DEA4569}" sourceName="Order Date">
  <pivotTables>
    <pivotTable tabId="18" name="PivotTable4"/>
    <pivotTable tabId="19" name="PivotTable4"/>
  </pivotTables>
  <state minimalRefreshVersion="6" lastRefreshVersion="6" pivotCacheId="20831686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702D219-0F11-E544-B52D-11C49CB5993D}"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FAC3EE-0838-1541-9433-A622F578A170}"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EE1D8-D722-FC44-A756-266ACDEC8C09}">
  <dimension ref="A1"/>
  <sheetViews>
    <sheetView tabSelected="1" workbookViewId="0">
      <selection activeCell="M15" sqref="M1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1B88-9A6F-5A4D-B6F1-75CB53C2398B}">
  <dimension ref="A3:F48"/>
  <sheetViews>
    <sheetView workbookViewId="0">
      <selection activeCell="N15" sqref="N15"/>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5" width="6.83203125" bestFit="1" customWidth="1"/>
    <col min="6" max="6" width="7.33203125" bestFit="1" customWidth="1"/>
  </cols>
  <sheetData>
    <row r="3" spans="1:6" x14ac:dyDescent="0.2">
      <c r="A3" s="8" t="s">
        <v>6220</v>
      </c>
      <c r="C3" s="8" t="s">
        <v>6197</v>
      </c>
    </row>
    <row r="4" spans="1:6" x14ac:dyDescent="0.2">
      <c r="A4" s="8" t="s">
        <v>6214</v>
      </c>
      <c r="B4" s="8" t="s">
        <v>6215</v>
      </c>
      <c r="C4" t="s">
        <v>6216</v>
      </c>
      <c r="D4" t="s">
        <v>6217</v>
      </c>
      <c r="E4" t="s">
        <v>6218</v>
      </c>
      <c r="F4" t="s">
        <v>6219</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77869-F09F-C445-8E73-FCA96FA9BFD4}">
  <dimension ref="A3:B6"/>
  <sheetViews>
    <sheetView workbookViewId="0">
      <selection activeCell="I28" sqref="I28"/>
    </sheetView>
  </sheetViews>
  <sheetFormatPr baseColWidth="10" defaultRowHeight="15" x14ac:dyDescent="0.2"/>
  <cols>
    <col min="1" max="1" width="13.5" bestFit="1" customWidth="1"/>
    <col min="2" max="2" width="10.5" bestFit="1" customWidth="1"/>
    <col min="3" max="3" width="11.5" bestFit="1" customWidth="1"/>
    <col min="4" max="4" width="5.1640625" bestFit="1" customWidth="1"/>
    <col min="5" max="6" width="7.33203125" bestFit="1" customWidth="1"/>
  </cols>
  <sheetData>
    <row r="3" spans="1:2" x14ac:dyDescent="0.2">
      <c r="A3" s="8" t="s">
        <v>7</v>
      </c>
      <c r="B3" t="s">
        <v>6220</v>
      </c>
    </row>
    <row r="4" spans="1:2" x14ac:dyDescent="0.2">
      <c r="A4" t="s">
        <v>28</v>
      </c>
      <c r="B4" s="10">
        <v>2593.2250000000004</v>
      </c>
    </row>
    <row r="5" spans="1:2" x14ac:dyDescent="0.2">
      <c r="A5" t="s">
        <v>318</v>
      </c>
      <c r="B5" s="10">
        <v>6439.5749999999989</v>
      </c>
    </row>
    <row r="6" spans="1:2" x14ac:dyDescent="0.2">
      <c r="A6" t="s">
        <v>19</v>
      </c>
      <c r="B6" s="10">
        <v>34281.249999999978</v>
      </c>
    </row>
  </sheetData>
  <sortState xmlns:xlrd2="http://schemas.microsoft.com/office/spreadsheetml/2017/richdata2" ref="A3:B6">
    <sortCondition ref="A3"/>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5.5" bestFit="1" customWidth="1"/>
    <col min="7" max="7" width="24" customWidth="1"/>
    <col min="8" max="8" width="12.6640625" customWidth="1"/>
    <col min="9" max="9" width="12" customWidth="1"/>
    <col min="10" max="10" width="11.33203125" customWidth="1"/>
    <col min="11" max="11" width="7.33203125" customWidth="1"/>
    <col min="12" max="12" width="10.5" customWidth="1"/>
    <col min="13" max="13" width="9.5" customWidth="1"/>
    <col min="14" max="14" width="16.83203125" customWidth="1"/>
    <col min="15" max="15" width="16.16406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2" t="s">
        <v>13</v>
      </c>
      <c r="M1" s="2" t="s">
        <v>15</v>
      </c>
      <c r="N1" s="2" t="s">
        <v>6197</v>
      </c>
      <c r="O1" s="2" t="s">
        <v>6196</v>
      </c>
      <c r="P1" s="2" t="s">
        <v>6189</v>
      </c>
    </row>
    <row r="2" spans="1:16"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IF(I2="Rob","Robusta",IF(I2="Exc","Excelsa",IF(I2="Ara","Arabica",IF(I2="Lib","Lebrica"))))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_xlfn.XLOOKUP(C3,customers!A2:A1002,customers!B2:B1002,,0)</f>
        <v>Aloisia Allner</v>
      </c>
      <c r="G3" s="2" t="str">
        <f>IF(_xlfn.XLOOKUP(orders!C3,customers!A2:A1002,customers!C2:C1002,,0)=0,"",_xlfn.XLOOKUP(orders!C3,customers!A2:A1002,customers!C2:C1002,,0))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L3*E3</f>
        <v>41.25</v>
      </c>
      <c r="N3" t="str">
        <f>IF(I3="Rob","Robusta",IF(I3="Exc","Excelsa",IF(I3="Ara","Arabica",IF(I3="Lib","Lebrica"))))</f>
        <v>Excelsa</v>
      </c>
      <c r="O3" t="str">
        <f>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_xlfn.XLOOKUP(C4,customers!A3:A1003,customers!B3:B1003,,0)</f>
        <v>Jami Redholes</v>
      </c>
      <c r="G4" s="2" t="str">
        <f>IF(_xlfn.XLOOKUP(orders!C4,customers!A3:A1003,customers!C3:C1003,,0)=0,"",_xlfn.XLOOKUP(orders!C4,customers!A3:A1003,customers!C3:C1003,,0))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L4*E4</f>
        <v>12.95</v>
      </c>
      <c r="N4" t="str">
        <f>IF(I4="Rob","Robusta",IF(I4="Exc","Excelsa",IF(I4="Ara","Arabica",IF(I4="Lib","Lebrica"))))</f>
        <v>Arabica</v>
      </c>
      <c r="O4" t="str">
        <f>IF(J4="M","Medium",IF(J4="L","Light",IF(J4="D","Dark","")))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_xlfn.XLOOKUP(C5,customers!A4:A1004,customers!B4:B1004,,0)</f>
        <v>Christoffer O' Shea</v>
      </c>
      <c r="G5" s="2" t="str">
        <f>IF(_xlfn.XLOOKUP(orders!C5,customers!A4:A1004,customers!C4:C1004,,0)=0,"",_xlfn.XLOOKUP(orders!C5,customers!A4:A1004,customers!C4:C1004,,0))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L5*E5</f>
        <v>27.5</v>
      </c>
      <c r="N5" t="str">
        <f>IF(I5="Rob","Robusta",IF(I5="Exc","Excelsa",IF(I5="Ara","Arabica",IF(I5="Lib","Lebrica"))))</f>
        <v>Excelsa</v>
      </c>
      <c r="O5" t="str">
        <f>IF(J5="M","Medium",IF(J5="L","Light",IF(J5="D","Dark","")))</f>
        <v>Medium</v>
      </c>
      <c r="P5" t="str">
        <f>_xlfn.XLOOKUP(Orders[[#This Row],[Customer ID]],customers!$A$1:$A$1001,customers!$I$1:$I$1001,,0)</f>
        <v>No</v>
      </c>
    </row>
    <row r="6" spans="1:16" x14ac:dyDescent="0.2">
      <c r="A6" s="2" t="s">
        <v>512</v>
      </c>
      <c r="B6" s="3">
        <v>44392</v>
      </c>
      <c r="C6" s="2" t="s">
        <v>513</v>
      </c>
      <c r="D6" t="s">
        <v>6142</v>
      </c>
      <c r="E6" s="2">
        <v>2</v>
      </c>
      <c r="F6" s="2" t="str">
        <f>_xlfn.XLOOKUP(C6,customers!A5:A1005,customers!B5:B1005,,0)</f>
        <v>Christoffer O' Shea</v>
      </c>
      <c r="G6" s="2" t="str">
        <f>IF(_xlfn.XLOOKUP(orders!C6,customers!A5:A1005,customers!C5:C1005,,0)=0,"",_xlfn.XLOOKUP(orders!C6,customers!A5:A1005,customers!C5:C1005,,0))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L6*E6</f>
        <v>54.969999999999992</v>
      </c>
      <c r="N6" t="str">
        <f>IF(I6="Rob","Robusta",IF(I6="Exc","Excelsa",IF(I6="Ara","Arabica",IF(I6="Lib","Lebrica"))))</f>
        <v>Robusta</v>
      </c>
      <c r="O6" t="str">
        <f>IF(J6="M","Medium",IF(J6="L","Light",IF(J6="D","Dark","")))</f>
        <v>Light</v>
      </c>
      <c r="P6" t="str">
        <f>_xlfn.XLOOKUP(Orders[[#This Row],[Customer ID]],customers!$A$1:$A$1001,customers!$I$1:$I$1001,,0)</f>
        <v>No</v>
      </c>
    </row>
    <row r="7" spans="1:16" x14ac:dyDescent="0.2">
      <c r="A7" s="2" t="s">
        <v>519</v>
      </c>
      <c r="B7" s="3">
        <v>44412</v>
      </c>
      <c r="C7" s="2" t="s">
        <v>520</v>
      </c>
      <c r="D7" t="s">
        <v>6143</v>
      </c>
      <c r="E7" s="2">
        <v>3</v>
      </c>
      <c r="F7" s="2" t="str">
        <f>_xlfn.XLOOKUP(C7,customers!A6:A1006,customers!B6:B1006,,0)</f>
        <v>Beryle Cottier</v>
      </c>
      <c r="G7" s="2" t="str">
        <f>IF(_xlfn.XLOOKUP(orders!C7,customers!A6:A1006,customers!C6:C1006,,0)=0,"",_xlfn.XLOOKUP(orders!C7,customers!A6:A1006,customers!C6:C1006,,0))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L7*E7</f>
        <v>38.849999999999994</v>
      </c>
      <c r="N7" t="str">
        <f>IF(I7="Rob","Robusta",IF(I7="Exc","Excelsa",IF(I7="Ara","Arabica",IF(I7="Lib","Lebrica"))))</f>
        <v>Lebrica</v>
      </c>
      <c r="O7" t="str">
        <f>IF(J7="M","Medium",IF(J7="L","Light",IF(J7="D","Dark","")))</f>
        <v>Dark</v>
      </c>
      <c r="P7" t="str">
        <f>_xlfn.XLOOKUP(Orders[[#This Row],[Customer ID]],customers!$A$1:$A$1001,customers!$I$1:$I$1001,,0)</f>
        <v>No</v>
      </c>
    </row>
    <row r="8" spans="1:16" x14ac:dyDescent="0.2">
      <c r="A8" s="2" t="s">
        <v>524</v>
      </c>
      <c r="B8" s="3">
        <v>44582</v>
      </c>
      <c r="C8" s="2" t="s">
        <v>525</v>
      </c>
      <c r="D8" t="s">
        <v>6144</v>
      </c>
      <c r="E8" s="2">
        <v>3</v>
      </c>
      <c r="F8" s="2" t="str">
        <f>_xlfn.XLOOKUP(C8,customers!A7:A1007,customers!B7:B1007,,0)</f>
        <v>Shaylynn Lobe</v>
      </c>
      <c r="G8" s="2" t="str">
        <f>IF(_xlfn.XLOOKUP(orders!C8,customers!A7:A1007,customers!C7:C1007,,0)=0,"",_xlfn.XLOOKUP(orders!C8,customers!A7:A1007,customers!C7:C1007,,0))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L8*E8</f>
        <v>21.87</v>
      </c>
      <c r="N8" t="str">
        <f>IF(I8="Rob","Robusta",IF(I8="Exc","Excelsa",IF(I8="Ara","Arabica",IF(I8="Lib","Lebrica"))))</f>
        <v>Excelsa</v>
      </c>
      <c r="O8" t="str">
        <f>IF(J8="M","Medium",IF(J8="L","Light",IF(J8="D","Dark","")))</f>
        <v>Dark</v>
      </c>
      <c r="P8" t="str">
        <f>_xlfn.XLOOKUP(Orders[[#This Row],[Customer ID]],customers!$A$1:$A$1001,customers!$I$1:$I$1001,,0)</f>
        <v>Yes</v>
      </c>
    </row>
    <row r="9" spans="1:16" x14ac:dyDescent="0.2">
      <c r="A9" s="2" t="s">
        <v>530</v>
      </c>
      <c r="B9" s="3">
        <v>44701</v>
      </c>
      <c r="C9" s="2" t="s">
        <v>531</v>
      </c>
      <c r="D9" t="s">
        <v>6145</v>
      </c>
      <c r="E9" s="2">
        <v>1</v>
      </c>
      <c r="F9" s="2" t="str">
        <f>_xlfn.XLOOKUP(C9,customers!A8:A1008,customers!B8:B1008,,0)</f>
        <v>Melvin Wharfe</v>
      </c>
      <c r="G9" s="2" t="str">
        <f>IF(_xlfn.XLOOKUP(orders!C9,customers!A8:A1008,customers!C8:C1008,,0)=0,"",_xlfn.XLOOKUP(orders!C9,customers!A8:A1008,customers!C8:C1008,,0))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L9*E9</f>
        <v>4.7549999999999999</v>
      </c>
      <c r="N9" t="str">
        <f>IF(I9="Rob","Robusta",IF(I9="Exc","Excelsa",IF(I9="Ara","Arabica",IF(I9="Lib","Lebrica"))))</f>
        <v>Lebrica</v>
      </c>
      <c r="O9" t="str">
        <f>IF(J9="M","Medium",IF(J9="L","Light",IF(J9="D","Dark","")))</f>
        <v>Light</v>
      </c>
      <c r="P9" t="str">
        <f>_xlfn.XLOOKUP(Orders[[#This Row],[Customer ID]],customers!$A$1:$A$1001,customers!$I$1:$I$1001,,0)</f>
        <v>Yes</v>
      </c>
    </row>
    <row r="10" spans="1:16" x14ac:dyDescent="0.2">
      <c r="A10" s="2" t="s">
        <v>535</v>
      </c>
      <c r="B10" s="3">
        <v>43467</v>
      </c>
      <c r="C10" s="2" t="s">
        <v>536</v>
      </c>
      <c r="D10" t="s">
        <v>6146</v>
      </c>
      <c r="E10" s="2">
        <v>3</v>
      </c>
      <c r="F10" s="2" t="str">
        <f>_xlfn.XLOOKUP(C10,customers!A9:A1009,customers!B9:B1009,,0)</f>
        <v>Guthrey Petracci</v>
      </c>
      <c r="G10" s="2" t="str">
        <f>IF(_xlfn.XLOOKUP(orders!C10,customers!A9:A1009,customers!C9:C1009,,0)=0,"",_xlfn.XLOOKUP(orders!C10,customers!A9:A1009,customers!C9:C1009,,0))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L10*E10</f>
        <v>17.91</v>
      </c>
      <c r="N10" t="str">
        <f>IF(I10="Rob","Robusta",IF(I10="Exc","Excelsa",IF(I10="Ara","Arabica",IF(I10="Lib","Lebrica"))))</f>
        <v>Robusta</v>
      </c>
      <c r="O10" t="str">
        <f>IF(J10="M","Medium",IF(J10="L","Light",IF(J10="D","Dark","")))</f>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_xlfn.XLOOKUP(C11,customers!A10:A1010,customers!B10:B1010,,0)</f>
        <v>Rodger Raven</v>
      </c>
      <c r="G11" s="2" t="str">
        <f>IF(_xlfn.XLOOKUP(orders!C11,customers!A10:A1010,customers!C10:C1010,,0)=0,"",_xlfn.XLOOKUP(orders!C11,customers!A10:A1010,customers!C10:C1010,,0))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L11*E11</f>
        <v>5.97</v>
      </c>
      <c r="N11" t="str">
        <f>IF(I11="Rob","Robusta",IF(I11="Exc","Excelsa",IF(I11="Ara","Arabica",IF(I11="Lib","Lebrica"))))</f>
        <v>Robusta</v>
      </c>
      <c r="O11" t="str">
        <f>IF(J11="M","Medium",IF(J11="L","Light",IF(J11="D","Dark","")))</f>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_xlfn.XLOOKUP(C12,customers!A11:A1011,customers!B11:B1011,,0)</f>
        <v>Ferrell Ferber</v>
      </c>
      <c r="G12" s="2" t="str">
        <f>IF(_xlfn.XLOOKUP(orders!C12,customers!A11:A1011,customers!C11:C1011,,0)=0,"",_xlfn.XLOOKUP(orders!C12,customers!A11:A1011,customers!C11:C1011,,0))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L12*E12</f>
        <v>39.799999999999997</v>
      </c>
      <c r="N12" t="str">
        <f>IF(I12="Rob","Robusta",IF(I12="Exc","Excelsa",IF(I12="Ara","Arabica",IF(I12="Lib","Lebrica"))))</f>
        <v>Arabica</v>
      </c>
      <c r="O12" t="str">
        <f>IF(J12="M","Medium",IF(J12="L","Light",IF(J12="D","Dark","")))</f>
        <v>Dark</v>
      </c>
      <c r="P12" t="str">
        <f>_xlfn.XLOOKUP(Orders[[#This Row],[Customer ID]],customers!$A$1:$A$1001,customers!$I$1:$I$1001,,0)</f>
        <v>No</v>
      </c>
    </row>
    <row r="13" spans="1:16" x14ac:dyDescent="0.2">
      <c r="A13" s="2" t="s">
        <v>553</v>
      </c>
      <c r="B13" s="3">
        <v>44132</v>
      </c>
      <c r="C13" s="2" t="s">
        <v>554</v>
      </c>
      <c r="D13" t="s">
        <v>6148</v>
      </c>
      <c r="E13" s="2">
        <v>5</v>
      </c>
      <c r="F13" s="2" t="str">
        <f>_xlfn.XLOOKUP(C13,customers!A12:A1012,customers!B12:B1012,,0)</f>
        <v>Duky Phizackerly</v>
      </c>
      <c r="G13" s="2" t="str">
        <f>IF(_xlfn.XLOOKUP(orders!C13,customers!A12:A1012,customers!C12:C1012,,0)=0,"",_xlfn.XLOOKUP(orders!C13,customers!A12:A1012,customers!C12:C1012,,0))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L13*E13</f>
        <v>170.77499999999998</v>
      </c>
      <c r="N13" t="str">
        <f>IF(I13="Rob","Robusta",IF(I13="Exc","Excelsa",IF(I13="Ara","Arabica",IF(I13="Lib","Lebrica"))))</f>
        <v>Excelsa</v>
      </c>
      <c r="O13" t="str">
        <f>IF(J13="M","Medium",IF(J13="L","Light",IF(J13="D","Dark","")))</f>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_xlfn.XLOOKUP(C14,customers!A13:A1013,customers!B13:B1013,,0)</f>
        <v>Rosaleen Scholar</v>
      </c>
      <c r="G14" s="2" t="str">
        <f>IF(_xlfn.XLOOKUP(orders!C14,customers!A13:A1013,customers!C13:C1013,,0)=0,"",_xlfn.XLOOKUP(orders!C14,customers!A13:A1013,customers!C13:C1013,,0))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L14*E14</f>
        <v>49.75</v>
      </c>
      <c r="N14" t="str">
        <f>IF(I14="Rob","Robusta",IF(I14="Exc","Excelsa",IF(I14="Ara","Arabica",IF(I14="Lib","Lebrica"))))</f>
        <v>Robusta</v>
      </c>
      <c r="O14" t="str">
        <f>IF(J14="M","Medium",IF(J14="L","Light",IF(J14="D","Dark","")))</f>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_xlfn.XLOOKUP(C15,customers!A14:A1014,customers!B14:B1014,,0)</f>
        <v>Terence Vanyutin</v>
      </c>
      <c r="G15" s="2" t="str">
        <f>IF(_xlfn.XLOOKUP(orders!C15,customers!A14:A1014,customers!C14:C1014,,0)=0,"",_xlfn.XLOOKUP(orders!C15,customers!A14:A1014,customers!C14:C1014,,0))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L15*E15</f>
        <v>41.169999999999995</v>
      </c>
      <c r="N15" t="str">
        <f>IF(I15="Rob","Robusta",IF(I15="Exc","Excelsa",IF(I15="Ara","Arabica",IF(I15="Lib","Lebrica"))))</f>
        <v>Robusta</v>
      </c>
      <c r="O15" t="str">
        <f>IF(J15="M","Medium",IF(J15="L","Light",IF(J15="D","Dark","")))</f>
        <v>Dark</v>
      </c>
      <c r="P15" t="str">
        <f>_xlfn.XLOOKUP(Orders[[#This Row],[Customer ID]],customers!$A$1:$A$1001,customers!$I$1:$I$1001,,0)</f>
        <v>No</v>
      </c>
    </row>
    <row r="16" spans="1:16" x14ac:dyDescent="0.2">
      <c r="A16" s="2" t="s">
        <v>570</v>
      </c>
      <c r="B16" s="3">
        <v>44656</v>
      </c>
      <c r="C16" s="2" t="s">
        <v>571</v>
      </c>
      <c r="D16" t="s">
        <v>6150</v>
      </c>
      <c r="E16" s="2">
        <v>3</v>
      </c>
      <c r="F16" s="2" t="str">
        <f>_xlfn.XLOOKUP(C16,customers!A15:A1015,customers!B15:B1015,,0)</f>
        <v>Patrice Trobe</v>
      </c>
      <c r="G16" s="2" t="str">
        <f>IF(_xlfn.XLOOKUP(orders!C16,customers!A15:A1015,customers!C15:C1015,,0)=0,"",_xlfn.XLOOKUP(orders!C16,customers!A15:A1015,customers!C15:C1015,,0))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L16*E16</f>
        <v>11.654999999999999</v>
      </c>
      <c r="N16" t="str">
        <f>IF(I16="Rob","Robusta",IF(I16="Exc","Excelsa",IF(I16="Ara","Arabica",IF(I16="Lib","Lebrica"))))</f>
        <v>Lebrica</v>
      </c>
      <c r="O16" t="str">
        <f>IF(J16="M","Medium",IF(J16="L","Light",IF(J16="D","Dark","")))</f>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_xlfn.XLOOKUP(C17,customers!A16:A1016,customers!B16:B1016,,0)</f>
        <v>Llywellyn Oscroft</v>
      </c>
      <c r="G17" s="2" t="str">
        <f>IF(_xlfn.XLOOKUP(orders!C17,customers!A16:A1016,customers!C16:C1016,,0)=0,"",_xlfn.XLOOKUP(orders!C17,customers!A16:A1016,customers!C16:C1016,,0))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L17*E17</f>
        <v>114.42499999999998</v>
      </c>
      <c r="N17" t="str">
        <f>IF(I17="Rob","Robusta",IF(I17="Exc","Excelsa",IF(I17="Ara","Arabica",IF(I17="Lib","Lebrica"))))</f>
        <v>Robusta</v>
      </c>
      <c r="O17" t="str">
        <f>IF(J17="M","Medium",IF(J17="L","Light",IF(J17="D","Dark","")))</f>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_xlfn.XLOOKUP(C18,customers!A17:A1017,customers!B17:B1017,,0)</f>
        <v>Minni Alabaster</v>
      </c>
      <c r="G18" s="2" t="str">
        <f>IF(_xlfn.XLOOKUP(orders!C18,customers!A17:A1017,customers!C17:C1017,,0)=0,"",_xlfn.XLOOKUP(orders!C18,customers!A17:A1017,customers!C17:C1017,,0))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L18*E18</f>
        <v>20.25</v>
      </c>
      <c r="N18" t="str">
        <f>IF(I18="Rob","Robusta",IF(I18="Exc","Excelsa",IF(I18="Ara","Arabica",IF(I18="Lib","Lebrica"))))</f>
        <v>Arabica</v>
      </c>
      <c r="O18" t="str">
        <f>IF(J18="M","Medium",IF(J18="L","Light",IF(J18="D","Dark","")))</f>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_xlfn.XLOOKUP(C19,customers!A18:A1018,customers!B18:B1018,,0)</f>
        <v>Rhianon Broxup</v>
      </c>
      <c r="G19" s="2" t="str">
        <f>IF(_xlfn.XLOOKUP(orders!C19,customers!A18:A1018,customers!C18:C1018,,0)=0,"",_xlfn.XLOOKUP(orders!C19,customers!A18:A1018,customers!C18:C1018,,0))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L19*E19</f>
        <v>77.699999999999989</v>
      </c>
      <c r="N19" t="str">
        <f>IF(I19="Rob","Robusta",IF(I19="Exc","Excelsa",IF(I19="Ara","Arabica",IF(I19="Lib","Lebrica"))))</f>
        <v>Arabica</v>
      </c>
      <c r="O19" t="str">
        <f>IF(J19="M","Medium",IF(J19="L","Light",IF(J19="D","Dark","")))</f>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_xlfn.XLOOKUP(C20,customers!A19:A1019,customers!B19:B1019,,0)</f>
        <v>Pall Redford</v>
      </c>
      <c r="G20" s="2" t="str">
        <f>IF(_xlfn.XLOOKUP(orders!C20,customers!A19:A1019,customers!C19:C1019,,0)=0,"",_xlfn.XLOOKUP(orders!C20,customers!A19:A1019,customers!C19:C1019,,0))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L20*E20</f>
        <v>82.339999999999989</v>
      </c>
      <c r="N20" t="str">
        <f>IF(I20="Rob","Robusta",IF(I20="Exc","Excelsa",IF(I20="Ara","Arabica",IF(I20="Lib","Lebrica"))))</f>
        <v>Robusta</v>
      </c>
      <c r="O20" t="str">
        <f>IF(J20="M","Medium",IF(J20="L","Light",IF(J20="D","Dark","")))</f>
        <v>Dark</v>
      </c>
      <c r="P20" t="str">
        <f>_xlfn.XLOOKUP(Orders[[#This Row],[Customer ID]],customers!$A$1:$A$1001,customers!$I$1:$I$1001,,0)</f>
        <v>Yes</v>
      </c>
    </row>
    <row r="21" spans="1:16" x14ac:dyDescent="0.2">
      <c r="A21" s="2" t="s">
        <v>598</v>
      </c>
      <c r="B21" s="3">
        <v>44169</v>
      </c>
      <c r="C21" s="2" t="s">
        <v>599</v>
      </c>
      <c r="D21" t="s">
        <v>6152</v>
      </c>
      <c r="E21" s="2">
        <v>5</v>
      </c>
      <c r="F21" s="2" t="str">
        <f>_xlfn.XLOOKUP(C21,customers!A20:A1020,customers!B20:B1020,,0)</f>
        <v>Aurea Corradino</v>
      </c>
      <c r="G21" s="2" t="str">
        <f>IF(_xlfn.XLOOKUP(orders!C21,customers!A20:A1020,customers!C20:C1020,,0)=0,"",_xlfn.XLOOKUP(orders!C21,customers!A20:A1020,customers!C20:C1020,,0))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L21*E21</f>
        <v>16.875</v>
      </c>
      <c r="N21" t="str">
        <f>IF(I21="Rob","Robusta",IF(I21="Exc","Excelsa",IF(I21="Ara","Arabica",IF(I21="Lib","Lebrica"))))</f>
        <v>Arabica</v>
      </c>
      <c r="O21" t="str">
        <f>IF(J21="M","Medium",IF(J21="L","Light",IF(J21="D","Dark","")))</f>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_xlfn.XLOOKUP(C22,customers!A21:A1021,customers!B21:B1021,,0)</f>
        <v>Aurea Corradino</v>
      </c>
      <c r="G22" s="2" t="str">
        <f>IF(_xlfn.XLOOKUP(orders!C22,customers!A21:A1021,customers!C21:C1021,,0)=0,"",_xlfn.XLOOKUP(orders!C22,customers!A21:A1021,customers!C21:C1021,,0))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L22*E22</f>
        <v>14.58</v>
      </c>
      <c r="N22" t="str">
        <f>IF(I22="Rob","Robusta",IF(I22="Exc","Excelsa",IF(I22="Ara","Arabica",IF(I22="Lib","Lebrica"))))</f>
        <v>Excelsa</v>
      </c>
      <c r="O22" t="str">
        <f>IF(J22="M","Medium",IF(J22="L","Light",IF(J22="D","Dark","")))</f>
        <v>Dark</v>
      </c>
      <c r="P22" t="str">
        <f>_xlfn.XLOOKUP(Orders[[#This Row],[Customer ID]],customers!$A$1:$A$1001,customers!$I$1:$I$1001,,0)</f>
        <v>Yes</v>
      </c>
    </row>
    <row r="23" spans="1:16" x14ac:dyDescent="0.2">
      <c r="A23" s="2" t="s">
        <v>608</v>
      </c>
      <c r="B23" s="3">
        <v>44169</v>
      </c>
      <c r="C23" s="2" t="s">
        <v>609</v>
      </c>
      <c r="D23" t="s">
        <v>6154</v>
      </c>
      <c r="E23" s="2">
        <v>6</v>
      </c>
      <c r="F23" s="2" t="str">
        <f>_xlfn.XLOOKUP(C23,customers!A22:A1022,customers!B22:B1022,,0)</f>
        <v>Avrit Davidowsky</v>
      </c>
      <c r="G23" s="2" t="str">
        <f>IF(_xlfn.XLOOKUP(orders!C23,customers!A22:A1022,customers!C22:C1022,,0)=0,"",_xlfn.XLOOKUP(orders!C23,customers!A22:A1022,customers!C22:C1022,,0))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L23*E23</f>
        <v>17.91</v>
      </c>
      <c r="N23" t="str">
        <f>IF(I23="Rob","Robusta",IF(I23="Exc","Excelsa",IF(I23="Ara","Arabica",IF(I23="Lib","Lebrica"))))</f>
        <v>Arabica</v>
      </c>
      <c r="O23" t="str">
        <f>IF(J23="M","Medium",IF(J23="L","Light",IF(J23="D","Dark","")))</f>
        <v>Dark</v>
      </c>
      <c r="P23" t="str">
        <f>_xlfn.XLOOKUP(Orders[[#This Row],[Customer ID]],customers!$A$1:$A$1001,customers!$I$1:$I$1001,,0)</f>
        <v>No</v>
      </c>
    </row>
    <row r="24" spans="1:16" x14ac:dyDescent="0.2">
      <c r="A24" s="2" t="s">
        <v>614</v>
      </c>
      <c r="B24" s="3">
        <v>44218</v>
      </c>
      <c r="C24" s="2" t="s">
        <v>615</v>
      </c>
      <c r="D24" t="s">
        <v>6151</v>
      </c>
      <c r="E24" s="2">
        <v>4</v>
      </c>
      <c r="F24" s="2" t="str">
        <f>_xlfn.XLOOKUP(C24,customers!A23:A1023,customers!B23:B1023,,0)</f>
        <v>Annabel Antuk</v>
      </c>
      <c r="G24" s="2" t="str">
        <f>IF(_xlfn.XLOOKUP(orders!C24,customers!A23:A1023,customers!C23:C1023,,0)=0,"",_xlfn.XLOOKUP(orders!C24,customers!A23:A1023,customers!C23:C1023,,0))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L24*E24</f>
        <v>91.539999999999992</v>
      </c>
      <c r="N24" t="str">
        <f>IF(I24="Rob","Robusta",IF(I24="Exc","Excelsa",IF(I24="Ara","Arabica",IF(I24="Lib","Lebrica"))))</f>
        <v>Robusta</v>
      </c>
      <c r="O24" t="str">
        <f>IF(J24="M","Medium",IF(J24="L","Light",IF(J24="D","Dark","")))</f>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_xlfn.XLOOKUP(C25,customers!A24:A1024,customers!B24:B1024,,0)</f>
        <v>Iorgo Kleinert</v>
      </c>
      <c r="G25" s="2" t="str">
        <f>IF(_xlfn.XLOOKUP(orders!C25,customers!A24:A1024,customers!C24:C1024,,0)=0,"",_xlfn.XLOOKUP(orders!C25,customers!A24:A1024,customers!C24:C1024,,0))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L25*E25</f>
        <v>11.94</v>
      </c>
      <c r="N25" t="str">
        <f>IF(I25="Rob","Robusta",IF(I25="Exc","Excelsa",IF(I25="Ara","Arabica",IF(I25="Lib","Lebrica"))))</f>
        <v>Arabica</v>
      </c>
      <c r="O25" t="str">
        <f>IF(J25="M","Medium",IF(J25="L","Light",IF(J25="D","Dark","")))</f>
        <v>Dark</v>
      </c>
      <c r="P25" t="str">
        <f>_xlfn.XLOOKUP(Orders[[#This Row],[Customer ID]],customers!$A$1:$A$1001,customers!$I$1:$I$1001,,0)</f>
        <v>Yes</v>
      </c>
    </row>
    <row r="26" spans="1:16" x14ac:dyDescent="0.2">
      <c r="A26" s="2" t="s">
        <v>626</v>
      </c>
      <c r="B26" s="3">
        <v>44454</v>
      </c>
      <c r="C26" s="2" t="s">
        <v>627</v>
      </c>
      <c r="D26" t="s">
        <v>6155</v>
      </c>
      <c r="E26" s="2">
        <v>1</v>
      </c>
      <c r="F26" s="2" t="str">
        <f>_xlfn.XLOOKUP(C26,customers!A25:A1025,customers!B25:B1025,,0)</f>
        <v>Chrisy Blofeld</v>
      </c>
      <c r="G26" s="2" t="str">
        <f>IF(_xlfn.XLOOKUP(orders!C26,customers!A25:A1025,customers!C25:C1025,,0)=0,"",_xlfn.XLOOKUP(orders!C26,customers!A25:A1025,customers!C25:C1025,,0))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L26*E26</f>
        <v>11.25</v>
      </c>
      <c r="N26" t="str">
        <f>IF(I26="Rob","Robusta",IF(I26="Exc","Excelsa",IF(I26="Ara","Arabica",IF(I26="Lib","Lebrica"))))</f>
        <v>Arabica</v>
      </c>
      <c r="O26" t="str">
        <f>IF(J26="M","Medium",IF(J26="L","Light",IF(J26="D","Dark","")))</f>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_xlfn.XLOOKUP(C27,customers!A26:A1026,customers!B26:B1026,,0)</f>
        <v>Culley Farris</v>
      </c>
      <c r="G27" s="2" t="str">
        <f>IF(_xlfn.XLOOKUP(orders!C27,customers!A26:A1026,customers!C26:C1026,,0)=0,"",_xlfn.XLOOKUP(orders!C27,customers!A26:A1026,customers!C26:C1026,,0))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L27*E27</f>
        <v>12.375</v>
      </c>
      <c r="N27" t="str">
        <f>IF(I27="Rob","Robusta",IF(I27="Exc","Excelsa",IF(I27="Ara","Arabica",IF(I27="Lib","Lebrica"))))</f>
        <v>Excelsa</v>
      </c>
      <c r="O27" t="str">
        <f>IF(J27="M","Medium",IF(J27="L","Light",IF(J27="D","Dark","")))</f>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_xlfn.XLOOKUP(C28,customers!A27:A1027,customers!B27:B1027,,0)</f>
        <v>Selene Shales</v>
      </c>
      <c r="G28" s="2" t="str">
        <f>IF(_xlfn.XLOOKUP(orders!C28,customers!A27:A1027,customers!C27:C1027,,0)=0,"",_xlfn.XLOOKUP(orders!C28,customers!A27:A1027,customers!C27:C1027,,0))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L28*E28</f>
        <v>27</v>
      </c>
      <c r="N28" t="str">
        <f>IF(I28="Rob","Robusta",IF(I28="Exc","Excelsa",IF(I28="Ara","Arabica",IF(I28="Lib","Lebrica"))))</f>
        <v>Arabica</v>
      </c>
      <c r="O28" t="str">
        <f>IF(J28="M","Medium",IF(J28="L","Light",IF(J28="D","Dark","")))</f>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_xlfn.XLOOKUP(C29,customers!A28:A1028,customers!B28:B1028,,0)</f>
        <v>Vivie Danneil</v>
      </c>
      <c r="G29" s="2" t="str">
        <f>IF(_xlfn.XLOOKUP(orders!C29,customers!A28:A1028,customers!C28:C1028,,0)=0,"",_xlfn.XLOOKUP(orders!C29,customers!A28:A1028,customers!C28:C1028,,0))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L29*E29</f>
        <v>16.875</v>
      </c>
      <c r="N29" t="str">
        <f>IF(I29="Rob","Robusta",IF(I29="Exc","Excelsa",IF(I29="Ara","Arabica",IF(I29="Lib","Lebrica"))))</f>
        <v>Arabica</v>
      </c>
      <c r="O29" t="str">
        <f>IF(J29="M","Medium",IF(J29="L","Light",IF(J29="D","Dark","")))</f>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_xlfn.XLOOKUP(C30,customers!A29:A1029,customers!B29:B1029,,0)</f>
        <v>Theresita Newbury</v>
      </c>
      <c r="G30" s="2" t="str">
        <f>IF(_xlfn.XLOOKUP(orders!C30,customers!A29:A1029,customers!C29:C1029,,0)=0,"",_xlfn.XLOOKUP(orders!C30,customers!A29:A1029,customers!C29:C1029,,0))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L30*E30</f>
        <v>17.91</v>
      </c>
      <c r="N30" t="str">
        <f>IF(I30="Rob","Robusta",IF(I30="Exc","Excelsa",IF(I30="Ara","Arabica",IF(I30="Lib","Lebrica"))))</f>
        <v>Arabica</v>
      </c>
      <c r="O30" t="str">
        <f>IF(J30="M","Medium",IF(J30="L","Light",IF(J30="D","Dark","")))</f>
        <v>Dark</v>
      </c>
      <c r="P30" t="str">
        <f>_xlfn.XLOOKUP(Orders[[#This Row],[Customer ID]],customers!$A$1:$A$1001,customers!$I$1:$I$1001,,0)</f>
        <v>No</v>
      </c>
    </row>
    <row r="31" spans="1:16" x14ac:dyDescent="0.2">
      <c r="A31" s="2" t="s">
        <v>655</v>
      </c>
      <c r="B31" s="3">
        <v>43516</v>
      </c>
      <c r="C31" s="2" t="s">
        <v>656</v>
      </c>
      <c r="D31" t="s">
        <v>6147</v>
      </c>
      <c r="E31" s="2">
        <v>4</v>
      </c>
      <c r="F31" s="2" t="str">
        <f>_xlfn.XLOOKUP(C31,customers!A30:A1030,customers!B30:B1030,,0)</f>
        <v>Mozelle Calcutt</v>
      </c>
      <c r="G31" s="2" t="str">
        <f>IF(_xlfn.XLOOKUP(orders!C31,customers!A30:A1030,customers!C30:C1030,,0)=0,"",_xlfn.XLOOKUP(orders!C31,customers!A30:A1030,customers!C30:C1030,,0))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L31*E31</f>
        <v>39.799999999999997</v>
      </c>
      <c r="N31" t="str">
        <f>IF(I31="Rob","Robusta",IF(I31="Exc","Excelsa",IF(I31="Ara","Arabica",IF(I31="Lib","Lebrica"))))</f>
        <v>Arabica</v>
      </c>
      <c r="O31" t="str">
        <f>IF(J31="M","Medium",IF(J31="L","Light",IF(J31="D","Dark","")))</f>
        <v>Dark</v>
      </c>
      <c r="P31" t="str">
        <f>_xlfn.XLOOKUP(Orders[[#This Row],[Customer ID]],customers!$A$1:$A$1001,customers!$I$1:$I$1001,,0)</f>
        <v>Yes</v>
      </c>
    </row>
    <row r="32" spans="1:16" x14ac:dyDescent="0.2">
      <c r="A32" s="2" t="s">
        <v>661</v>
      </c>
      <c r="B32" s="3">
        <v>44464</v>
      </c>
      <c r="C32" s="2" t="s">
        <v>662</v>
      </c>
      <c r="D32" t="s">
        <v>6159</v>
      </c>
      <c r="E32" s="2">
        <v>5</v>
      </c>
      <c r="F32" s="2" t="str">
        <f>_xlfn.XLOOKUP(C32,customers!A31:A1031,customers!B31:B1031,,0)</f>
        <v>Adrian Swaine</v>
      </c>
      <c r="G32" s="2" t="str">
        <f>IF(_xlfn.XLOOKUP(orders!C32,customers!A31:A1031,customers!C31:C1031,,0)=0,"",_xlfn.XLOOKUP(orders!C32,customers!A31:A1031,customers!C31:C1031,,0))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L32*E32</f>
        <v>21.825000000000003</v>
      </c>
      <c r="N32" t="str">
        <f>IF(I32="Rob","Robusta",IF(I32="Exc","Excelsa",IF(I32="Ara","Arabica",IF(I32="Lib","Lebrica"))))</f>
        <v>Lebrica</v>
      </c>
      <c r="O32" t="str">
        <f>IF(J32="M","Medium",IF(J32="L","Light",IF(J32="D","Dark","")))</f>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_xlfn.XLOOKUP(C33,customers!A32:A1032,customers!B32:B1032,,0)</f>
        <v>Adrian Swaine</v>
      </c>
      <c r="G33" s="2" t="str">
        <f>IF(_xlfn.XLOOKUP(orders!C33,customers!A32:A1032,customers!C32:C1032,,0)=0,"",_xlfn.XLOOKUP(orders!C33,customers!A32:A1032,customers!C32:C1032,,0))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L33*E33</f>
        <v>35.82</v>
      </c>
      <c r="N33" t="str">
        <f>IF(I33="Rob","Robusta",IF(I33="Exc","Excelsa",IF(I33="Ara","Arabica",IF(I33="Lib","Lebrica"))))</f>
        <v>Arabica</v>
      </c>
      <c r="O33" t="str">
        <f>IF(J33="M","Medium",IF(J33="L","Light",IF(J33="D","Dark","")))</f>
        <v>Dark</v>
      </c>
      <c r="P33" t="str">
        <f>_xlfn.XLOOKUP(Orders[[#This Row],[Customer ID]],customers!$A$1:$A$1001,customers!$I$1:$I$1001,,0)</f>
        <v>No</v>
      </c>
    </row>
    <row r="34" spans="1:16" x14ac:dyDescent="0.2">
      <c r="A34" s="2" t="s">
        <v>661</v>
      </c>
      <c r="B34" s="3">
        <v>44464</v>
      </c>
      <c r="C34" s="2" t="s">
        <v>662</v>
      </c>
      <c r="D34" t="s">
        <v>6160</v>
      </c>
      <c r="E34" s="2">
        <v>6</v>
      </c>
      <c r="F34" s="2" t="e">
        <f>_xlfn.XLOOKUP(C34,customers!A33:A1033,customers!B33:B1033,,0)</f>
        <v>#N/A</v>
      </c>
      <c r="G34" s="2" t="e">
        <f>IF(_xlfn.XLOOKUP(orders!C34,customers!A33:A1033,customers!C33:C1033,,0)=0,"",_xlfn.XLOOKUP(orders!C34,customers!A33:A1033,customers!C33:C1033,,0))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L34*E34</f>
        <v>52.38</v>
      </c>
      <c r="N34" t="str">
        <f>IF(I34="Rob","Robusta",IF(I34="Exc","Excelsa",IF(I34="Ara","Arabica",IF(I34="Lib","Lebrica"))))</f>
        <v>Lebrica</v>
      </c>
      <c r="O34" t="str">
        <f>IF(J34="M","Medium",IF(J34="L","Light",IF(J34="D","Dark","")))</f>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_xlfn.XLOOKUP(C35,customers!A34:A1034,customers!B34:B1034,,0)</f>
        <v>Gallard Gatheral</v>
      </c>
      <c r="G35" s="2" t="str">
        <f>IF(_xlfn.XLOOKUP(orders!C35,customers!A34:A1034,customers!C34:C1034,,0)=0,"",_xlfn.XLOOKUP(orders!C35,customers!A34:A1034,customers!C34:C1034,,0))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L35*E35</f>
        <v>23.774999999999999</v>
      </c>
      <c r="N35" t="str">
        <f>IF(I35="Rob","Robusta",IF(I35="Exc","Excelsa",IF(I35="Ara","Arabica",IF(I35="Lib","Lebrica"))))</f>
        <v>Lebrica</v>
      </c>
      <c r="O35" t="str">
        <f>IF(J35="M","Medium",IF(J35="L","Light",IF(J35="D","Dark","")))</f>
        <v>Light</v>
      </c>
      <c r="P35" t="str">
        <f>_xlfn.XLOOKUP(Orders[[#This Row],[Customer ID]],customers!$A$1:$A$1001,customers!$I$1:$I$1001,,0)</f>
        <v>No</v>
      </c>
    </row>
    <row r="36" spans="1:16" x14ac:dyDescent="0.2">
      <c r="A36" s="2" t="s">
        <v>681</v>
      </c>
      <c r="B36" s="3">
        <v>44011</v>
      </c>
      <c r="C36" s="2" t="s">
        <v>682</v>
      </c>
      <c r="D36" t="s">
        <v>6161</v>
      </c>
      <c r="E36" s="2">
        <v>6</v>
      </c>
      <c r="F36" s="2" t="str">
        <f>_xlfn.XLOOKUP(C36,customers!A35:A1035,customers!B35:B1035,,0)</f>
        <v>Una Welberry</v>
      </c>
      <c r="G36" s="2" t="str">
        <f>IF(_xlfn.XLOOKUP(orders!C36,customers!A35:A1035,customers!C35:C1035,,0)=0,"",_xlfn.XLOOKUP(orders!C36,customers!A35:A1035,customers!C35:C1035,,0))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L36*E36</f>
        <v>57.06</v>
      </c>
      <c r="N36" t="str">
        <f>IF(I36="Rob","Robusta",IF(I36="Exc","Excelsa",IF(I36="Ara","Arabica",IF(I36="Lib","Lebrica"))))</f>
        <v>Lebrica</v>
      </c>
      <c r="O36" t="str">
        <f>IF(J36="M","Medium",IF(J36="L","Light",IF(J36="D","Dark","")))</f>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_xlfn.XLOOKUP(C37,customers!A36:A1036,customers!B36:B1036,,0)</f>
        <v>Faber Eilhart</v>
      </c>
      <c r="G37" s="2" t="str">
        <f>IF(_xlfn.XLOOKUP(orders!C37,customers!A36:A1036,customers!C36:C1036,,0)=0,"",_xlfn.XLOOKUP(orders!C37,customers!A36:A1036,customers!C36:C1036,,0))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L37*E37</f>
        <v>35.82</v>
      </c>
      <c r="N37" t="str">
        <f>IF(I37="Rob","Robusta",IF(I37="Exc","Excelsa",IF(I37="Ara","Arabica",IF(I37="Lib","Lebrica"))))</f>
        <v>Arabica</v>
      </c>
      <c r="O37" t="str">
        <f>IF(J37="M","Medium",IF(J37="L","Light",IF(J37="D","Dark","")))</f>
        <v>Dark</v>
      </c>
      <c r="P37" t="str">
        <f>_xlfn.XLOOKUP(Orders[[#This Row],[Customer ID]],customers!$A$1:$A$1001,customers!$I$1:$I$1001,,0)</f>
        <v>No</v>
      </c>
    </row>
    <row r="38" spans="1:16" x14ac:dyDescent="0.2">
      <c r="A38" s="2" t="s">
        <v>693</v>
      </c>
      <c r="B38" s="3">
        <v>44233</v>
      </c>
      <c r="C38" s="2" t="s">
        <v>694</v>
      </c>
      <c r="D38" t="s">
        <v>6159</v>
      </c>
      <c r="E38" s="2">
        <v>2</v>
      </c>
      <c r="F38" s="2" t="str">
        <f>_xlfn.XLOOKUP(C38,customers!A37:A1037,customers!B37:B1037,,0)</f>
        <v>Zorina Ponting</v>
      </c>
      <c r="G38" s="2" t="str">
        <f>IF(_xlfn.XLOOKUP(orders!C38,customers!A37:A1037,customers!C37:C1037,,0)=0,"",_xlfn.XLOOKUP(orders!C38,customers!A37:A1037,customers!C37:C1037,,0))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L38*E38</f>
        <v>8.73</v>
      </c>
      <c r="N38" t="str">
        <f>IF(I38="Rob","Robusta",IF(I38="Exc","Excelsa",IF(I38="Ara","Arabica",IF(I38="Lib","Lebrica"))))</f>
        <v>Lebrica</v>
      </c>
      <c r="O38" t="str">
        <f>IF(J38="M","Medium",IF(J38="L","Light",IF(J38="D","Dark","")))</f>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_xlfn.XLOOKUP(C39,customers!A38:A1038,customers!B38:B1038,,0)</f>
        <v>Silvio Strase</v>
      </c>
      <c r="G39" s="2" t="str">
        <f>IF(_xlfn.XLOOKUP(orders!C39,customers!A38:A1038,customers!C38:C1038,,0)=0,"",_xlfn.XLOOKUP(orders!C39,customers!A38:A1038,customers!C38:C1038,,0))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L39*E39</f>
        <v>28.53</v>
      </c>
      <c r="N39" t="str">
        <f>IF(I39="Rob","Robusta",IF(I39="Exc","Excelsa",IF(I39="Ara","Arabica",IF(I39="Lib","Lebrica"))))</f>
        <v>Lebrica</v>
      </c>
      <c r="O39" t="str">
        <f>IF(J39="M","Medium",IF(J39="L","Light",IF(J39="D","Dark","")))</f>
        <v>Light</v>
      </c>
      <c r="P39" t="str">
        <f>_xlfn.XLOOKUP(Orders[[#This Row],[Customer ID]],customers!$A$1:$A$1001,customers!$I$1:$I$1001,,0)</f>
        <v>No</v>
      </c>
    </row>
    <row r="40" spans="1:16" x14ac:dyDescent="0.2">
      <c r="A40" s="2" t="s">
        <v>705</v>
      </c>
      <c r="B40" s="3">
        <v>43946</v>
      </c>
      <c r="C40" s="2" t="s">
        <v>706</v>
      </c>
      <c r="D40" t="s">
        <v>6151</v>
      </c>
      <c r="E40" s="2">
        <v>5</v>
      </c>
      <c r="F40" s="2" t="str">
        <f>_xlfn.XLOOKUP(C40,customers!A39:A1039,customers!B39:B1039,,0)</f>
        <v>Dorie de la Tremoille</v>
      </c>
      <c r="G40" s="2" t="str">
        <f>IF(_xlfn.XLOOKUP(orders!C40,customers!A39:A1039,customers!C39:C1039,,0)=0,"",_xlfn.XLOOKUP(orders!C40,customers!A39:A1039,customers!C39:C1039,,0))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L40*E40</f>
        <v>114.42499999999998</v>
      </c>
      <c r="N40" t="str">
        <f>IF(I40="Rob","Robusta",IF(I40="Exc","Excelsa",IF(I40="Ara","Arabica",IF(I40="Lib","Lebrica"))))</f>
        <v>Robusta</v>
      </c>
      <c r="O40" t="str">
        <f>IF(J40="M","Medium",IF(J40="L","Light",IF(J40="D","Dark","")))</f>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_xlfn.XLOOKUP(C41,customers!A40:A1040,customers!B40:B1040,,0)</f>
        <v>Hy Zanetto</v>
      </c>
      <c r="G41" s="2" t="str">
        <f>IF(_xlfn.XLOOKUP(orders!C41,customers!A40:A1040,customers!C40:C1040,,0)=0,"",_xlfn.XLOOKUP(orders!C41,customers!A40:A1040,customers!C40:C1040,,0))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L41*E41</f>
        <v>59.699999999999996</v>
      </c>
      <c r="N41" t="str">
        <f>IF(I41="Rob","Robusta",IF(I41="Exc","Excelsa",IF(I41="Ara","Arabica",IF(I41="Lib","Lebrica"))))</f>
        <v>Robusta</v>
      </c>
      <c r="O41" t="str">
        <f>IF(J41="M","Medium",IF(J41="L","Light",IF(J41="D","Dark","")))</f>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_xlfn.XLOOKUP(C42,customers!A41:A1041,customers!B41:B1041,,0)</f>
        <v>Jessica McNess</v>
      </c>
      <c r="G42" s="2" t="str">
        <f>IF(_xlfn.XLOOKUP(orders!C42,customers!A41:A1041,customers!C41:C1041,,0)=0,"",_xlfn.XLOOKUP(orders!C42,customers!A41:A1041,customers!C41:C1041,,0))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L42*E42</f>
        <v>43.650000000000006</v>
      </c>
      <c r="N42" t="str">
        <f>IF(I42="Rob","Robusta",IF(I42="Exc","Excelsa",IF(I42="Ara","Arabica",IF(I42="Lib","Lebrica"))))</f>
        <v>Lebrica</v>
      </c>
      <c r="O42" t="str">
        <f>IF(J42="M","Medium",IF(J42="L","Light",IF(J42="D","Dark","")))</f>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_xlfn.XLOOKUP(C43,customers!A42:A1042,customers!B42:B1042,,0)</f>
        <v>Lorenzo Yeoland</v>
      </c>
      <c r="G43" s="2" t="str">
        <f>IF(_xlfn.XLOOKUP(orders!C43,customers!A42:A1042,customers!C42:C1042,,0)=0,"",_xlfn.XLOOKUP(orders!C43,customers!A42:A1042,customers!C42:C1042,,0))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L43*E43</f>
        <v>7.29</v>
      </c>
      <c r="N43" t="str">
        <f>IF(I43="Rob","Robusta",IF(I43="Exc","Excelsa",IF(I43="Ara","Arabica",IF(I43="Lib","Lebrica"))))</f>
        <v>Excelsa</v>
      </c>
      <c r="O43" t="str">
        <f>IF(J43="M","Medium",IF(J43="L","Light",IF(J43="D","Dark","")))</f>
        <v>Dark</v>
      </c>
      <c r="P43" t="str">
        <f>_xlfn.XLOOKUP(Orders[[#This Row],[Customer ID]],customers!$A$1:$A$1001,customers!$I$1:$I$1001,,0)</f>
        <v>Yes</v>
      </c>
    </row>
    <row r="44" spans="1:16" x14ac:dyDescent="0.2">
      <c r="A44" s="2" t="s">
        <v>726</v>
      </c>
      <c r="B44" s="3">
        <v>43607</v>
      </c>
      <c r="C44" s="2" t="s">
        <v>727</v>
      </c>
      <c r="D44" t="s">
        <v>6163</v>
      </c>
      <c r="E44" s="2">
        <v>3</v>
      </c>
      <c r="F44" s="2" t="str">
        <f>_xlfn.XLOOKUP(C44,customers!A43:A1043,customers!B43:B1043,,0)</f>
        <v>Abigail Tolworthy</v>
      </c>
      <c r="G44" s="2" t="str">
        <f>IF(_xlfn.XLOOKUP(orders!C44,customers!A43:A1043,customers!C43:C1043,,0)=0,"",_xlfn.XLOOKUP(orders!C44,customers!A43:A1043,customers!C43:C1043,,0))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L44*E44</f>
        <v>8.0549999999999997</v>
      </c>
      <c r="N44" t="str">
        <f>IF(I44="Rob","Robusta",IF(I44="Exc","Excelsa",IF(I44="Ara","Arabica",IF(I44="Lib","Lebrica"))))</f>
        <v>Robusta</v>
      </c>
      <c r="O44" t="str">
        <f>IF(J44="M","Medium",IF(J44="L","Light",IF(J44="D","Dark","")))</f>
        <v>Dark</v>
      </c>
      <c r="P44" t="str">
        <f>_xlfn.XLOOKUP(Orders[[#This Row],[Customer ID]],customers!$A$1:$A$1001,customers!$I$1:$I$1001,,0)</f>
        <v>Yes</v>
      </c>
    </row>
    <row r="45" spans="1:16" x14ac:dyDescent="0.2">
      <c r="A45" s="2" t="s">
        <v>733</v>
      </c>
      <c r="B45" s="3">
        <v>44473</v>
      </c>
      <c r="C45" s="2" t="s">
        <v>734</v>
      </c>
      <c r="D45" t="s">
        <v>6164</v>
      </c>
      <c r="E45" s="2">
        <v>2</v>
      </c>
      <c r="F45" s="2" t="str">
        <f>_xlfn.XLOOKUP(C45,customers!A44:A1044,customers!B44:B1044,,0)</f>
        <v>Maurie Bartol</v>
      </c>
      <c r="G45" s="2" t="str">
        <f>IF(_xlfn.XLOOKUP(orders!C45,customers!A44:A1044,customers!C44:C1044,,0)=0,"",_xlfn.XLOOKUP(orders!C45,customers!A44:A1044,customers!C44:C1044,,0))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L45*E45</f>
        <v>72.91</v>
      </c>
      <c r="N45" t="str">
        <f>IF(I45="Rob","Robusta",IF(I45="Exc","Excelsa",IF(I45="Ara","Arabica",IF(I45="Lib","Lebrica"))))</f>
        <v>Lebrica</v>
      </c>
      <c r="O45" t="str">
        <f>IF(J45="M","Medium",IF(J45="L","Light",IF(J45="D","Dark","")))</f>
        <v>Light</v>
      </c>
      <c r="P45" t="str">
        <f>_xlfn.XLOOKUP(Orders[[#This Row],[Customer ID]],customers!$A$1:$A$1001,customers!$I$1:$I$1001,,0)</f>
        <v>No</v>
      </c>
    </row>
    <row r="46" spans="1:16" x14ac:dyDescent="0.2">
      <c r="A46" s="2" t="s">
        <v>738</v>
      </c>
      <c r="B46" s="3">
        <v>43932</v>
      </c>
      <c r="C46" s="2" t="s">
        <v>739</v>
      </c>
      <c r="D46" t="s">
        <v>6139</v>
      </c>
      <c r="E46" s="2">
        <v>2</v>
      </c>
      <c r="F46" s="2" t="str">
        <f>_xlfn.XLOOKUP(C46,customers!A45:A1045,customers!B45:B1045,,0)</f>
        <v>Olag Baudassi</v>
      </c>
      <c r="G46" s="2" t="str">
        <f>IF(_xlfn.XLOOKUP(orders!C46,customers!A45:A1045,customers!C45:C1045,,0)=0,"",_xlfn.XLOOKUP(orders!C46,customers!A45:A1045,customers!C45:C1045,,0))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L46*E46</f>
        <v>16.5</v>
      </c>
      <c r="N46" t="str">
        <f>IF(I46="Rob","Robusta",IF(I46="Exc","Excelsa",IF(I46="Ara","Arabica",IF(I46="Lib","Lebrica"))))</f>
        <v>Excelsa</v>
      </c>
      <c r="O46" t="str">
        <f>IF(J46="M","Medium",IF(J46="L","Light",IF(J46="D","Dark","")))</f>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_xlfn.XLOOKUP(C47,customers!A46:A1046,customers!B46:B1046,,0)</f>
        <v>Petey Kingsbury</v>
      </c>
      <c r="G47" s="2" t="str">
        <f>IF(_xlfn.XLOOKUP(orders!C47,customers!A46:A1046,customers!C46:C1046,,0)=0,"",_xlfn.XLOOKUP(orders!C47,customers!A46:A1046,customers!C46:C1046,,0))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L47*E47</f>
        <v>178.70999999999998</v>
      </c>
      <c r="N47" t="str">
        <f>IF(I47="Rob","Robusta",IF(I47="Exc","Excelsa",IF(I47="Ara","Arabica",IF(I47="Lib","Lebrica"))))</f>
        <v>Lebrica</v>
      </c>
      <c r="O47" t="str">
        <f>IF(J47="M","Medium",IF(J47="L","Light",IF(J47="D","Dark","")))</f>
        <v>Dark</v>
      </c>
      <c r="P47" t="str">
        <f>_xlfn.XLOOKUP(Orders[[#This Row],[Customer ID]],customers!$A$1:$A$1001,customers!$I$1:$I$1001,,0)</f>
        <v>No</v>
      </c>
    </row>
    <row r="48" spans="1:16" x14ac:dyDescent="0.2">
      <c r="A48" s="2" t="s">
        <v>750</v>
      </c>
      <c r="B48" s="3">
        <v>43776</v>
      </c>
      <c r="C48" s="2" t="s">
        <v>751</v>
      </c>
      <c r="D48" t="s">
        <v>6166</v>
      </c>
      <c r="E48" s="2">
        <v>2</v>
      </c>
      <c r="F48" s="2" t="str">
        <f>_xlfn.XLOOKUP(C48,customers!A47:A1047,customers!B47:B1047,,0)</f>
        <v>Donna Baskeyfied</v>
      </c>
      <c r="G48" s="2" t="str">
        <f>IF(_xlfn.XLOOKUP(orders!C48,customers!A47:A1047,customers!C47:C1047,,0)=0,"",_xlfn.XLOOKUP(orders!C48,customers!A47:A1047,customers!C47:C1047,,0))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L48*E48</f>
        <v>63.249999999999993</v>
      </c>
      <c r="N48" t="str">
        <f>IF(I48="Rob","Robusta",IF(I48="Exc","Excelsa",IF(I48="Ara","Arabica",IF(I48="Lib","Lebrica"))))</f>
        <v>Excelsa</v>
      </c>
      <c r="O48" t="str">
        <f>IF(J48="M","Medium",IF(J48="L","Light",IF(J48="D","Dark","")))</f>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_xlfn.XLOOKUP(C49,customers!A48:A1048,customers!B48:B1048,,0)</f>
        <v>Arda Curley</v>
      </c>
      <c r="G49" s="2" t="str">
        <f>IF(_xlfn.XLOOKUP(orders!C49,customers!A48:A1048,customers!C48:C1048,,0)=0,"",_xlfn.XLOOKUP(orders!C49,customers!A48:A1048,customers!C48:C1048,,0))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L49*E49</f>
        <v>7.77</v>
      </c>
      <c r="N49" t="str">
        <f>IF(I49="Rob","Robusta",IF(I49="Exc","Excelsa",IF(I49="Ara","Arabica",IF(I49="Lib","Lebrica"))))</f>
        <v>Arabica</v>
      </c>
      <c r="O49" t="str">
        <f>IF(J49="M","Medium",IF(J49="L","Light",IF(J49="D","Dark","")))</f>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_xlfn.XLOOKUP(C50,customers!A49:A1049,customers!B49:B1049,,0)</f>
        <v>Raynor McGilvary</v>
      </c>
      <c r="G50" s="2" t="str">
        <f>IF(_xlfn.XLOOKUP(orders!C50,customers!A49:A1049,customers!C49:C1049,,0)=0,"",_xlfn.XLOOKUP(orders!C50,customers!A49:A1049,customers!C49:C1049,,0))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L50*E50</f>
        <v>91.539999999999992</v>
      </c>
      <c r="N50" t="str">
        <f>IF(I50="Rob","Robusta",IF(I50="Exc","Excelsa",IF(I50="Ara","Arabica",IF(I50="Lib","Lebrica"))))</f>
        <v>Arabica</v>
      </c>
      <c r="O50" t="str">
        <f>IF(J50="M","Medium",IF(J50="L","Light",IF(J50="D","Dark","")))</f>
        <v>Dark</v>
      </c>
      <c r="P50" t="str">
        <f>_xlfn.XLOOKUP(Orders[[#This Row],[Customer ID]],customers!$A$1:$A$1001,customers!$I$1:$I$1001,,0)</f>
        <v>No</v>
      </c>
    </row>
    <row r="51" spans="1:16" x14ac:dyDescent="0.2">
      <c r="A51" s="2" t="s">
        <v>766</v>
      </c>
      <c r="B51" s="3">
        <v>44790</v>
      </c>
      <c r="C51" s="2" t="s">
        <v>767</v>
      </c>
      <c r="D51" t="s">
        <v>6140</v>
      </c>
      <c r="E51" s="2">
        <v>3</v>
      </c>
      <c r="F51" s="2" t="str">
        <f>_xlfn.XLOOKUP(C51,customers!A50:A1050,customers!B50:B1050,,0)</f>
        <v>Isis Pikett</v>
      </c>
      <c r="G51" s="2" t="str">
        <f>IF(_xlfn.XLOOKUP(orders!C51,customers!A50:A1050,customers!C50:C1050,,0)=0,"",_xlfn.XLOOKUP(orders!C51,customers!A50:A1050,customers!C50:C1050,,0))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L51*E51</f>
        <v>38.849999999999994</v>
      </c>
      <c r="N51" t="str">
        <f>IF(I51="Rob","Robusta",IF(I51="Exc","Excelsa",IF(I51="Ara","Arabica",IF(I51="Lib","Lebrica"))))</f>
        <v>Arabica</v>
      </c>
      <c r="O51" t="str">
        <f>IF(J51="M","Medium",IF(J51="L","Light",IF(J51="D","Dark","")))</f>
        <v>Light</v>
      </c>
      <c r="P51" t="str">
        <f>_xlfn.XLOOKUP(Orders[[#This Row],[Customer ID]],customers!$A$1:$A$1001,customers!$I$1:$I$1001,,0)</f>
        <v>No</v>
      </c>
    </row>
    <row r="52" spans="1:16" x14ac:dyDescent="0.2">
      <c r="A52" s="2" t="s">
        <v>772</v>
      </c>
      <c r="B52" s="3">
        <v>44792</v>
      </c>
      <c r="C52" s="2" t="s">
        <v>773</v>
      </c>
      <c r="D52" t="s">
        <v>6169</v>
      </c>
      <c r="E52" s="2">
        <v>2</v>
      </c>
      <c r="F52" s="2" t="str">
        <f>_xlfn.XLOOKUP(C52,customers!A51:A1051,customers!B51:B1051,,0)</f>
        <v>Inger Bouldon</v>
      </c>
      <c r="G52" s="2" t="str">
        <f>IF(_xlfn.XLOOKUP(orders!C52,customers!A51:A1051,customers!C51:C1051,,0)=0,"",_xlfn.XLOOKUP(orders!C52,customers!A51:A1051,customers!C51:C1051,,0))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L52*E52</f>
        <v>15.54</v>
      </c>
      <c r="N52" t="str">
        <f>IF(I52="Rob","Robusta",IF(I52="Exc","Excelsa",IF(I52="Ara","Arabica",IF(I52="Lib","Lebrica"))))</f>
        <v>Lebrica</v>
      </c>
      <c r="O52" t="str">
        <f>IF(J52="M","Medium",IF(J52="L","Light",IF(J52="D","Dark","")))</f>
        <v>Dark</v>
      </c>
      <c r="P52" t="str">
        <f>_xlfn.XLOOKUP(Orders[[#This Row],[Customer ID]],customers!$A$1:$A$1001,customers!$I$1:$I$1001,,0)</f>
        <v>No</v>
      </c>
    </row>
    <row r="53" spans="1:16" x14ac:dyDescent="0.2">
      <c r="A53" s="2" t="s">
        <v>778</v>
      </c>
      <c r="B53" s="3">
        <v>43600</v>
      </c>
      <c r="C53" s="2" t="s">
        <v>779</v>
      </c>
      <c r="D53" t="s">
        <v>6164</v>
      </c>
      <c r="E53" s="2">
        <v>4</v>
      </c>
      <c r="F53" s="2" t="str">
        <f>_xlfn.XLOOKUP(C53,customers!A52:A1052,customers!B52:B1052,,0)</f>
        <v>Karry Flanders</v>
      </c>
      <c r="G53" s="2" t="str">
        <f>IF(_xlfn.XLOOKUP(orders!C53,customers!A52:A1052,customers!C52:C1052,,0)=0,"",_xlfn.XLOOKUP(orders!C53,customers!A52:A1052,customers!C52:C1052,,0))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L53*E53</f>
        <v>145.82</v>
      </c>
      <c r="N53" t="str">
        <f>IF(I53="Rob","Robusta",IF(I53="Exc","Excelsa",IF(I53="Ara","Arabica",IF(I53="Lib","Lebrica"))))</f>
        <v>Lebrica</v>
      </c>
      <c r="O53" t="str">
        <f>IF(J53="M","Medium",IF(J53="L","Light",IF(J53="D","Dark","")))</f>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_xlfn.XLOOKUP(C54,customers!A53:A1053,customers!B53:B1053,,0)</f>
        <v>Hartley Mattioli</v>
      </c>
      <c r="G54" s="2" t="str">
        <f>IF(_xlfn.XLOOKUP(orders!C54,customers!A53:A1053,customers!C53:C1053,,0)=0,"",_xlfn.XLOOKUP(orders!C54,customers!A53:A1053,customers!C53:C1053,,0))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L54*E54</f>
        <v>29.849999999999998</v>
      </c>
      <c r="N54" t="str">
        <f>IF(I54="Rob","Robusta",IF(I54="Exc","Excelsa",IF(I54="Ara","Arabica",IF(I54="Lib","Lebrica"))))</f>
        <v>Robusta</v>
      </c>
      <c r="O54" t="str">
        <f>IF(J54="M","Medium",IF(J54="L","Light",IF(J54="D","Dark","")))</f>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_xlfn.XLOOKUP(C55,customers!A54:A1054,customers!B54:B1054,,0)</f>
        <v>Hartley Mattioli</v>
      </c>
      <c r="G55" s="2" t="str">
        <f>IF(_xlfn.XLOOKUP(orders!C55,customers!A54:A1054,customers!C54:C1054,,0)=0,"",_xlfn.XLOOKUP(orders!C55,customers!A54:A1054,customers!C54:C1054,,0))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L55*E55</f>
        <v>72.91</v>
      </c>
      <c r="N55" t="str">
        <f>IF(I55="Rob","Robusta",IF(I55="Exc","Excelsa",IF(I55="Ara","Arabica",IF(I55="Lib","Lebrica"))))</f>
        <v>Lebrica</v>
      </c>
      <c r="O55" t="str">
        <f>IF(J55="M","Medium",IF(J55="L","Light",IF(J55="D","Dark","")))</f>
        <v>Light</v>
      </c>
      <c r="P55" t="str">
        <f>_xlfn.XLOOKUP(Orders[[#This Row],[Customer ID]],customers!$A$1:$A$1001,customers!$I$1:$I$1001,,0)</f>
        <v>No</v>
      </c>
    </row>
    <row r="56" spans="1:16" x14ac:dyDescent="0.2">
      <c r="A56" s="2" t="s">
        <v>794</v>
      </c>
      <c r="B56" s="3">
        <v>44271</v>
      </c>
      <c r="C56" s="2" t="s">
        <v>795</v>
      </c>
      <c r="D56" t="s">
        <v>6162</v>
      </c>
      <c r="E56" s="2">
        <v>5</v>
      </c>
      <c r="F56" s="2" t="str">
        <f>_xlfn.XLOOKUP(C56,customers!A55:A1055,customers!B55:B1055,,0)</f>
        <v>Archambault Gillard</v>
      </c>
      <c r="G56" s="2" t="str">
        <f>IF(_xlfn.XLOOKUP(orders!C56,customers!A55:A1055,customers!C55:C1055,,0)=0,"",_xlfn.XLOOKUP(orders!C56,customers!A55:A1055,customers!C55:C1055,,0))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L56*E56</f>
        <v>72.75</v>
      </c>
      <c r="N56" t="str">
        <f>IF(I56="Rob","Robusta",IF(I56="Exc","Excelsa",IF(I56="Ara","Arabica",IF(I56="Lib","Lebrica"))))</f>
        <v>Lebrica</v>
      </c>
      <c r="O56" t="str">
        <f>IF(J56="M","Medium",IF(J56="L","Light",IF(J56="D","Dark","")))</f>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_xlfn.XLOOKUP(C57,customers!A56:A1056,customers!B56:B1056,,0)</f>
        <v>Salomo Cushworth</v>
      </c>
      <c r="G57" s="2" t="str">
        <f>IF(_xlfn.XLOOKUP(orders!C57,customers!A56:A1056,customers!C56:C1056,,0)=0,"",_xlfn.XLOOKUP(orders!C57,customers!A56:A1056,customers!C56:C1056,,0))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L57*E57</f>
        <v>47.55</v>
      </c>
      <c r="N57" t="str">
        <f>IF(I57="Rob","Robusta",IF(I57="Exc","Excelsa",IF(I57="Ara","Arabica",IF(I57="Lib","Lebrica"))))</f>
        <v>Lebrica</v>
      </c>
      <c r="O57" t="str">
        <f>IF(J57="M","Medium",IF(J57="L","Light",IF(J57="D","Dark","")))</f>
        <v>Light</v>
      </c>
      <c r="P57" t="str">
        <f>_xlfn.XLOOKUP(Orders[[#This Row],[Customer ID]],customers!$A$1:$A$1001,customers!$I$1:$I$1001,,0)</f>
        <v>No</v>
      </c>
    </row>
    <row r="58" spans="1:16" x14ac:dyDescent="0.2">
      <c r="A58" s="2" t="s">
        <v>805</v>
      </c>
      <c r="B58" s="3">
        <v>43857</v>
      </c>
      <c r="C58" s="2" t="s">
        <v>806</v>
      </c>
      <c r="D58" t="s">
        <v>6153</v>
      </c>
      <c r="E58" s="2">
        <v>3</v>
      </c>
      <c r="F58" s="2" t="str">
        <f>_xlfn.XLOOKUP(C58,customers!A57:A1057,customers!B57:B1057,,0)</f>
        <v>Theda Grizard</v>
      </c>
      <c r="G58" s="2" t="str">
        <f>IF(_xlfn.XLOOKUP(orders!C58,customers!A57:A1057,customers!C57:C1057,,0)=0,"",_xlfn.XLOOKUP(orders!C58,customers!A57:A1057,customers!C57:C1057,,0))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L58*E58</f>
        <v>10.935</v>
      </c>
      <c r="N58" t="str">
        <f>IF(I58="Rob","Robusta",IF(I58="Exc","Excelsa",IF(I58="Ara","Arabica",IF(I58="Lib","Lebrica"))))</f>
        <v>Excelsa</v>
      </c>
      <c r="O58" t="str">
        <f>IF(J58="M","Medium",IF(J58="L","Light",IF(J58="D","Dark","")))</f>
        <v>Dark</v>
      </c>
      <c r="P58" t="str">
        <f>_xlfn.XLOOKUP(Orders[[#This Row],[Customer ID]],customers!$A$1:$A$1001,customers!$I$1:$I$1001,,0)</f>
        <v>Yes</v>
      </c>
    </row>
    <row r="59" spans="1:16" x14ac:dyDescent="0.2">
      <c r="A59" s="2" t="s">
        <v>811</v>
      </c>
      <c r="B59" s="3">
        <v>44759</v>
      </c>
      <c r="C59" s="2" t="s">
        <v>812</v>
      </c>
      <c r="D59" t="s">
        <v>6171</v>
      </c>
      <c r="E59" s="2">
        <v>4</v>
      </c>
      <c r="F59" s="2" t="str">
        <f>_xlfn.XLOOKUP(C59,customers!A58:A1058,customers!B58:B1058,,0)</f>
        <v>Rozele Relton</v>
      </c>
      <c r="G59" s="2" t="str">
        <f>IF(_xlfn.XLOOKUP(orders!C59,customers!A58:A1058,customers!C58:C1058,,0)=0,"",_xlfn.XLOOKUP(orders!C59,customers!A58:A1058,customers!C58:C1058,,0))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L59*E59</f>
        <v>59.4</v>
      </c>
      <c r="N59" t="str">
        <f>IF(I59="Rob","Robusta",IF(I59="Exc","Excelsa",IF(I59="Ara","Arabica",IF(I59="Lib","Lebrica"))))</f>
        <v>Excelsa</v>
      </c>
      <c r="O59" t="str">
        <f>IF(J59="M","Medium",IF(J59="L","Light",IF(J59="D","Dark","")))</f>
        <v>Light</v>
      </c>
      <c r="P59" t="str">
        <f>_xlfn.XLOOKUP(Orders[[#This Row],[Customer ID]],customers!$A$1:$A$1001,customers!$I$1:$I$1001,,0)</f>
        <v>No</v>
      </c>
    </row>
    <row r="60" spans="1:16" x14ac:dyDescent="0.2">
      <c r="A60" s="2" t="s">
        <v>817</v>
      </c>
      <c r="B60" s="3">
        <v>44624</v>
      </c>
      <c r="C60" s="2" t="s">
        <v>818</v>
      </c>
      <c r="D60" t="s">
        <v>6165</v>
      </c>
      <c r="E60" s="2">
        <v>3</v>
      </c>
      <c r="F60" s="2" t="str">
        <f>_xlfn.XLOOKUP(C60,customers!A59:A1059,customers!B59:B1059,,0)</f>
        <v>Willa Rolling</v>
      </c>
      <c r="G60" s="2" t="str">
        <f>IF(_xlfn.XLOOKUP(orders!C60,customers!A59:A1059,customers!C59:C1059,,0)=0,"",_xlfn.XLOOKUP(orders!C60,customers!A59:A1059,customers!C59:C1059,,0))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L60*E60</f>
        <v>89.35499999999999</v>
      </c>
      <c r="N60" t="str">
        <f>IF(I60="Rob","Robusta",IF(I60="Exc","Excelsa",IF(I60="Ara","Arabica",IF(I60="Lib","Lebrica"))))</f>
        <v>Lebrica</v>
      </c>
      <c r="O60" t="str">
        <f>IF(J60="M","Medium",IF(J60="L","Light",IF(J60="D","Dark","")))</f>
        <v>Dark</v>
      </c>
      <c r="P60" t="str">
        <f>_xlfn.XLOOKUP(Orders[[#This Row],[Customer ID]],customers!$A$1:$A$1001,customers!$I$1:$I$1001,,0)</f>
        <v>Yes</v>
      </c>
    </row>
    <row r="61" spans="1:16" x14ac:dyDescent="0.2">
      <c r="A61" s="2" t="s">
        <v>822</v>
      </c>
      <c r="B61" s="3">
        <v>44537</v>
      </c>
      <c r="C61" s="2" t="s">
        <v>823</v>
      </c>
      <c r="D61" t="s">
        <v>6160</v>
      </c>
      <c r="E61" s="2">
        <v>3</v>
      </c>
      <c r="F61" s="2" t="str">
        <f>_xlfn.XLOOKUP(C61,customers!A60:A1060,customers!B60:B1060,,0)</f>
        <v>Stanislaus Gilroy</v>
      </c>
      <c r="G61" s="2" t="str">
        <f>IF(_xlfn.XLOOKUP(orders!C61,customers!A60:A1060,customers!C60:C1060,,0)=0,"",_xlfn.XLOOKUP(orders!C61,customers!A60:A1060,customers!C60:C1060,,0))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L61*E61</f>
        <v>26.19</v>
      </c>
      <c r="N61" t="str">
        <f>IF(I61="Rob","Robusta",IF(I61="Exc","Excelsa",IF(I61="Ara","Arabica",IF(I61="Lib","Lebrica"))))</f>
        <v>Lebrica</v>
      </c>
      <c r="O61" t="str">
        <f>IF(J61="M","Medium",IF(J61="L","Light",IF(J61="D","Dark","")))</f>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_xlfn.XLOOKUP(C62,customers!A61:A1061,customers!B61:B1061,,0)</f>
        <v>Correy Cottingham</v>
      </c>
      <c r="G62" s="2" t="str">
        <f>IF(_xlfn.XLOOKUP(orders!C62,customers!A61:A1061,customers!C61:C1061,,0)=0,"",_xlfn.XLOOKUP(orders!C62,customers!A61:A1061,customers!C61:C1061,,0))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L62*E62</f>
        <v>114.42499999999998</v>
      </c>
      <c r="N62" t="str">
        <f>IF(I62="Rob","Robusta",IF(I62="Exc","Excelsa",IF(I62="Ara","Arabica",IF(I62="Lib","Lebrica"))))</f>
        <v>Arabica</v>
      </c>
      <c r="O62" t="str">
        <f>IF(J62="M","Medium",IF(J62="L","Light",IF(J62="D","Dark","")))</f>
        <v>Dark</v>
      </c>
      <c r="P62" t="str">
        <f>_xlfn.XLOOKUP(Orders[[#This Row],[Customer ID]],customers!$A$1:$A$1001,customers!$I$1:$I$1001,,0)</f>
        <v>No</v>
      </c>
    </row>
    <row r="63" spans="1:16" x14ac:dyDescent="0.2">
      <c r="A63" s="2" t="s">
        <v>833</v>
      </c>
      <c r="B63" s="3">
        <v>43521</v>
      </c>
      <c r="C63" s="2" t="s">
        <v>834</v>
      </c>
      <c r="D63" t="s">
        <v>6172</v>
      </c>
      <c r="E63" s="2">
        <v>5</v>
      </c>
      <c r="F63" s="2" t="str">
        <f>_xlfn.XLOOKUP(C63,customers!A62:A1062,customers!B62:B1062,,0)</f>
        <v>Pammi Endacott</v>
      </c>
      <c r="G63" s="2" t="str">
        <f>IF(_xlfn.XLOOKUP(orders!C63,customers!A62:A1062,customers!C62:C1062,,0)=0,"",_xlfn.XLOOKUP(orders!C63,customers!A62:A1062,customers!C62:C1062,,0))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L63*E63</f>
        <v>26.849999999999994</v>
      </c>
      <c r="N63" t="str">
        <f>IF(I63="Rob","Robusta",IF(I63="Exc","Excelsa",IF(I63="Ara","Arabica",IF(I63="Lib","Lebrica"))))</f>
        <v>Robusta</v>
      </c>
      <c r="O63" t="str">
        <f>IF(J63="M","Medium",IF(J63="L","Light",IF(J63="D","Dark","")))</f>
        <v>Dark</v>
      </c>
      <c r="P63" t="str">
        <f>_xlfn.XLOOKUP(Orders[[#This Row],[Customer ID]],customers!$A$1:$A$1001,customers!$I$1:$I$1001,,0)</f>
        <v>Yes</v>
      </c>
    </row>
    <row r="64" spans="1:16" x14ac:dyDescent="0.2">
      <c r="A64" s="2" t="s">
        <v>838</v>
      </c>
      <c r="B64" s="3">
        <v>43505</v>
      </c>
      <c r="C64" s="2" t="s">
        <v>839</v>
      </c>
      <c r="D64" t="s">
        <v>6145</v>
      </c>
      <c r="E64" s="2">
        <v>5</v>
      </c>
      <c r="F64" s="2" t="str">
        <f>_xlfn.XLOOKUP(C64,customers!A63:A1063,customers!B63:B1063,,0)</f>
        <v>Nona Linklater</v>
      </c>
      <c r="G64" s="2" t="str">
        <f>IF(_xlfn.XLOOKUP(orders!C64,customers!A63:A1063,customers!C63:C1063,,0)=0,"",_xlfn.XLOOKUP(orders!C64,customers!A63:A1063,customers!C63:C1063,,0))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L64*E64</f>
        <v>23.774999999999999</v>
      </c>
      <c r="N64" t="str">
        <f>IF(I64="Rob","Robusta",IF(I64="Exc","Excelsa",IF(I64="Ara","Arabica",IF(I64="Lib","Lebrica"))))</f>
        <v>Lebrica</v>
      </c>
      <c r="O64" t="str">
        <f>IF(J64="M","Medium",IF(J64="L","Light",IF(J64="D","Dark","")))</f>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_xlfn.XLOOKUP(C65,customers!A64:A1064,customers!B64:B1064,,0)</f>
        <v>Annadiane Dykes</v>
      </c>
      <c r="G65" s="2" t="str">
        <f>IF(_xlfn.XLOOKUP(orders!C65,customers!A64:A1064,customers!C64:C1064,,0)=0,"",_xlfn.XLOOKUP(orders!C65,customers!A64:A1064,customers!C64:C1064,,0))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L65*E65</f>
        <v>6.75</v>
      </c>
      <c r="N65" t="str">
        <f>IF(I65="Rob","Robusta",IF(I65="Exc","Excelsa",IF(I65="Ara","Arabica",IF(I65="Lib","Lebrica"))))</f>
        <v>Arabica</v>
      </c>
      <c r="O65" t="str">
        <f>IF(J65="M","Medium",IF(J65="L","Light",IF(J65="D","Dark","")))</f>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_xlfn.XLOOKUP(C66,customers!A65:A1065,customers!B65:B1065,,0)</f>
        <v>Felecia Dodgson</v>
      </c>
      <c r="G66" s="2" t="str">
        <f>IF(_xlfn.XLOOKUP(orders!C66,customers!A65:A1065,customers!C65:C1065,,0)=0,"",_xlfn.XLOOKUP(orders!C66,customers!A65:A1065,customers!C65:C1065,,0))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L66*E66</f>
        <v>35.82</v>
      </c>
      <c r="N66" t="str">
        <f>IF(I66="Rob","Robusta",IF(I66="Exc","Excelsa",IF(I66="Ara","Arabica",IF(I66="Lib","Lebrica"))))</f>
        <v>Robusta</v>
      </c>
      <c r="O66" t="str">
        <f>IF(J66="M","Medium",IF(J66="L","Light",IF(J66="D","Dark","")))</f>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_xlfn.XLOOKUP(C67,customers!A66:A1066,customers!B66:B1066,,0)</f>
        <v>Angelia Cockrem</v>
      </c>
      <c r="G67" s="2" t="str">
        <f>IF(_xlfn.XLOOKUP(orders!C67,customers!A66:A1066,customers!C66:C1066,,0)=0,"",_xlfn.XLOOKUP(orders!C67,customers!A66:A1066,customers!C66:C1066,,0))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L67*E67</f>
        <v>82.339999999999989</v>
      </c>
      <c r="N67" t="str">
        <f>IF(I67="Rob","Robusta",IF(I67="Exc","Excelsa",IF(I67="Ara","Arabica",IF(I67="Lib","Lebrica"))))</f>
        <v>Robusta</v>
      </c>
      <c r="O67" t="str">
        <f>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_xlfn.XLOOKUP(C68,customers!A67:A1067,customers!B67:B1067,,0)</f>
        <v>Belvia Umpleby</v>
      </c>
      <c r="G68" s="2" t="str">
        <f>IF(_xlfn.XLOOKUP(orders!C68,customers!A67:A1067,customers!C67:C1067,,0)=0,"",_xlfn.XLOOKUP(orders!C68,customers!A67:A1067,customers!C67:C1067,,0))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L68*E68</f>
        <v>7.169999999999999</v>
      </c>
      <c r="N68" t="str">
        <f>IF(I68="Rob","Robusta",IF(I68="Exc","Excelsa",IF(I68="Ara","Arabica",IF(I68="Lib","Lebrica"))))</f>
        <v>Robusta</v>
      </c>
      <c r="O68" t="str">
        <f>IF(J68="M","Medium",IF(J68="L","Light",IF(J68="D","Dark","")))</f>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_xlfn.XLOOKUP(C69,customers!A68:A1068,customers!B68:B1068,,0)</f>
        <v>Nat Saleway</v>
      </c>
      <c r="G69" s="2" t="str">
        <f>IF(_xlfn.XLOOKUP(orders!C69,customers!A68:A1068,customers!C68:C1068,,0)=0,"",_xlfn.XLOOKUP(orders!C69,customers!A68:A1068,customers!C68:C1068,,0))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L69*E69</f>
        <v>9.51</v>
      </c>
      <c r="N69" t="str">
        <f>IF(I69="Rob","Robusta",IF(I69="Exc","Excelsa",IF(I69="Ara","Arabica",IF(I69="Lib","Lebrica"))))</f>
        <v>Lebrica</v>
      </c>
      <c r="O69" t="str">
        <f>IF(J69="M","Medium",IF(J69="L","Light",IF(J69="D","Dark","")))</f>
        <v>Light</v>
      </c>
      <c r="P69" t="str">
        <f>_xlfn.XLOOKUP(Orders[[#This Row],[Customer ID]],customers!$A$1:$A$1001,customers!$I$1:$I$1001,,0)</f>
        <v>No</v>
      </c>
    </row>
    <row r="70" spans="1:16" x14ac:dyDescent="0.2">
      <c r="A70" s="2" t="s">
        <v>872</v>
      </c>
      <c r="B70" s="3">
        <v>43754</v>
      </c>
      <c r="C70" s="2" t="s">
        <v>873</v>
      </c>
      <c r="D70" t="s">
        <v>6174</v>
      </c>
      <c r="E70" s="2">
        <v>1</v>
      </c>
      <c r="F70" s="2" t="str">
        <f>_xlfn.XLOOKUP(C70,customers!A69:A1069,customers!B69:B1069,,0)</f>
        <v>Hayward Goulter</v>
      </c>
      <c r="G70" s="2" t="str">
        <f>IF(_xlfn.XLOOKUP(orders!C70,customers!A69:A1069,customers!C69:C1069,,0)=0,"",_xlfn.XLOOKUP(orders!C70,customers!A69:A1069,customers!C69:C1069,,0))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L70*E70</f>
        <v>2.9849999999999999</v>
      </c>
      <c r="N70" t="str">
        <f>IF(I70="Rob","Robusta",IF(I70="Exc","Excelsa",IF(I70="Ara","Arabica",IF(I70="Lib","Lebrica"))))</f>
        <v>Robusta</v>
      </c>
      <c r="O70" t="str">
        <f>IF(J70="M","Medium",IF(J70="L","Light",IF(J70="D","Dark","")))</f>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_xlfn.XLOOKUP(C71,customers!A70:A1070,customers!B70:B1070,,0)</f>
        <v>Gay Rizzello</v>
      </c>
      <c r="G71" s="2" t="str">
        <f>IF(_xlfn.XLOOKUP(orders!C71,customers!A70:A1070,customers!C70:C1070,,0)=0,"",_xlfn.XLOOKUP(orders!C71,customers!A70:A1070,customers!C70:C1070,,0))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L71*E71</f>
        <v>59.699999999999996</v>
      </c>
      <c r="N71" t="str">
        <f>IF(I71="Rob","Robusta",IF(I71="Exc","Excelsa",IF(I71="Ara","Arabica",IF(I71="Lib","Lebrica"))))</f>
        <v>Robusta</v>
      </c>
      <c r="O71" t="str">
        <f>IF(J71="M","Medium",IF(J71="L","Light",IF(J71="D","Dark","")))</f>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_xlfn.XLOOKUP(C72,customers!A71:A1071,customers!B71:B1071,,0)</f>
        <v>Shannon List</v>
      </c>
      <c r="G72" s="2" t="str">
        <f>IF(_xlfn.XLOOKUP(orders!C72,customers!A71:A1071,customers!C71:C1071,,0)=0,"",_xlfn.XLOOKUP(orders!C72,customers!A71:A1071,customers!C71:C1071,,0))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L72*E72</f>
        <v>136.61999999999998</v>
      </c>
      <c r="N72" t="str">
        <f>IF(I72="Rob","Robusta",IF(I72="Exc","Excelsa",IF(I72="Ara","Arabica",IF(I72="Lib","Lebrica"))))</f>
        <v>Excelsa</v>
      </c>
      <c r="O72" t="str">
        <f>IF(J72="M","Medium",IF(J72="L","Light",IF(J72="D","Dark","")))</f>
        <v>Light</v>
      </c>
      <c r="P72" t="str">
        <f>_xlfn.XLOOKUP(Orders[[#This Row],[Customer ID]],customers!$A$1:$A$1001,customers!$I$1:$I$1001,,0)</f>
        <v>No</v>
      </c>
    </row>
    <row r="73" spans="1:16" x14ac:dyDescent="0.2">
      <c r="A73" s="2" t="s">
        <v>891</v>
      </c>
      <c r="B73" s="3">
        <v>44200</v>
      </c>
      <c r="C73" s="2" t="s">
        <v>892</v>
      </c>
      <c r="D73" t="s">
        <v>6145</v>
      </c>
      <c r="E73" s="2">
        <v>2</v>
      </c>
      <c r="F73" s="2" t="str">
        <f>_xlfn.XLOOKUP(C73,customers!A72:A1072,customers!B72:B1072,,0)</f>
        <v>Shirlene Edmondson</v>
      </c>
      <c r="G73" s="2" t="str">
        <f>IF(_xlfn.XLOOKUP(orders!C73,customers!A72:A1072,customers!C72:C1072,,0)=0,"",_xlfn.XLOOKUP(orders!C73,customers!A72:A1072,customers!C72:C1072,,0))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L73*E73</f>
        <v>9.51</v>
      </c>
      <c r="N73" t="str">
        <f>IF(I73="Rob","Robusta",IF(I73="Exc","Excelsa",IF(I73="Ara","Arabica",IF(I73="Lib","Lebrica"))))</f>
        <v>Lebrica</v>
      </c>
      <c r="O73" t="str">
        <f>IF(J73="M","Medium",IF(J73="L","Light",IF(J73="D","Dark","")))</f>
        <v>Light</v>
      </c>
      <c r="P73" t="str">
        <f>_xlfn.XLOOKUP(Orders[[#This Row],[Customer ID]],customers!$A$1:$A$1001,customers!$I$1:$I$1001,,0)</f>
        <v>No</v>
      </c>
    </row>
    <row r="74" spans="1:16" x14ac:dyDescent="0.2">
      <c r="A74" s="2" t="s">
        <v>897</v>
      </c>
      <c r="B74" s="3">
        <v>44131</v>
      </c>
      <c r="C74" s="2" t="s">
        <v>898</v>
      </c>
      <c r="D74" t="s">
        <v>6175</v>
      </c>
      <c r="E74" s="2">
        <v>3</v>
      </c>
      <c r="F74" s="2" t="str">
        <f>_xlfn.XLOOKUP(C74,customers!A73:A1073,customers!B73:B1073,,0)</f>
        <v>Aurlie McCarl</v>
      </c>
      <c r="G74" s="2" t="str">
        <f>IF(_xlfn.XLOOKUP(orders!C74,customers!A73:A1073,customers!C73:C1073,,0)=0,"",_xlfn.XLOOKUP(orders!C74,customers!A73:A1073,customers!C73:C1073,,0))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L74*E74</f>
        <v>77.624999999999986</v>
      </c>
      <c r="N74" t="str">
        <f>IF(I74="Rob","Robusta",IF(I74="Exc","Excelsa",IF(I74="Ara","Arabica",IF(I74="Lib","Lebrica"))))</f>
        <v>Arabica</v>
      </c>
      <c r="O74" t="str">
        <f>IF(J74="M","Medium",IF(J74="L","Light",IF(J74="D","Dark","")))</f>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_xlfn.XLOOKUP(C75,customers!A74:A1074,customers!B74:B1074,,0)</f>
        <v>Alikee Carryer</v>
      </c>
      <c r="G75" s="2" t="str">
        <f>IF(_xlfn.XLOOKUP(orders!C75,customers!A74:A1074,customers!C74:C1074,,0)=0,"",_xlfn.XLOOKUP(orders!C75,customers!A74:A1074,customers!C74:C1074,,0))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L75*E75</f>
        <v>21.825000000000003</v>
      </c>
      <c r="N75" t="str">
        <f>IF(I75="Rob","Robusta",IF(I75="Exc","Excelsa",IF(I75="Ara","Arabica",IF(I75="Lib","Lebrica"))))</f>
        <v>Lebrica</v>
      </c>
      <c r="O75" t="str">
        <f>IF(J75="M","Medium",IF(J75="L","Light",IF(J75="D","Dark","")))</f>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_xlfn.XLOOKUP(C76,customers!A75:A1075,customers!B75:B1075,,0)</f>
        <v>Jennifer Rangall</v>
      </c>
      <c r="G76" s="2" t="str">
        <f>IF(_xlfn.XLOOKUP(orders!C76,customers!A75:A1075,customers!C75:C1075,,0)=0,"",_xlfn.XLOOKUP(orders!C76,customers!A75:A1075,customers!C75:C1075,,0))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L76*E76</f>
        <v>17.82</v>
      </c>
      <c r="N76" t="str">
        <f>IF(I76="Rob","Robusta",IF(I76="Exc","Excelsa",IF(I76="Ara","Arabica",IF(I76="Lib","Lebrica"))))</f>
        <v>Excelsa</v>
      </c>
      <c r="O76" t="str">
        <f>IF(J76="M","Medium",IF(J76="L","Light",IF(J76="D","Dark","")))</f>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_xlfn.XLOOKUP(C77,customers!A76:A1076,customers!B76:B1076,,0)</f>
        <v>Kipper Boorn</v>
      </c>
      <c r="G77" s="2" t="str">
        <f>IF(_xlfn.XLOOKUP(orders!C77,customers!A76:A1076,customers!C76:C1076,,0)=0,"",_xlfn.XLOOKUP(orders!C77,customers!A76:A1076,customers!C76:C1076,,0))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L77*E77</f>
        <v>53.699999999999996</v>
      </c>
      <c r="N77" t="str">
        <f>IF(I77="Rob","Robusta",IF(I77="Exc","Excelsa",IF(I77="Ara","Arabica",IF(I77="Lib","Lebrica"))))</f>
        <v>Robusta</v>
      </c>
      <c r="O77" t="str">
        <f>IF(J77="M","Medium",IF(J77="L","Light",IF(J77="D","Dark","")))</f>
        <v>Dark</v>
      </c>
      <c r="P77" t="str">
        <f>_xlfn.XLOOKUP(Orders[[#This Row],[Customer ID]],customers!$A$1:$A$1001,customers!$I$1:$I$1001,,0)</f>
        <v>Yes</v>
      </c>
    </row>
    <row r="78" spans="1:16" x14ac:dyDescent="0.2">
      <c r="A78" s="2" t="s">
        <v>919</v>
      </c>
      <c r="B78" s="3">
        <v>43855</v>
      </c>
      <c r="C78" s="2" t="s">
        <v>920</v>
      </c>
      <c r="D78" t="s">
        <v>6178</v>
      </c>
      <c r="E78" s="2">
        <v>1</v>
      </c>
      <c r="F78" s="2" t="str">
        <f>_xlfn.XLOOKUP(C78,customers!A77:A1077,customers!B77:B1077,,0)</f>
        <v>Melania Beadle</v>
      </c>
      <c r="G78" s="2" t="str">
        <f>IF(_xlfn.XLOOKUP(orders!C78,customers!A77:A1077,customers!C77:C1077,,0)=0,"",_xlfn.XLOOKUP(orders!C78,customers!A77:A1077,customers!C77:C1077,,0))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L78*E78</f>
        <v>3.5849999999999995</v>
      </c>
      <c r="N78" t="str">
        <f>IF(I78="Rob","Robusta",IF(I78="Exc","Excelsa",IF(I78="Ara","Arabica",IF(I78="Lib","Lebrica"))))</f>
        <v>Robusta</v>
      </c>
      <c r="O78" t="str">
        <f>IF(J78="M","Medium",IF(J78="L","Light",IF(J78="D","Dark","")))</f>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_xlfn.XLOOKUP(C79,customers!A78:A1078,customers!B78:B1078,,0)</f>
        <v>Colene Elgey</v>
      </c>
      <c r="G79" s="2" t="str">
        <f>IF(_xlfn.XLOOKUP(orders!C79,customers!A78:A1078,customers!C78:C1078,,0)=0,"",_xlfn.XLOOKUP(orders!C79,customers!A78:A1078,customers!C78:C1078,,0))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L79*E79</f>
        <v>7.29</v>
      </c>
      <c r="N79" t="str">
        <f>IF(I79="Rob","Robusta",IF(I79="Exc","Excelsa",IF(I79="Ara","Arabica",IF(I79="Lib","Lebrica"))))</f>
        <v>Excelsa</v>
      </c>
      <c r="O79" t="str">
        <f>IF(J79="M","Medium",IF(J79="L","Light",IF(J79="D","Dark","")))</f>
        <v>Dark</v>
      </c>
      <c r="P79" t="str">
        <f>_xlfn.XLOOKUP(Orders[[#This Row],[Customer ID]],customers!$A$1:$A$1001,customers!$I$1:$I$1001,,0)</f>
        <v>No</v>
      </c>
    </row>
    <row r="80" spans="1:16" x14ac:dyDescent="0.2">
      <c r="A80" s="2" t="s">
        <v>930</v>
      </c>
      <c r="B80" s="3">
        <v>43920</v>
      </c>
      <c r="C80" s="2" t="s">
        <v>931</v>
      </c>
      <c r="D80" t="s">
        <v>6157</v>
      </c>
      <c r="E80" s="2">
        <v>6</v>
      </c>
      <c r="F80" s="2" t="str">
        <f>_xlfn.XLOOKUP(C80,customers!A79:A1079,customers!B79:B1079,,0)</f>
        <v>Lothaire Mizzi</v>
      </c>
      <c r="G80" s="2" t="str">
        <f>IF(_xlfn.XLOOKUP(orders!C80,customers!A79:A1079,customers!C79:C1079,,0)=0,"",_xlfn.XLOOKUP(orders!C80,customers!A79:A1079,customers!C79:C1079,,0))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L80*E80</f>
        <v>40.5</v>
      </c>
      <c r="N80" t="str">
        <f>IF(I80="Rob","Robusta",IF(I80="Exc","Excelsa",IF(I80="Ara","Arabica",IF(I80="Lib","Lebrica"))))</f>
        <v>Arabica</v>
      </c>
      <c r="O80" t="str">
        <f>IF(J80="M","Medium",IF(J80="L","Light",IF(J80="D","Dark","")))</f>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_xlfn.XLOOKUP(C81,customers!A80:A1080,customers!B80:B1080,,0)</f>
        <v>Cletis Giacomazzo</v>
      </c>
      <c r="G81" s="2" t="str">
        <f>IF(_xlfn.XLOOKUP(orders!C81,customers!A80:A1080,customers!C80:C1080,,0)=0,"",_xlfn.XLOOKUP(orders!C81,customers!A80:A1080,customers!C80:C1080,,0))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L81*E81</f>
        <v>47.8</v>
      </c>
      <c r="N81" t="str">
        <f>IF(I81="Rob","Robusta",IF(I81="Exc","Excelsa",IF(I81="Ara","Arabica",IF(I81="Lib","Lebrica"))))</f>
        <v>Robusta</v>
      </c>
      <c r="O81" t="str">
        <f>IF(J81="M","Medium",IF(J81="L","Light",IF(J81="D","Dark","")))</f>
        <v>Light</v>
      </c>
      <c r="P81" t="str">
        <f>_xlfn.XLOOKUP(Orders[[#This Row],[Customer ID]],customers!$A$1:$A$1001,customers!$I$1:$I$1001,,0)</f>
        <v>No</v>
      </c>
    </row>
    <row r="82" spans="1:16" x14ac:dyDescent="0.2">
      <c r="A82" s="2" t="s">
        <v>942</v>
      </c>
      <c r="B82" s="3">
        <v>43572</v>
      </c>
      <c r="C82" s="2" t="s">
        <v>943</v>
      </c>
      <c r="D82" t="s">
        <v>6180</v>
      </c>
      <c r="E82" s="2">
        <v>5</v>
      </c>
      <c r="F82" s="2" t="str">
        <f>_xlfn.XLOOKUP(C82,customers!A81:A1081,customers!B81:B1081,,0)</f>
        <v>Ami Arnow</v>
      </c>
      <c r="G82" s="2" t="str">
        <f>IF(_xlfn.XLOOKUP(orders!C82,customers!A81:A1081,customers!C81:C1081,,0)=0,"",_xlfn.XLOOKUP(orders!C82,customers!A81:A1081,customers!C81:C1081,,0))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L82*E82</f>
        <v>38.849999999999994</v>
      </c>
      <c r="N82" t="str">
        <f>IF(I82="Rob","Robusta",IF(I82="Exc","Excelsa",IF(I82="Ara","Arabica",IF(I82="Lib","Lebrica"))))</f>
        <v>Arabica</v>
      </c>
      <c r="O82" t="str">
        <f>IF(J82="M","Medium",IF(J82="L","Light",IF(J82="D","Dark","")))</f>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_xlfn.XLOOKUP(C83,customers!A82:A1082,customers!B82:B1082,,0)</f>
        <v>Sheppard Yann</v>
      </c>
      <c r="G83" s="2" t="str">
        <f>IF(_xlfn.XLOOKUP(orders!C83,customers!A82:A1082,customers!C82:C1082,,0)=0,"",_xlfn.XLOOKUP(orders!C83,customers!A82:A1082,customers!C82:C1082,,0))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L83*E83</f>
        <v>109.36499999999999</v>
      </c>
      <c r="N83" t="str">
        <f>IF(I83="Rob","Robusta",IF(I83="Exc","Excelsa",IF(I83="Ara","Arabica",IF(I83="Lib","Lebrica"))))</f>
        <v>Lebrica</v>
      </c>
      <c r="O83" t="str">
        <f>IF(J83="M","Medium",IF(J83="L","Light",IF(J83="D","Dark","")))</f>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_xlfn.XLOOKUP(C84,customers!A83:A1083,customers!B83:B1083,,0)</f>
        <v>Bunny Naulls</v>
      </c>
      <c r="G84" s="2" t="str">
        <f>IF(_xlfn.XLOOKUP(orders!C84,customers!A83:A1083,customers!C83:C1083,,0)=0,"",_xlfn.XLOOKUP(orders!C84,customers!A83:A1083,customers!C83:C1083,,0))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L84*E84</f>
        <v>100.39499999999998</v>
      </c>
      <c r="N84" t="str">
        <f>IF(I84="Rob","Robusta",IF(I84="Exc","Excelsa",IF(I84="Ara","Arabica",IF(I84="Lib","Lebrica"))))</f>
        <v>Lebrica</v>
      </c>
      <c r="O84" t="str">
        <f>IF(J84="M","Medium",IF(J84="L","Light",IF(J84="D","Dark","")))</f>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_xlfn.XLOOKUP(C85,customers!A84:A1084,customers!B84:B1084,,0)</f>
        <v>Hally Lorait</v>
      </c>
      <c r="G85" s="2" t="str">
        <f>IF(_xlfn.XLOOKUP(orders!C85,customers!A84:A1084,customers!C84:C1084,,0)=0,"",_xlfn.XLOOKUP(orders!C85,customers!A84:A1084,customers!C84:C1084,,0))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L85*E85</f>
        <v>82.339999999999989</v>
      </c>
      <c r="N85" t="str">
        <f>IF(I85="Rob","Robusta",IF(I85="Exc","Excelsa",IF(I85="Ara","Arabica",IF(I85="Lib","Lebrica"))))</f>
        <v>Robusta</v>
      </c>
      <c r="O85" t="str">
        <f>IF(J85="M","Medium",IF(J85="L","Light",IF(J85="D","Dark","")))</f>
        <v>Dark</v>
      </c>
      <c r="P85" t="str">
        <f>_xlfn.XLOOKUP(Orders[[#This Row],[Customer ID]],customers!$A$1:$A$1001,customers!$I$1:$I$1001,,0)</f>
        <v>Yes</v>
      </c>
    </row>
    <row r="86" spans="1:16" x14ac:dyDescent="0.2">
      <c r="A86" s="2" t="s">
        <v>965</v>
      </c>
      <c r="B86" s="3">
        <v>43783</v>
      </c>
      <c r="C86" s="2" t="s">
        <v>966</v>
      </c>
      <c r="D86" t="s">
        <v>6161</v>
      </c>
      <c r="E86" s="2">
        <v>1</v>
      </c>
      <c r="F86" s="2" t="str">
        <f>_xlfn.XLOOKUP(C86,customers!A85:A1085,customers!B85:B1085,,0)</f>
        <v>Zaccaria Sherewood</v>
      </c>
      <c r="G86" s="2" t="str">
        <f>IF(_xlfn.XLOOKUP(orders!C86,customers!A85:A1085,customers!C85:C1085,,0)=0,"",_xlfn.XLOOKUP(orders!C86,customers!A85:A1085,customers!C85:C1085,,0))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L86*E86</f>
        <v>9.51</v>
      </c>
      <c r="N86" t="str">
        <f>IF(I86="Rob","Robusta",IF(I86="Exc","Excelsa",IF(I86="Ara","Arabica",IF(I86="Lib","Lebrica"))))</f>
        <v>Lebrica</v>
      </c>
      <c r="O86" t="str">
        <f>IF(J86="M","Medium",IF(J86="L","Light",IF(J86="D","Dark","")))</f>
        <v>Light</v>
      </c>
      <c r="P86" t="str">
        <f>_xlfn.XLOOKUP(Orders[[#This Row],[Customer ID]],customers!$A$1:$A$1001,customers!$I$1:$I$1001,,0)</f>
        <v>No</v>
      </c>
    </row>
    <row r="87" spans="1:16" x14ac:dyDescent="0.2">
      <c r="A87" s="2" t="s">
        <v>971</v>
      </c>
      <c r="B87" s="3">
        <v>43664</v>
      </c>
      <c r="C87" s="2" t="s">
        <v>972</v>
      </c>
      <c r="D87" t="s">
        <v>6182</v>
      </c>
      <c r="E87" s="2">
        <v>3</v>
      </c>
      <c r="F87" s="2" t="str">
        <f>_xlfn.XLOOKUP(C87,customers!A86:A1086,customers!B86:B1086,,0)</f>
        <v>Jeffrey Dufaire</v>
      </c>
      <c r="G87" s="2" t="str">
        <f>IF(_xlfn.XLOOKUP(orders!C87,customers!A86:A1086,customers!C86:C1086,,0)=0,"",_xlfn.XLOOKUP(orders!C87,customers!A86:A1086,customers!C86:C1086,,0))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L87*E87</f>
        <v>89.35499999999999</v>
      </c>
      <c r="N87" t="str">
        <f>IF(I87="Rob","Robusta",IF(I87="Exc","Excelsa",IF(I87="Ara","Arabica",IF(I87="Lib","Lebrica"))))</f>
        <v>Arabica</v>
      </c>
      <c r="O87" t="str">
        <f>IF(J87="M","Medium",IF(J87="L","Light",IF(J87="D","Dark","")))</f>
        <v>Light</v>
      </c>
      <c r="P87" t="str">
        <f>_xlfn.XLOOKUP(Orders[[#This Row],[Customer ID]],customers!$A$1:$A$1001,customers!$I$1:$I$1001,,0)</f>
        <v>No</v>
      </c>
    </row>
    <row r="88" spans="1:16" x14ac:dyDescent="0.2">
      <c r="A88" s="2" t="s">
        <v>971</v>
      </c>
      <c r="B88" s="3">
        <v>43664</v>
      </c>
      <c r="C88" s="2" t="s">
        <v>972</v>
      </c>
      <c r="D88" t="s">
        <v>6154</v>
      </c>
      <c r="E88" s="2">
        <v>4</v>
      </c>
      <c r="F88" s="2" t="str">
        <f>_xlfn.XLOOKUP(C88,customers!A87:A1087,customers!B87:B1087,,0)</f>
        <v>Jeffrey Dufaire</v>
      </c>
      <c r="G88" s="2" t="str">
        <f>IF(_xlfn.XLOOKUP(orders!C88,customers!A87:A1087,customers!C87:C1087,,0)=0,"",_xlfn.XLOOKUP(orders!C88,customers!A87:A1087,customers!C87:C1087,,0))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L88*E88</f>
        <v>11.94</v>
      </c>
      <c r="N88" t="str">
        <f>IF(I88="Rob","Robusta",IF(I88="Exc","Excelsa",IF(I88="Ara","Arabica",IF(I88="Lib","Lebrica"))))</f>
        <v>Arabica</v>
      </c>
      <c r="O88" t="str">
        <f>IF(J88="M","Medium",IF(J88="L","Light",IF(J88="D","Dark","")))</f>
        <v>Dark</v>
      </c>
      <c r="P88" t="str">
        <f>_xlfn.XLOOKUP(Orders[[#This Row],[Customer ID]],customers!$A$1:$A$1001,customers!$I$1:$I$1001,,0)</f>
        <v>No</v>
      </c>
    </row>
    <row r="89" spans="1:16" x14ac:dyDescent="0.2">
      <c r="A89" s="2" t="s">
        <v>980</v>
      </c>
      <c r="B89" s="3">
        <v>44289</v>
      </c>
      <c r="C89" s="2" t="s">
        <v>981</v>
      </c>
      <c r="D89" t="s">
        <v>6155</v>
      </c>
      <c r="E89" s="2">
        <v>3</v>
      </c>
      <c r="F89" s="2" t="str">
        <f>_xlfn.XLOOKUP(C89,customers!A88:A1088,customers!B88:B1088,,0)</f>
        <v>Beitris Keaveney</v>
      </c>
      <c r="G89" s="2" t="str">
        <f>IF(_xlfn.XLOOKUP(orders!C89,customers!A88:A1088,customers!C88:C1088,,0)=0,"",_xlfn.XLOOKUP(orders!C89,customers!A88:A1088,customers!C88:C1088,,0))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L89*E89</f>
        <v>33.75</v>
      </c>
      <c r="N89" t="str">
        <f>IF(I89="Rob","Robusta",IF(I89="Exc","Excelsa",IF(I89="Ara","Arabica",IF(I89="Lib","Lebrica"))))</f>
        <v>Arabica</v>
      </c>
      <c r="O89" t="str">
        <f>IF(J89="M","Medium",IF(J89="L","Light",IF(J89="D","Dark","")))</f>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_xlfn.XLOOKUP(C90,customers!A89:A1089,customers!B89:B1089,,0)</f>
        <v>Elna Grise</v>
      </c>
      <c r="G90" s="2" t="str">
        <f>IF(_xlfn.XLOOKUP(orders!C90,customers!A89:A1089,customers!C89:C1089,,0)=0,"",_xlfn.XLOOKUP(orders!C90,customers!A89:A1089,customers!C89:C1089,,0))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L90*E90</f>
        <v>35.849999999999994</v>
      </c>
      <c r="N90" t="str">
        <f>IF(I90="Rob","Robusta",IF(I90="Exc","Excelsa",IF(I90="Ara","Arabica",IF(I90="Lib","Lebrica"))))</f>
        <v>Robusta</v>
      </c>
      <c r="O90" t="str">
        <f>IF(J90="M","Medium",IF(J90="L","Light",IF(J90="D","Dark","")))</f>
        <v>Light</v>
      </c>
      <c r="P90" t="str">
        <f>_xlfn.XLOOKUP(Orders[[#This Row],[Customer ID]],customers!$A$1:$A$1001,customers!$I$1:$I$1001,,0)</f>
        <v>No</v>
      </c>
    </row>
    <row r="91" spans="1:16" x14ac:dyDescent="0.2">
      <c r="A91" s="2" t="s">
        <v>990</v>
      </c>
      <c r="B91" s="3">
        <v>44545</v>
      </c>
      <c r="C91" s="2" t="s">
        <v>991</v>
      </c>
      <c r="D91" t="s">
        <v>6140</v>
      </c>
      <c r="E91" s="2">
        <v>6</v>
      </c>
      <c r="F91" s="2" t="str">
        <f>_xlfn.XLOOKUP(C91,customers!A90:A1090,customers!B90:B1090,,0)</f>
        <v>Torie Gottelier</v>
      </c>
      <c r="G91" s="2" t="str">
        <f>IF(_xlfn.XLOOKUP(orders!C91,customers!A90:A1090,customers!C90:C1090,,0)=0,"",_xlfn.XLOOKUP(orders!C91,customers!A90:A1090,customers!C90:C1090,,0))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L91*E91</f>
        <v>77.699999999999989</v>
      </c>
      <c r="N91" t="str">
        <f>IF(I91="Rob","Robusta",IF(I91="Exc","Excelsa",IF(I91="Ara","Arabica",IF(I91="Lib","Lebrica"))))</f>
        <v>Arabica</v>
      </c>
      <c r="O91" t="str">
        <f>IF(J91="M","Medium",IF(J91="L","Light",IF(J91="D","Dark","")))</f>
        <v>Light</v>
      </c>
      <c r="P91" t="str">
        <f>_xlfn.XLOOKUP(Orders[[#This Row],[Customer ID]],customers!$A$1:$A$1001,customers!$I$1:$I$1001,,0)</f>
        <v>No</v>
      </c>
    </row>
    <row r="92" spans="1:16" x14ac:dyDescent="0.2">
      <c r="A92" s="2" t="s">
        <v>996</v>
      </c>
      <c r="B92" s="3">
        <v>43971</v>
      </c>
      <c r="C92" s="2" t="s">
        <v>997</v>
      </c>
      <c r="D92" t="s">
        <v>6140</v>
      </c>
      <c r="E92" s="2">
        <v>4</v>
      </c>
      <c r="F92" s="2" t="str">
        <f>_xlfn.XLOOKUP(C92,customers!A91:A1091,customers!B91:B1091,,0)</f>
        <v>Loydie Langlais</v>
      </c>
      <c r="G92" s="2" t="str">
        <f>IF(_xlfn.XLOOKUP(orders!C92,customers!A91:A1091,customers!C91:C1091,,0)=0,"",_xlfn.XLOOKUP(orders!C92,customers!A91:A1091,customers!C91:C1091,,0))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L92*E92</f>
        <v>51.8</v>
      </c>
      <c r="N92" t="str">
        <f>IF(I92="Rob","Robusta",IF(I92="Exc","Excelsa",IF(I92="Ara","Arabica",IF(I92="Lib","Lebrica"))))</f>
        <v>Arabica</v>
      </c>
      <c r="O92" t="str">
        <f>IF(J92="M","Medium",IF(J92="L","Light",IF(J92="D","Dark","")))</f>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_xlfn.XLOOKUP(C93,customers!A92:A1092,customers!B92:B1092,,0)</f>
        <v>Adham Greenhead</v>
      </c>
      <c r="G93" s="2" t="str">
        <f>IF(_xlfn.XLOOKUP(orders!C93,customers!A92:A1092,customers!C92:C1092,,0)=0,"",_xlfn.XLOOKUP(orders!C93,customers!A92:A1092,customers!C92:C1092,,0))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L93*E93</f>
        <v>103.49999999999999</v>
      </c>
      <c r="N93" t="str">
        <f>IF(I93="Rob","Robusta",IF(I93="Exc","Excelsa",IF(I93="Ara","Arabica",IF(I93="Lib","Lebrica"))))</f>
        <v>Arabica</v>
      </c>
      <c r="O93" t="str">
        <f>IF(J93="M","Medium",IF(J93="L","Light",IF(J93="D","Dark","")))</f>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_xlfn.XLOOKUP(C94,customers!A93:A1093,customers!B93:B1093,,0)</f>
        <v>Hamish MacSherry</v>
      </c>
      <c r="G94" s="2" t="str">
        <f>IF(_xlfn.XLOOKUP(orders!C94,customers!A93:A1093,customers!C93:C1093,,0)=0,"",_xlfn.XLOOKUP(orders!C94,customers!A93:A1093,customers!C93:C1093,,0))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L94*E94</f>
        <v>44.55</v>
      </c>
      <c r="N94" t="str">
        <f>IF(I94="Rob","Robusta",IF(I94="Exc","Excelsa",IF(I94="Ara","Arabica",IF(I94="Lib","Lebrica"))))</f>
        <v>Excelsa</v>
      </c>
      <c r="O94" t="str">
        <f>IF(J94="M","Medium",IF(J94="L","Light",IF(J94="D","Dark","")))</f>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_xlfn.XLOOKUP(C95,customers!A94:A1094,customers!B94:B1094,,0)</f>
        <v>Else Langcaster</v>
      </c>
      <c r="G95" s="2" t="str">
        <f>IF(_xlfn.XLOOKUP(orders!C95,customers!A94:A1094,customers!C94:C1094,,0)=0,"",_xlfn.XLOOKUP(orders!C95,customers!A94:A1094,customers!C94:C1094,,0))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L95*E95</f>
        <v>35.64</v>
      </c>
      <c r="N95" t="str">
        <f>IF(I95="Rob","Robusta",IF(I95="Exc","Excelsa",IF(I95="Ara","Arabica",IF(I95="Lib","Lebrica"))))</f>
        <v>Excelsa</v>
      </c>
      <c r="O95" t="str">
        <f>IF(J95="M","Medium",IF(J95="L","Light",IF(J95="D","Dark","")))</f>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_xlfn.XLOOKUP(C96,customers!A95:A1095,customers!B95:B1095,,0)</f>
        <v>Rudy Farquharson</v>
      </c>
      <c r="G96" s="2" t="str">
        <f>IF(_xlfn.XLOOKUP(orders!C96,customers!A95:A1095,customers!C95:C1095,,0)=0,"",_xlfn.XLOOKUP(orders!C96,customers!A95:A1095,customers!C95:C1095,,0))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L96*E96</f>
        <v>17.91</v>
      </c>
      <c r="N96" t="str">
        <f>IF(I96="Rob","Robusta",IF(I96="Exc","Excelsa",IF(I96="Ara","Arabica",IF(I96="Lib","Lebrica"))))</f>
        <v>Arabica</v>
      </c>
      <c r="O96" t="str">
        <f>IF(J96="M","Medium",IF(J96="L","Light",IF(J96="D","Dark","")))</f>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_xlfn.XLOOKUP(C97,customers!A96:A1096,customers!B96:B1096,,0)</f>
        <v>Norene Magauran</v>
      </c>
      <c r="G97" s="2" t="str">
        <f>IF(_xlfn.XLOOKUP(orders!C97,customers!A96:A1096,customers!C96:C1096,,0)=0,"",_xlfn.XLOOKUP(orders!C97,customers!A96:A1096,customers!C96:C1096,,0))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L97*E97</f>
        <v>155.24999999999997</v>
      </c>
      <c r="N97" t="str">
        <f>IF(I97="Rob","Robusta",IF(I97="Exc","Excelsa",IF(I97="Ara","Arabica",IF(I97="Lib","Lebrica"))))</f>
        <v>Arabica</v>
      </c>
      <c r="O97" t="str">
        <f>IF(J97="M","Medium",IF(J97="L","Light",IF(J97="D","Dark","")))</f>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_xlfn.XLOOKUP(C98,customers!A97:A1097,customers!B97:B1097,,0)</f>
        <v>Vicki Kirdsch</v>
      </c>
      <c r="G98" s="2" t="str">
        <f>IF(_xlfn.XLOOKUP(orders!C98,customers!A97:A1097,customers!C97:C1097,,0)=0,"",_xlfn.XLOOKUP(orders!C98,customers!A97:A1097,customers!C97:C1097,,0))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L98*E98</f>
        <v>5.97</v>
      </c>
      <c r="N98" t="str">
        <f>IF(I98="Rob","Robusta",IF(I98="Exc","Excelsa",IF(I98="Ara","Arabica",IF(I98="Lib","Lebrica"))))</f>
        <v>Arabica</v>
      </c>
      <c r="O98" t="str">
        <f>IF(J98="M","Medium",IF(J98="L","Light",IF(J98="D","Dark","")))</f>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_xlfn.XLOOKUP(C99,customers!A98:A1098,customers!B98:B1098,,0)</f>
        <v>Ilysa Whapple</v>
      </c>
      <c r="G99" s="2" t="str">
        <f>IF(_xlfn.XLOOKUP(orders!C99,customers!A98:A1098,customers!C98:C1098,,0)=0,"",_xlfn.XLOOKUP(orders!C99,customers!A98:A1098,customers!C98:C1098,,0))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L99*E99</f>
        <v>13.5</v>
      </c>
      <c r="N99" t="str">
        <f>IF(I99="Rob","Robusta",IF(I99="Exc","Excelsa",IF(I99="Ara","Arabica",IF(I99="Lib","Lebrica"))))</f>
        <v>Arabica</v>
      </c>
      <c r="O99" t="str">
        <f>IF(J99="M","Medium",IF(J99="L","Light",IF(J99="D","Dark","")))</f>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_xlfn.XLOOKUP(C100,customers!A99:A1099,customers!B99:B1099,,0)</f>
        <v>Ruy Cancellieri</v>
      </c>
      <c r="G100" s="2" t="str">
        <f>IF(_xlfn.XLOOKUP(orders!C100,customers!A99:A1099,customers!C99:C1099,,0)=0,"",_xlfn.XLOOKUP(orders!C100,customers!A99:A1099,customers!C99:C1099,,0))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L100*E100</f>
        <v>2.9849999999999999</v>
      </c>
      <c r="N100" t="str">
        <f>IF(I100="Rob","Robusta",IF(I100="Exc","Excelsa",IF(I100="Ara","Arabica",IF(I100="Lib","Lebrica"))))</f>
        <v>Arabica</v>
      </c>
      <c r="O100" t="str">
        <f>IF(J100="M","Medium",IF(J100="L","Light",IF(J100="D","Dark","")))</f>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_xlfn.XLOOKUP(C101,customers!A100:A1100,customers!B100:B1100,,0)</f>
        <v>Aube Follett</v>
      </c>
      <c r="G101" s="2" t="str">
        <f>IF(_xlfn.XLOOKUP(orders!C101,customers!A100:A1100,customers!C100:C1100,,0)=0,"",_xlfn.XLOOKUP(orders!C101,customers!A100:A1100,customers!C100:C1100,,0))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L101*E101</f>
        <v>13.095000000000001</v>
      </c>
      <c r="N101" t="str">
        <f>IF(I101="Rob","Robusta",IF(I101="Exc","Excelsa",IF(I101="Ara","Arabica",IF(I101="Lib","Lebrica"))))</f>
        <v>Lebrica</v>
      </c>
      <c r="O101" t="str">
        <f>IF(J101="M","Medium",IF(J101="L","Light",IF(J101="D","Dark","")))</f>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_xlfn.XLOOKUP(C102,customers!A101:A1101,customers!B101:B1101,,0)</f>
        <v>Rudiger Di Bartolomeo</v>
      </c>
      <c r="G102" s="2" t="str">
        <f>IF(_xlfn.XLOOKUP(orders!C102,customers!A101:A1101,customers!C101:C1101,,0)=0,"",_xlfn.XLOOKUP(orders!C102,customers!A101:A1101,customers!C101:C1101,,0))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L102*E102</f>
        <v>7.77</v>
      </c>
      <c r="N102" t="str">
        <f>IF(I102="Rob","Robusta",IF(I102="Exc","Excelsa",IF(I102="Ara","Arabica",IF(I102="Lib","Lebrica"))))</f>
        <v>Arabica</v>
      </c>
      <c r="O102" t="str">
        <f>IF(J102="M","Medium",IF(J102="L","Light",IF(J102="D","Dark","")))</f>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_xlfn.XLOOKUP(C103,customers!A102:A1102,customers!B102:B1102,,0)</f>
        <v>Nickey Youles</v>
      </c>
      <c r="G103" s="2" t="str">
        <f>IF(_xlfn.XLOOKUP(orders!C103,customers!A102:A1102,customers!C102:C1102,,0)=0,"",_xlfn.XLOOKUP(orders!C103,customers!A102:A1102,customers!C102:C1102,,0))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L103*E103</f>
        <v>148.92499999999998</v>
      </c>
      <c r="N103" t="str">
        <f>IF(I103="Rob","Robusta",IF(I103="Exc","Excelsa",IF(I103="Ara","Arabica",IF(I103="Lib","Lebrica"))))</f>
        <v>Lebrica</v>
      </c>
      <c r="O103" t="str">
        <f>IF(J103="M","Medium",IF(J103="L","Light",IF(J103="D","Dark","")))</f>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_xlfn.XLOOKUP(C104,customers!A103:A1103,customers!B103:B1103,,0)</f>
        <v>Dyanna Aizikovitz</v>
      </c>
      <c r="G104" s="2" t="str">
        <f>IF(_xlfn.XLOOKUP(orders!C104,customers!A103:A1103,customers!C103:C1103,,0)=0,"",_xlfn.XLOOKUP(orders!C104,customers!A103:A1103,customers!C103:C1103,,0))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L104*E104</f>
        <v>38.849999999999994</v>
      </c>
      <c r="N104" t="str">
        <f>IF(I104="Rob","Robusta",IF(I104="Exc","Excelsa",IF(I104="Ara","Arabica",IF(I104="Lib","Lebrica"))))</f>
        <v>Lebrica</v>
      </c>
      <c r="O104" t="str">
        <f>IF(J104="M","Medium",IF(J104="L","Light",IF(J104="D","Dark","")))</f>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_xlfn.XLOOKUP(C105,customers!A104:A1104,customers!B104:B1104,,0)</f>
        <v>Bram Revel</v>
      </c>
      <c r="G105" s="2" t="str">
        <f>IF(_xlfn.XLOOKUP(orders!C105,customers!A104:A1104,customers!C104:C1104,,0)=0,"",_xlfn.XLOOKUP(orders!C105,customers!A104:A1104,customers!C104:C1104,,0))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L105*E105</f>
        <v>11.94</v>
      </c>
      <c r="N105" t="str">
        <f>IF(I105="Rob","Robusta",IF(I105="Exc","Excelsa",IF(I105="Ara","Arabica",IF(I105="Lib","Lebrica"))))</f>
        <v>Robusta</v>
      </c>
      <c r="O105" t="str">
        <f>IF(J105="M","Medium",IF(J105="L","Light",IF(J105="D","Dark","")))</f>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_xlfn.XLOOKUP(C106,customers!A105:A1105,customers!B105:B1105,,0)</f>
        <v>Emiline Priddis</v>
      </c>
      <c r="G106" s="2" t="str">
        <f>IF(_xlfn.XLOOKUP(orders!C106,customers!A105:A1105,customers!C105:C1105,,0)=0,"",_xlfn.XLOOKUP(orders!C106,customers!A105:A1105,customers!C105:C1105,,0))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L106*E106</f>
        <v>87.300000000000011</v>
      </c>
      <c r="N106" t="str">
        <f>IF(I106="Rob","Robusta",IF(I106="Exc","Excelsa",IF(I106="Ara","Arabica",IF(I106="Lib","Lebrica"))))</f>
        <v>Lebrica</v>
      </c>
      <c r="O106" t="str">
        <f>IF(J106="M","Medium",IF(J106="L","Light",IF(J106="D","Dark","")))</f>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_xlfn.XLOOKUP(C107,customers!A106:A1106,customers!B106:B1106,,0)</f>
        <v>Queenie Veel</v>
      </c>
      <c r="G107" s="2" t="str">
        <f>IF(_xlfn.XLOOKUP(orders!C107,customers!A106:A1106,customers!C106:C1106,,0)=0,"",_xlfn.XLOOKUP(orders!C107,customers!A106:A1106,customers!C106:C1106,,0))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L107*E107</f>
        <v>40.5</v>
      </c>
      <c r="N107" t="str">
        <f>IF(I107="Rob","Robusta",IF(I107="Exc","Excelsa",IF(I107="Ara","Arabica",IF(I107="Lib","Lebrica"))))</f>
        <v>Arabica</v>
      </c>
      <c r="O107" t="str">
        <f>IF(J107="M","Medium",IF(J107="L","Light",IF(J107="D","Dark","")))</f>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_xlfn.XLOOKUP(C108,customers!A107:A1107,customers!B107:B1107,,0)</f>
        <v>Lind Conyers</v>
      </c>
      <c r="G108" s="2" t="str">
        <f>IF(_xlfn.XLOOKUP(orders!C108,customers!A107:A1107,customers!C107:C1107,,0)=0,"",_xlfn.XLOOKUP(orders!C108,customers!A107:A1107,customers!C107:C1107,,0))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L108*E108</f>
        <v>24.3</v>
      </c>
      <c r="N108" t="str">
        <f>IF(I108="Rob","Robusta",IF(I108="Exc","Excelsa",IF(I108="Ara","Arabica",IF(I108="Lib","Lebrica"))))</f>
        <v>Excelsa</v>
      </c>
      <c r="O108" t="str">
        <f>IF(J108="M","Medium",IF(J108="L","Light",IF(J108="D","Dark","")))</f>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_xlfn.XLOOKUP(C109,customers!A108:A1108,customers!B108:B1108,,0)</f>
        <v>Pen Wye</v>
      </c>
      <c r="G109" s="2" t="str">
        <f>IF(_xlfn.XLOOKUP(orders!C109,customers!A108:A1108,customers!C108:C1108,,0)=0,"",_xlfn.XLOOKUP(orders!C109,customers!A108:A1108,customers!C108:C1108,,0))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L109*E109</f>
        <v>17.91</v>
      </c>
      <c r="N109" t="str">
        <f>IF(I109="Rob","Robusta",IF(I109="Exc","Excelsa",IF(I109="Ara","Arabica",IF(I109="Lib","Lebrica"))))</f>
        <v>Robusta</v>
      </c>
      <c r="O109" t="str">
        <f>IF(J109="M","Medium",IF(J109="L","Light",IF(J109="D","Dark","")))</f>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_xlfn.XLOOKUP(C110,customers!A109:A1109,customers!B109:B1109,,0)</f>
        <v>Isahella Hagland</v>
      </c>
      <c r="G110" s="2" t="str">
        <f>IF(_xlfn.XLOOKUP(orders!C110,customers!A109:A1109,customers!C109:C1109,,0)=0,"",_xlfn.XLOOKUP(orders!C110,customers!A109:A1109,customers!C109:C1109,,0))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L110*E110</f>
        <v>27</v>
      </c>
      <c r="N110" t="str">
        <f>IF(I110="Rob","Robusta",IF(I110="Exc","Excelsa",IF(I110="Ara","Arabica",IF(I110="Lib","Lebrica"))))</f>
        <v>Arabica</v>
      </c>
      <c r="O110" t="str">
        <f>IF(J110="M","Medium",IF(J110="L","Light",IF(J110="D","Dark","")))</f>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_xlfn.XLOOKUP(C111,customers!A110:A1110,customers!B110:B1110,,0)</f>
        <v>Terry Sheryn</v>
      </c>
      <c r="G111" s="2" t="str">
        <f>IF(_xlfn.XLOOKUP(orders!C111,customers!A110:A1110,customers!C110:C1110,,0)=0,"",_xlfn.XLOOKUP(orders!C111,customers!A110:A1110,customers!C110:C1110,,0))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L111*E111</f>
        <v>7.77</v>
      </c>
      <c r="N111" t="str">
        <f>IF(I111="Rob","Robusta",IF(I111="Exc","Excelsa",IF(I111="Ara","Arabica",IF(I111="Lib","Lebrica"))))</f>
        <v>Lebrica</v>
      </c>
      <c r="O111" t="str">
        <f>IF(J111="M","Medium",IF(J111="L","Light",IF(J111="D","Dark","")))</f>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_xlfn.XLOOKUP(C112,customers!A111:A1111,customers!B111:B1111,,0)</f>
        <v>Marie-jeanne Redgrave</v>
      </c>
      <c r="G112" s="2" t="str">
        <f>IF(_xlfn.XLOOKUP(orders!C112,customers!A111:A1111,customers!C111:C1111,,0)=0,"",_xlfn.XLOOKUP(orders!C112,customers!A111:A1111,customers!C111:C1111,,0))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L112*E112</f>
        <v>13.365</v>
      </c>
      <c r="N112" t="str">
        <f>IF(I112="Rob","Robusta",IF(I112="Exc","Excelsa",IF(I112="Ara","Arabica",IF(I112="Lib","Lebrica"))))</f>
        <v>Excelsa</v>
      </c>
      <c r="O112" t="str">
        <f>IF(J112="M","Medium",IF(J112="L","Light",IF(J112="D","Dark","")))</f>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_xlfn.XLOOKUP(C113,customers!A112:A1112,customers!B112:B1112,,0)</f>
        <v>Betty Fominov</v>
      </c>
      <c r="G113" s="2" t="str">
        <f>IF(_xlfn.XLOOKUP(orders!C113,customers!A112:A1112,customers!C112:C1112,,0)=0,"",_xlfn.XLOOKUP(orders!C113,customers!A112:A1112,customers!C112:C1112,,0))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L113*E113</f>
        <v>26.849999999999994</v>
      </c>
      <c r="N113" t="str">
        <f>IF(I113="Rob","Robusta",IF(I113="Exc","Excelsa",IF(I113="Ara","Arabica",IF(I113="Lib","Lebrica"))))</f>
        <v>Robusta</v>
      </c>
      <c r="O113" t="str">
        <f>IF(J113="M","Medium",IF(J113="L","Light",IF(J113="D","Dark","")))</f>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_xlfn.XLOOKUP(C114,customers!A113:A1113,customers!B113:B1113,,0)</f>
        <v>Shawnee Critchlow</v>
      </c>
      <c r="G114" s="2" t="str">
        <f>IF(_xlfn.XLOOKUP(orders!C114,customers!A113:A1113,customers!C113:C1113,,0)=0,"",_xlfn.XLOOKUP(orders!C114,customers!A113:A1113,customers!C113:C1113,,0))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L114*E114</f>
        <v>11.25</v>
      </c>
      <c r="N114" t="str">
        <f>IF(I114="Rob","Robusta",IF(I114="Exc","Excelsa",IF(I114="Ara","Arabica",IF(I114="Lib","Lebrica"))))</f>
        <v>Arabica</v>
      </c>
      <c r="O114" t="str">
        <f>IF(J114="M","Medium",IF(J114="L","Light",IF(J114="D","Dark","")))</f>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_xlfn.XLOOKUP(C115,customers!A114:A1114,customers!B114:B1114,,0)</f>
        <v>Merrel Steptow</v>
      </c>
      <c r="G115" s="2" t="str">
        <f>IF(_xlfn.XLOOKUP(orders!C115,customers!A114:A1114,customers!C114:C1114,,0)=0,"",_xlfn.XLOOKUP(orders!C115,customers!A114:A1114,customers!C114:C1114,,0))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L115*E115</f>
        <v>14.55</v>
      </c>
      <c r="N115" t="str">
        <f>IF(I115="Rob","Robusta",IF(I115="Exc","Excelsa",IF(I115="Ara","Arabica",IF(I115="Lib","Lebrica"))))</f>
        <v>Lebrica</v>
      </c>
      <c r="O115" t="str">
        <f>IF(J115="M","Medium",IF(J115="L","Light",IF(J115="D","Dark","")))</f>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_xlfn.XLOOKUP(C116,customers!A115:A1115,customers!B115:B1115,,0)</f>
        <v>Carmina Hubbuck</v>
      </c>
      <c r="G116" s="2" t="str">
        <f>IF(_xlfn.XLOOKUP(orders!C116,customers!A115:A1115,customers!C115:C1115,,0)=0,"",_xlfn.XLOOKUP(orders!C116,customers!A115:A1115,customers!C115:C1115,,0))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L116*E116</f>
        <v>14.339999999999998</v>
      </c>
      <c r="N116" t="str">
        <f>IF(I116="Rob","Robusta",IF(I116="Exc","Excelsa",IF(I116="Ara","Arabica",IF(I116="Lib","Lebrica"))))</f>
        <v>Robusta</v>
      </c>
      <c r="O116" t="str">
        <f>IF(J116="M","Medium",IF(J116="L","Light",IF(J116="D","Dark","")))</f>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_xlfn.XLOOKUP(C117,customers!A116:A1116,customers!B116:B1116,,0)</f>
        <v>Ingeberg Mulliner</v>
      </c>
      <c r="G117" s="2" t="str">
        <f>IF(_xlfn.XLOOKUP(orders!C117,customers!A116:A1116,customers!C116:C1116,,0)=0,"",_xlfn.XLOOKUP(orders!C117,customers!A116:A1116,customers!C116:C1116,,0))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L117*E117</f>
        <v>15.85</v>
      </c>
      <c r="N117" t="str">
        <f>IF(I117="Rob","Robusta",IF(I117="Exc","Excelsa",IF(I117="Ara","Arabica",IF(I117="Lib","Lebrica"))))</f>
        <v>Lebrica</v>
      </c>
      <c r="O117" t="str">
        <f>IF(J117="M","Medium",IF(J117="L","Light",IF(J117="D","Dark","")))</f>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_xlfn.XLOOKUP(C118,customers!A117:A1117,customers!B117:B1117,,0)</f>
        <v>Geneva Standley</v>
      </c>
      <c r="G118" s="2" t="str">
        <f>IF(_xlfn.XLOOKUP(orders!C118,customers!A117:A1117,customers!C117:C1117,,0)=0,"",_xlfn.XLOOKUP(orders!C118,customers!A117:A1117,customers!C117:C1117,,0))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L118*E118</f>
        <v>19.02</v>
      </c>
      <c r="N118" t="str">
        <f>IF(I118="Rob","Robusta",IF(I118="Exc","Excelsa",IF(I118="Ara","Arabica",IF(I118="Lib","Lebrica"))))</f>
        <v>Lebrica</v>
      </c>
      <c r="O118" t="str">
        <f>IF(J118="M","Medium",IF(J118="L","Light",IF(J118="D","Dark","")))</f>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_xlfn.XLOOKUP(C119,customers!A118:A1118,customers!B118:B1118,,0)</f>
        <v>Brook Drage</v>
      </c>
      <c r="G119" s="2" t="str">
        <f>IF(_xlfn.XLOOKUP(orders!C119,customers!A118:A1118,customers!C118:C1118,,0)=0,"",_xlfn.XLOOKUP(orders!C119,customers!A118:A1118,customers!C118:C1118,,0))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L119*E119</f>
        <v>38.04</v>
      </c>
      <c r="N119" t="str">
        <f>IF(I119="Rob","Robusta",IF(I119="Exc","Excelsa",IF(I119="Ara","Arabica",IF(I119="Lib","Lebrica"))))</f>
        <v>Lebrica</v>
      </c>
      <c r="O119" t="str">
        <f>IF(J119="M","Medium",IF(J119="L","Light",IF(J119="D","Dark","")))</f>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_xlfn.XLOOKUP(C120,customers!A119:A1119,customers!B119:B1119,,0)</f>
        <v>Muffin Yallop</v>
      </c>
      <c r="G120" s="2" t="str">
        <f>IF(_xlfn.XLOOKUP(orders!C120,customers!A119:A1119,customers!C119:C1119,,0)=0,"",_xlfn.XLOOKUP(orders!C120,customers!A119:A1119,customers!C119:C1119,,0))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L120*E120</f>
        <v>21.87</v>
      </c>
      <c r="N120" t="str">
        <f>IF(I120="Rob","Robusta",IF(I120="Exc","Excelsa",IF(I120="Ara","Arabica",IF(I120="Lib","Lebrica"))))</f>
        <v>Excelsa</v>
      </c>
      <c r="O120" t="str">
        <f>IF(J120="M","Medium",IF(J120="L","Light",IF(J120="D","Dark","")))</f>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_xlfn.XLOOKUP(C121,customers!A120:A1120,customers!B120:B1120,,0)</f>
        <v>Cordi Switsur</v>
      </c>
      <c r="G121" s="2" t="str">
        <f>IF(_xlfn.XLOOKUP(orders!C121,customers!A120:A1120,customers!C120:C1120,,0)=0,"",_xlfn.XLOOKUP(orders!C121,customers!A120:A1120,customers!C120:C1120,,0))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L121*E121</f>
        <v>4.125</v>
      </c>
      <c r="N121" t="str">
        <f>IF(I121="Rob","Robusta",IF(I121="Exc","Excelsa",IF(I121="Ara","Arabica",IF(I121="Lib","Lebrica"))))</f>
        <v>Excelsa</v>
      </c>
      <c r="O121" t="str">
        <f>IF(J121="M","Medium",IF(J121="L","Light",IF(J121="D","Dark","")))</f>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_xlfn.XLOOKUP(C122,customers!A121:A1121,customers!B121:B1121,,0)</f>
        <v>Cordi Switsur</v>
      </c>
      <c r="G122" s="2" t="str">
        <f>IF(_xlfn.XLOOKUP(orders!C122,customers!A121:A1121,customers!C121:C1121,,0)=0,"",_xlfn.XLOOKUP(orders!C122,customers!A121:A1121,customers!C121:C1121,,0))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L122*E122</f>
        <v>3.8849999999999998</v>
      </c>
      <c r="N122" t="str">
        <f>IF(I122="Rob","Robusta",IF(I122="Exc","Excelsa",IF(I122="Ara","Arabica",IF(I122="Lib","Lebrica"))))</f>
        <v>Arabica</v>
      </c>
      <c r="O122" t="str">
        <f>IF(J122="M","Medium",IF(J122="L","Light",IF(J122="D","Dark","")))</f>
        <v>Light</v>
      </c>
      <c r="P122" t="str">
        <f>_xlfn.XLOOKUP(Orders[[#This Row],[Customer ID]],customers!$A$1:$A$1001,customers!$I$1:$I$1001,,0)</f>
        <v>No</v>
      </c>
    </row>
    <row r="123" spans="1:16" x14ac:dyDescent="0.2">
      <c r="A123" s="2" t="s">
        <v>1158</v>
      </c>
      <c r="B123" s="3">
        <v>44471</v>
      </c>
      <c r="C123" s="2" t="s">
        <v>1159</v>
      </c>
      <c r="D123" t="s">
        <v>6141</v>
      </c>
      <c r="E123" s="2">
        <v>5</v>
      </c>
      <c r="F123" s="2" t="e">
        <f>_xlfn.XLOOKUP(C123,customers!A122:A1122,customers!B122:B1122,,0)</f>
        <v>#N/A</v>
      </c>
      <c r="G123" s="2" t="e">
        <f>IF(_xlfn.XLOOKUP(orders!C123,customers!A122:A1122,customers!C122:C1122,,0)=0,"",_xlfn.XLOOKUP(orders!C123,customers!A122:A1122,customers!C122:C1122,,0))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L123*E123</f>
        <v>68.75</v>
      </c>
      <c r="N123" t="str">
        <f>IF(I123="Rob","Robusta",IF(I123="Exc","Excelsa",IF(I123="Ara","Arabica",IF(I123="Lib","Lebrica"))))</f>
        <v>Excelsa</v>
      </c>
      <c r="O123" t="str">
        <f>IF(J123="M","Medium",IF(J123="L","Light",IF(J123="D","Dark","")))</f>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_xlfn.XLOOKUP(C124,customers!A123:A1123,customers!B123:B1123,,0)</f>
        <v>Mahala Ludwell</v>
      </c>
      <c r="G124" s="2" t="str">
        <f>IF(_xlfn.XLOOKUP(orders!C124,customers!A123:A1123,customers!C123:C1123,,0)=0,"",_xlfn.XLOOKUP(orders!C124,customers!A123:A1123,customers!C123:C1123,,0))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L124*E124</f>
        <v>23.88</v>
      </c>
      <c r="N124" t="str">
        <f>IF(I124="Rob","Robusta",IF(I124="Exc","Excelsa",IF(I124="Ara","Arabica",IF(I124="Lib","Lebrica"))))</f>
        <v>Arabica</v>
      </c>
      <c r="O124" t="str">
        <f>IF(J124="M","Medium",IF(J124="L","Light",IF(J124="D","Dark","")))</f>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_xlfn.XLOOKUP(C125,customers!A124:A1124,customers!B124:B1124,,0)</f>
        <v>Doll Beauchamp</v>
      </c>
      <c r="G125" s="2" t="str">
        <f>IF(_xlfn.XLOOKUP(orders!C125,customers!A124:A1124,customers!C124:C1124,,0)=0,"",_xlfn.XLOOKUP(orders!C125,customers!A124:A1124,customers!C124:C1124,,0))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L125*E125</f>
        <v>145.82</v>
      </c>
      <c r="N125" t="str">
        <f>IF(I125="Rob","Robusta",IF(I125="Exc","Excelsa",IF(I125="Ara","Arabica",IF(I125="Lib","Lebrica"))))</f>
        <v>Lebrica</v>
      </c>
      <c r="O125" t="str">
        <f>IF(J125="M","Medium",IF(J125="L","Light",IF(J125="D","Dark","")))</f>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_xlfn.XLOOKUP(C126,customers!A125:A1125,customers!B125:B1125,,0)</f>
        <v>Stanford Rodliff</v>
      </c>
      <c r="G126" s="2" t="str">
        <f>IF(_xlfn.XLOOKUP(orders!C126,customers!A125:A1125,customers!C125:C1125,,0)=0,"",_xlfn.XLOOKUP(orders!C126,customers!A125:A1125,customers!C125:C1125,,0))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L126*E126</f>
        <v>21.825000000000003</v>
      </c>
      <c r="N126" t="str">
        <f>IF(I126="Rob","Robusta",IF(I126="Exc","Excelsa",IF(I126="Ara","Arabica",IF(I126="Lib","Lebrica"))))</f>
        <v>Lebrica</v>
      </c>
      <c r="O126" t="str">
        <f>IF(J126="M","Medium",IF(J126="L","Light",IF(J126="D","Dark","")))</f>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_xlfn.XLOOKUP(C127,customers!A126:A1126,customers!B126:B1126,,0)</f>
        <v>Stevana Woodham</v>
      </c>
      <c r="G127" s="2" t="str">
        <f>IF(_xlfn.XLOOKUP(orders!C127,customers!A126:A1126,customers!C126:C1126,,0)=0,"",_xlfn.XLOOKUP(orders!C127,customers!A126:A1126,customers!C126:C1126,,0))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L127*E127</f>
        <v>26.19</v>
      </c>
      <c r="N127" t="str">
        <f>IF(I127="Rob","Robusta",IF(I127="Exc","Excelsa",IF(I127="Ara","Arabica",IF(I127="Lib","Lebrica"))))</f>
        <v>Lebrica</v>
      </c>
      <c r="O127" t="str">
        <f>IF(J127="M","Medium",IF(J127="L","Light",IF(J127="D","Dark","")))</f>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_xlfn.XLOOKUP(C128,customers!A127:A1127,customers!B127:B1127,,0)</f>
        <v>Hewet Synnot</v>
      </c>
      <c r="G128" s="2" t="str">
        <f>IF(_xlfn.XLOOKUP(orders!C128,customers!A127:A1127,customers!C127:C1127,,0)=0,"",_xlfn.XLOOKUP(orders!C128,customers!A127:A1127,customers!C127:C1127,,0))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L128*E128</f>
        <v>11.25</v>
      </c>
      <c r="N128" t="str">
        <f>IF(I128="Rob","Robusta",IF(I128="Exc","Excelsa",IF(I128="Ara","Arabica",IF(I128="Lib","Lebrica"))))</f>
        <v>Arabica</v>
      </c>
      <c r="O128" t="str">
        <f>IF(J128="M","Medium",IF(J128="L","Light",IF(J128="D","Dark","")))</f>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_xlfn.XLOOKUP(C129,customers!A128:A1128,customers!B128:B1128,,0)</f>
        <v>Raleigh Lepere</v>
      </c>
      <c r="G129" s="2" t="str">
        <f>IF(_xlfn.XLOOKUP(orders!C129,customers!A128:A1128,customers!C128:C1128,,0)=0,"",_xlfn.XLOOKUP(orders!C129,customers!A128:A1128,customers!C128:C1128,,0))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L129*E129</f>
        <v>77.699999999999989</v>
      </c>
      <c r="N129" t="str">
        <f>IF(I129="Rob","Robusta",IF(I129="Exc","Excelsa",IF(I129="Ara","Arabica",IF(I129="Lib","Lebrica"))))</f>
        <v>Lebrica</v>
      </c>
      <c r="O129" t="str">
        <f>IF(J129="M","Medium",IF(J129="L","Light",IF(J129="D","Dark","")))</f>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_xlfn.XLOOKUP(C130,customers!A129:A1129,customers!B129:B1129,,0)</f>
        <v>Timofei Woofinden</v>
      </c>
      <c r="G130" s="2" t="str">
        <f>IF(_xlfn.XLOOKUP(orders!C130,customers!A129:A1129,customers!C129:C1129,,0)=0,"",_xlfn.XLOOKUP(orders!C130,customers!A129:A1129,customers!C129:C1129,,0))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L130*E130</f>
        <v>6.75</v>
      </c>
      <c r="N130" t="str">
        <f>IF(I130="Rob","Robusta",IF(I130="Exc","Excelsa",IF(I130="Ara","Arabica",IF(I130="Lib","Lebrica"))))</f>
        <v>Arabica</v>
      </c>
      <c r="O130" t="str">
        <f>IF(J130="M","Medium",IF(J130="L","Light",IF(J130="D","Dark","")))</f>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_xlfn.XLOOKUP(C131,customers!A130:A1130,customers!B130:B1130,,0)</f>
        <v>Evelina Dacca</v>
      </c>
      <c r="G131" s="2" t="str">
        <f>IF(_xlfn.XLOOKUP(orders!C131,customers!A130:A1130,customers!C130:C1130,,0)=0,"",_xlfn.XLOOKUP(orders!C131,customers!A130:A1130,customers!C130:C1130,,0))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L131*E131</f>
        <v>12.15</v>
      </c>
      <c r="N131" t="str">
        <f>IF(I131="Rob","Robusta",IF(I131="Exc","Excelsa",IF(I131="Ara","Arabica",IF(I131="Lib","Lebrica"))))</f>
        <v>Excelsa</v>
      </c>
      <c r="O131" t="str">
        <f>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_xlfn.XLOOKUP(C132,customers!A131:A1131,customers!B131:B1131,,0)</f>
        <v>Bidget Tremellier</v>
      </c>
      <c r="G132" s="2" t="str">
        <f>IF(_xlfn.XLOOKUP(orders!C132,customers!A131:A1131,customers!C131:C1131,,0)=0,"",_xlfn.XLOOKUP(orders!C132,customers!A131:A1131,customers!C131:C1131,,0))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L132*E132</f>
        <v>148.92499999999998</v>
      </c>
      <c r="N132" t="str">
        <f>IF(I132="Rob","Robusta",IF(I132="Exc","Excelsa",IF(I132="Ara","Arabica",IF(I132="Lib","Lebrica"))))</f>
        <v>Arabica</v>
      </c>
      <c r="O132" t="str">
        <f>IF(J132="M","Medium",IF(J132="L","Light",IF(J132="D","Dark","")))</f>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_xlfn.XLOOKUP(C133,customers!A132:A1132,customers!B132:B1132,,0)</f>
        <v>Bobinette Hindsberg</v>
      </c>
      <c r="G133" s="2" t="str">
        <f>IF(_xlfn.XLOOKUP(orders!C133,customers!A132:A1132,customers!C132:C1132,,0)=0,"",_xlfn.XLOOKUP(orders!C133,customers!A132:A1132,customers!C132:C1132,,0))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L133*E133</f>
        <v>14.58</v>
      </c>
      <c r="N133" t="str">
        <f>IF(I133="Rob","Robusta",IF(I133="Exc","Excelsa",IF(I133="Ara","Arabica",IF(I133="Lib","Lebrica"))))</f>
        <v>Excelsa</v>
      </c>
      <c r="O133" t="str">
        <f>IF(J133="M","Medium",IF(J133="L","Light",IF(J133="D","Dark","")))</f>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_xlfn.XLOOKUP(C134,customers!A133:A1133,customers!B133:B1133,,0)</f>
        <v>Osbert Robins</v>
      </c>
      <c r="G134" s="2" t="str">
        <f>IF(_xlfn.XLOOKUP(orders!C134,customers!A133:A1133,customers!C133:C1133,,0)=0,"",_xlfn.XLOOKUP(orders!C134,customers!A133:A1133,customers!C133:C1133,,0))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L134*E134</f>
        <v>148.92499999999998</v>
      </c>
      <c r="N134" t="str">
        <f>IF(I134="Rob","Robusta",IF(I134="Exc","Excelsa",IF(I134="Ara","Arabica",IF(I134="Lib","Lebrica"))))</f>
        <v>Arabica</v>
      </c>
      <c r="O134" t="str">
        <f>IF(J134="M","Medium",IF(J134="L","Light",IF(J134="D","Dark","")))</f>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_xlfn.XLOOKUP(C135,customers!A134:A1134,customers!B134:B1134,,0)</f>
        <v>Othello Syseland</v>
      </c>
      <c r="G135" s="2" t="str">
        <f>IF(_xlfn.XLOOKUP(orders!C135,customers!A134:A1134,customers!C134:C1134,,0)=0,"",_xlfn.XLOOKUP(orders!C135,customers!A134:A1134,customers!C134:C1134,,0))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L135*E135</f>
        <v>12.95</v>
      </c>
      <c r="N135" t="str">
        <f>IF(I135="Rob","Robusta",IF(I135="Exc","Excelsa",IF(I135="Ara","Arabica",IF(I135="Lib","Lebrica"))))</f>
        <v>Lebrica</v>
      </c>
      <c r="O135" t="str">
        <f>IF(J135="M","Medium",IF(J135="L","Light",IF(J135="D","Dark","")))</f>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_xlfn.XLOOKUP(C136,customers!A135:A1135,customers!B135:B1135,,0)</f>
        <v>Ewell Hanby</v>
      </c>
      <c r="G136" s="2" t="str">
        <f>IF(_xlfn.XLOOKUP(orders!C136,customers!A135:A1135,customers!C135:C1135,,0)=0,"",_xlfn.XLOOKUP(orders!C136,customers!A135:A1135,customers!C135:C1135,,0))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L136*E136</f>
        <v>94.874999999999986</v>
      </c>
      <c r="N136" t="str">
        <f>IF(I136="Rob","Robusta",IF(I136="Exc","Excelsa",IF(I136="Ara","Arabica",IF(I136="Lib","Lebrica"))))</f>
        <v>Excelsa</v>
      </c>
      <c r="O136" t="str">
        <f>IF(J136="M","Medium",IF(J136="L","Light",IF(J136="D","Dark","")))</f>
        <v>Medium</v>
      </c>
      <c r="P136" t="str">
        <f>_xlfn.XLOOKUP(Orders[[#This Row],[Customer ID]],customers!$A$1:$A$1001,customers!$I$1:$I$1001,,0)</f>
        <v>Yes</v>
      </c>
    </row>
    <row r="137" spans="1:16" x14ac:dyDescent="0.2">
      <c r="A137" s="2" t="s">
        <v>1249</v>
      </c>
      <c r="B137" s="3">
        <v>44232</v>
      </c>
      <c r="C137" s="2" t="s">
        <v>976</v>
      </c>
      <c r="D137" t="s">
        <v>6180</v>
      </c>
      <c r="E137" s="2">
        <v>5</v>
      </c>
      <c r="F137" s="2" t="e">
        <f>_xlfn.XLOOKUP(C137,customers!A136:A1136,customers!B136:B1136,,0)</f>
        <v>#N/A</v>
      </c>
      <c r="G137" s="2" t="e">
        <f>IF(_xlfn.XLOOKUP(orders!C137,customers!A136:A1136,customers!C136:C1136,,0)=0,"",_xlfn.XLOOKUP(orders!C137,customers!A136:A1136,customers!C136:C1136,,0))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L137*E137</f>
        <v>38.849999999999994</v>
      </c>
      <c r="N137" t="str">
        <f>IF(I137="Rob","Robusta",IF(I137="Exc","Excelsa",IF(I137="Ara","Arabica",IF(I137="Lib","Lebrica"))))</f>
        <v>Arabica</v>
      </c>
      <c r="O137" t="str">
        <f>IF(J137="M","Medium",IF(J137="L","Light",IF(J137="D","Dark","")))</f>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_xlfn.XLOOKUP(C138,customers!A137:A1137,customers!B137:B1137,,0)</f>
        <v>Lowell Keenleyside</v>
      </c>
      <c r="G138" s="2" t="str">
        <f>IF(_xlfn.XLOOKUP(orders!C138,customers!A137:A1137,customers!C137:C1137,,0)=0,"",_xlfn.XLOOKUP(orders!C138,customers!A137:A1137,customers!C137:C1137,,0))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L138*E138</f>
        <v>11.94</v>
      </c>
      <c r="N138" t="str">
        <f>IF(I138="Rob","Robusta",IF(I138="Exc","Excelsa",IF(I138="Ara","Arabica",IF(I138="Lib","Lebrica"))))</f>
        <v>Arabica</v>
      </c>
      <c r="O138" t="str">
        <f>IF(J138="M","Medium",IF(J138="L","Light",IF(J138="D","Dark","")))</f>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_xlfn.XLOOKUP(C139,customers!A138:A1138,customers!B138:B1138,,0)</f>
        <v>Elonore Joliffe</v>
      </c>
      <c r="G139" s="2" t="str">
        <f>IF(_xlfn.XLOOKUP(orders!C139,customers!A138:A1138,customers!C138:C1138,,0)=0,"",_xlfn.XLOOKUP(orders!C139,customers!A138:A1138,customers!C138:C1138,,0))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L139*E139</f>
        <v>102.46499999999997</v>
      </c>
      <c r="N139" t="str">
        <f>IF(I139="Rob","Robusta",IF(I139="Exc","Excelsa",IF(I139="Ara","Arabica",IF(I139="Lib","Lebrica"))))</f>
        <v>Excelsa</v>
      </c>
      <c r="O139" t="str">
        <f>IF(J139="M","Medium",IF(J139="L","Light",IF(J139="D","Dark","")))</f>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_xlfn.XLOOKUP(C140,customers!A139:A1139,customers!B139:B1139,,0)</f>
        <v>Abraham Coleman</v>
      </c>
      <c r="G140" s="2" t="str">
        <f>IF(_xlfn.XLOOKUP(orders!C140,customers!A139:A1139,customers!C139:C1139,,0)=0,"",_xlfn.XLOOKUP(orders!C140,customers!A139:A1139,customers!C139:C1139,,0))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L140*E140</f>
        <v>48.6</v>
      </c>
      <c r="N140" t="str">
        <f>IF(I140="Rob","Robusta",IF(I140="Exc","Excelsa",IF(I140="Ara","Arabica",IF(I140="Lib","Lebrica"))))</f>
        <v>Excelsa</v>
      </c>
      <c r="O140" t="str">
        <f>IF(J140="M","Medium",IF(J140="L","Light",IF(J140="D","Dark","")))</f>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_xlfn.XLOOKUP(C141,customers!A140:A1140,customers!B140:B1140,,0)</f>
        <v>Rivy Farington</v>
      </c>
      <c r="G141" s="2" t="str">
        <f>IF(_xlfn.XLOOKUP(orders!C141,customers!A140:A1140,customers!C140:C1140,,0)=0,"",_xlfn.XLOOKUP(orders!C141,customers!A140:A1140,customers!C140:C1140,,0))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L141*E141</f>
        <v>77.699999999999989</v>
      </c>
      <c r="N141" t="str">
        <f>IF(I141="Rob","Robusta",IF(I141="Exc","Excelsa",IF(I141="Ara","Arabica",IF(I141="Lib","Lebrica"))))</f>
        <v>Lebrica</v>
      </c>
      <c r="O141" t="str">
        <f>IF(J141="M","Medium",IF(J141="L","Light",IF(J141="D","Dark","")))</f>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_xlfn.XLOOKUP(C142,customers!A141:A1141,customers!B141:B1141,,0)</f>
        <v>Vallie Kundt</v>
      </c>
      <c r="G142" s="2" t="str">
        <f>IF(_xlfn.XLOOKUP(orders!C142,customers!A141:A1141,customers!C141:C1141,,0)=0,"",_xlfn.XLOOKUP(orders!C142,customers!A141:A1141,customers!C141:C1141,,0))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L142*E142</f>
        <v>29.784999999999997</v>
      </c>
      <c r="N142" t="str">
        <f>IF(I142="Rob","Robusta",IF(I142="Exc","Excelsa",IF(I142="Ara","Arabica",IF(I142="Lib","Lebrica"))))</f>
        <v>Lebrica</v>
      </c>
      <c r="O142" t="str">
        <f>IF(J142="M","Medium",IF(J142="L","Light",IF(J142="D","Dark","")))</f>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_xlfn.XLOOKUP(C143,customers!A142:A1142,customers!B142:B1142,,0)</f>
        <v>Boyd Bett</v>
      </c>
      <c r="G143" s="2" t="str">
        <f>IF(_xlfn.XLOOKUP(orders!C143,customers!A142:A1142,customers!C142:C1142,,0)=0,"",_xlfn.XLOOKUP(orders!C143,customers!A142:A1142,customers!C142:C1142,,0))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L143*E143</f>
        <v>15.54</v>
      </c>
      <c r="N143" t="str">
        <f>IF(I143="Rob","Robusta",IF(I143="Exc","Excelsa",IF(I143="Ara","Arabica",IF(I143="Lib","Lebrica"))))</f>
        <v>Arabica</v>
      </c>
      <c r="O143" t="str">
        <f>IF(J143="M","Medium",IF(J143="L","Light",IF(J143="D","Dark","")))</f>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_xlfn.XLOOKUP(C144,customers!A143:A1143,customers!B143:B1143,,0)</f>
        <v>Julio Armytage</v>
      </c>
      <c r="G144" s="2" t="str">
        <f>IF(_xlfn.XLOOKUP(orders!C144,customers!A143:A1143,customers!C143:C1143,,0)=0,"",_xlfn.XLOOKUP(orders!C144,customers!A143:A1143,customers!C143:C1143,,0))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L144*E144</f>
        <v>136.61999999999998</v>
      </c>
      <c r="N144" t="str">
        <f>IF(I144="Rob","Robusta",IF(I144="Exc","Excelsa",IF(I144="Ara","Arabica",IF(I144="Lib","Lebrica"))))</f>
        <v>Excelsa</v>
      </c>
      <c r="O144" t="str">
        <f>IF(J144="M","Medium",IF(J144="L","Light",IF(J144="D","Dark","")))</f>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_xlfn.XLOOKUP(C145,customers!A144:A1144,customers!B144:B1144,,0)</f>
        <v>Deana Staite</v>
      </c>
      <c r="G145" s="2" t="str">
        <f>IF(_xlfn.XLOOKUP(orders!C145,customers!A144:A1144,customers!C144:C1144,,0)=0,"",_xlfn.XLOOKUP(orders!C145,customers!A144:A1144,customers!C144:C1144,,0))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L145*E145</f>
        <v>17.46</v>
      </c>
      <c r="N145" t="str">
        <f>IF(I145="Rob","Robusta",IF(I145="Exc","Excelsa",IF(I145="Ara","Arabica",IF(I145="Lib","Lebrica"))))</f>
        <v>Lebrica</v>
      </c>
      <c r="O145" t="str">
        <f>IF(J145="M","Medium",IF(J145="L","Light",IF(J145="D","Dark","")))</f>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_xlfn.XLOOKUP(C146,customers!A145:A1145,customers!B145:B1145,,0)</f>
        <v>Winn Keyse</v>
      </c>
      <c r="G146" s="2" t="str">
        <f>IF(_xlfn.XLOOKUP(orders!C146,customers!A145:A1145,customers!C145:C1145,,0)=0,"",_xlfn.XLOOKUP(orders!C146,customers!A145:A1145,customers!C145:C1145,,0))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L146*E146</f>
        <v>68.309999999999988</v>
      </c>
      <c r="N146" t="str">
        <f>IF(I146="Rob","Robusta",IF(I146="Exc","Excelsa",IF(I146="Ara","Arabica",IF(I146="Lib","Lebrica"))))</f>
        <v>Excelsa</v>
      </c>
      <c r="O146" t="str">
        <f>IF(J146="M","Medium",IF(J146="L","Light",IF(J146="D","Dark","")))</f>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_xlfn.XLOOKUP(C147,customers!A146:A1146,customers!B146:B1146,,0)</f>
        <v>Osmund Clausen-Thue</v>
      </c>
      <c r="G147" s="2" t="str">
        <f>IF(_xlfn.XLOOKUP(orders!C147,customers!A146:A1146,customers!C146:C1146,,0)=0,"",_xlfn.XLOOKUP(orders!C147,customers!A146:A1146,customers!C146:C1146,,0))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L147*E147</f>
        <v>17.46</v>
      </c>
      <c r="N147" t="str">
        <f>IF(I147="Rob","Robusta",IF(I147="Exc","Excelsa",IF(I147="Ara","Arabica",IF(I147="Lib","Lebrica"))))</f>
        <v>Lebrica</v>
      </c>
      <c r="O147" t="str">
        <f>IF(J147="M","Medium",IF(J147="L","Light",IF(J147="D","Dark","")))</f>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_xlfn.XLOOKUP(C148,customers!A147:A1147,customers!B147:B1147,,0)</f>
        <v>Leonore Francisco</v>
      </c>
      <c r="G148" s="2" t="str">
        <f>IF(_xlfn.XLOOKUP(orders!C148,customers!A147:A1147,customers!C147:C1147,,0)=0,"",_xlfn.XLOOKUP(orders!C148,customers!A147:A1147,customers!C147:C1147,,0))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L148*E148</f>
        <v>43.650000000000006</v>
      </c>
      <c r="N148" t="str">
        <f>IF(I148="Rob","Robusta",IF(I148="Exc","Excelsa",IF(I148="Ara","Arabica",IF(I148="Lib","Lebrica"))))</f>
        <v>Lebrica</v>
      </c>
      <c r="O148" t="str">
        <f>IF(J148="M","Medium",IF(J148="L","Light",IF(J148="D","Dark","")))</f>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_xlfn.XLOOKUP(C149,customers!A148:A1148,customers!B148:B1148,,0)</f>
        <v>Leonore Francisco</v>
      </c>
      <c r="G149" s="2" t="str">
        <f>IF(_xlfn.XLOOKUP(orders!C149,customers!A148:A1148,customers!C148:C1148,,0)=0,"",_xlfn.XLOOKUP(orders!C149,customers!A148:A1148,customers!C148:C1148,,0))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L149*E149</f>
        <v>27.5</v>
      </c>
      <c r="N149" t="str">
        <f>IF(I149="Rob","Robusta",IF(I149="Exc","Excelsa",IF(I149="Ara","Arabica",IF(I149="Lib","Lebrica"))))</f>
        <v>Excelsa</v>
      </c>
      <c r="O149" t="str">
        <f>IF(J149="M","Medium",IF(J149="L","Light",IF(J149="D","Dark","")))</f>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_xlfn.XLOOKUP(C150,customers!A149:A1149,customers!B149:B1149,,0)</f>
        <v>Giacobo Skingle</v>
      </c>
      <c r="G150" s="2" t="str">
        <f>IF(_xlfn.XLOOKUP(orders!C150,customers!A149:A1149,customers!C149:C1149,,0)=0,"",_xlfn.XLOOKUP(orders!C150,customers!A149:A1149,customers!C149:C1149,,0))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L150*E150</f>
        <v>18.225000000000001</v>
      </c>
      <c r="N150" t="str">
        <f>IF(I150="Rob","Robusta",IF(I150="Exc","Excelsa",IF(I150="Ara","Arabica",IF(I150="Lib","Lebrica"))))</f>
        <v>Excelsa</v>
      </c>
      <c r="O150" t="str">
        <f>IF(J150="M","Medium",IF(J150="L","Light",IF(J150="D","Dark","")))</f>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_xlfn.XLOOKUP(C151,customers!A150:A1150,customers!B150:B1150,,0)</f>
        <v>Gerard Pirdy</v>
      </c>
      <c r="G151" s="2" t="str">
        <f>IF(_xlfn.XLOOKUP(orders!C151,customers!A150:A1150,customers!C150:C1150,,0)=0,"",_xlfn.XLOOKUP(orders!C151,customers!A150:A1150,customers!C150:C1150,,0))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L151*E151</f>
        <v>51.749999999999993</v>
      </c>
      <c r="N151" t="str">
        <f>IF(I151="Rob","Robusta",IF(I151="Exc","Excelsa",IF(I151="Ara","Arabica",IF(I151="Lib","Lebrica"))))</f>
        <v>Arabica</v>
      </c>
      <c r="O151" t="str">
        <f>IF(J151="M","Medium",IF(J151="L","Light",IF(J151="D","Dark","")))</f>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_xlfn.XLOOKUP(C152,customers!A151:A1151,customers!B151:B1151,,0)</f>
        <v>Jacinthe Balsillie</v>
      </c>
      <c r="G152" s="2" t="str">
        <f>IF(_xlfn.XLOOKUP(orders!C152,customers!A151:A1151,customers!C151:C1151,,0)=0,"",_xlfn.XLOOKUP(orders!C152,customers!A151:A1151,customers!C151:C1151,,0))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L152*E152</f>
        <v>12.95</v>
      </c>
      <c r="N152" t="str">
        <f>IF(I152="Rob","Robusta",IF(I152="Exc","Excelsa",IF(I152="Ara","Arabica",IF(I152="Lib","Lebrica"))))</f>
        <v>Lebrica</v>
      </c>
      <c r="O152" t="str">
        <f>IF(J152="M","Medium",IF(J152="L","Light",IF(J152="D","Dark","")))</f>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_xlfn.XLOOKUP(C153,customers!A152:A1152,customers!B152:B1152,,0)</f>
        <v>Quinton Fouracres</v>
      </c>
      <c r="G153" s="2" t="str">
        <f>IF(_xlfn.XLOOKUP(orders!C153,customers!A152:A1152,customers!C152:C1152,,0)=0,"",_xlfn.XLOOKUP(orders!C153,customers!A152:A1152,customers!C152:C1152,,0))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L153*E153</f>
        <v>33.75</v>
      </c>
      <c r="N153" t="str">
        <f>IF(I153="Rob","Robusta",IF(I153="Exc","Excelsa",IF(I153="Ara","Arabica",IF(I153="Lib","Lebrica"))))</f>
        <v>Arabica</v>
      </c>
      <c r="O153" t="str">
        <f>IF(J153="M","Medium",IF(J153="L","Light",IF(J153="D","Dark","")))</f>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_xlfn.XLOOKUP(C154,customers!A153:A1153,customers!B153:B1153,,0)</f>
        <v>Bettina Leffek</v>
      </c>
      <c r="G154" s="2" t="str">
        <f>IF(_xlfn.XLOOKUP(orders!C154,customers!A153:A1153,customers!C153:C1153,,0)=0,"",_xlfn.XLOOKUP(orders!C154,customers!A153:A1153,customers!C153:C1153,,0))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L154*E154</f>
        <v>68.655000000000001</v>
      </c>
      <c r="N154" t="str">
        <f>IF(I154="Rob","Robusta",IF(I154="Exc","Excelsa",IF(I154="Ara","Arabica",IF(I154="Lib","Lebrica"))))</f>
        <v>Robusta</v>
      </c>
      <c r="O154" t="str">
        <f>IF(J154="M","Medium",IF(J154="L","Light",IF(J154="D","Dark","")))</f>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_xlfn.XLOOKUP(C155,customers!A154:A1154,customers!B154:B1154,,0)</f>
        <v>Hetti Penson</v>
      </c>
      <c r="G155" s="2" t="str">
        <f>IF(_xlfn.XLOOKUP(orders!C155,customers!A154:A1154,customers!C154:C1154,,0)=0,"",_xlfn.XLOOKUP(orders!C155,customers!A154:A1154,customers!C154:C1154,,0))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L155*E155</f>
        <v>2.6849999999999996</v>
      </c>
      <c r="N155" t="str">
        <f>IF(I155="Rob","Robusta",IF(I155="Exc","Excelsa",IF(I155="Ara","Arabica",IF(I155="Lib","Lebrica"))))</f>
        <v>Robusta</v>
      </c>
      <c r="O155" t="str">
        <f>IF(J155="M","Medium",IF(J155="L","Light",IF(J155="D","Dark","")))</f>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_xlfn.XLOOKUP(C156,customers!A155:A1155,customers!B155:B1155,,0)</f>
        <v>Jocko Pray</v>
      </c>
      <c r="G156" s="2" t="str">
        <f>IF(_xlfn.XLOOKUP(orders!C156,customers!A155:A1155,customers!C155:C1155,,0)=0,"",_xlfn.XLOOKUP(orders!C156,customers!A155:A1155,customers!C155:C1155,,0))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L156*E156</f>
        <v>114.42499999999998</v>
      </c>
      <c r="N156" t="str">
        <f>IF(I156="Rob","Robusta",IF(I156="Exc","Excelsa",IF(I156="Ara","Arabica",IF(I156="Lib","Lebrica"))))</f>
        <v>Arabica</v>
      </c>
      <c r="O156" t="str">
        <f>IF(J156="M","Medium",IF(J156="L","Light",IF(J156="D","Dark","")))</f>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_xlfn.XLOOKUP(C157,customers!A156:A1156,customers!B156:B1156,,0)</f>
        <v>Grete Holborn</v>
      </c>
      <c r="G157" s="2" t="str">
        <f>IF(_xlfn.XLOOKUP(orders!C157,customers!A156:A1156,customers!C156:C1156,,0)=0,"",_xlfn.XLOOKUP(orders!C157,customers!A156:A1156,customers!C156:C1156,,0))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L157*E157</f>
        <v>155.24999999999997</v>
      </c>
      <c r="N157" t="str">
        <f>IF(I157="Rob","Robusta",IF(I157="Exc","Excelsa",IF(I157="Ara","Arabica",IF(I157="Lib","Lebrica"))))</f>
        <v>Arabica</v>
      </c>
      <c r="O157" t="str">
        <f>IF(J157="M","Medium",IF(J157="L","Light",IF(J157="D","Dark","")))</f>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_xlfn.XLOOKUP(C158,customers!A157:A1157,customers!B157:B1157,,0)</f>
        <v>Fielding Keinrat</v>
      </c>
      <c r="G158" s="2" t="str">
        <f>IF(_xlfn.XLOOKUP(orders!C158,customers!A157:A1157,customers!C157:C1157,,0)=0,"",_xlfn.XLOOKUP(orders!C158,customers!A157:A1157,customers!C157:C1157,,0))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L158*E158</f>
        <v>77.624999999999986</v>
      </c>
      <c r="N158" t="str">
        <f>IF(I158="Rob","Robusta",IF(I158="Exc","Excelsa",IF(I158="Ara","Arabica",IF(I158="Lib","Lebrica"))))</f>
        <v>Arabica</v>
      </c>
      <c r="O158" t="str">
        <f>IF(J158="M","Medium",IF(J158="L","Light",IF(J158="D","Dark","")))</f>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_xlfn.XLOOKUP(C159,customers!A158:A1158,customers!B158:B1158,,0)</f>
        <v>Paulo Yea</v>
      </c>
      <c r="G159" s="2" t="str">
        <f>IF(_xlfn.XLOOKUP(orders!C159,customers!A158:A1158,customers!C158:C1158,,0)=0,"",_xlfn.XLOOKUP(orders!C159,customers!A158:A1158,customers!C158:C1158,,0))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L159*E159</f>
        <v>61.754999999999995</v>
      </c>
      <c r="N159" t="str">
        <f>IF(I159="Rob","Robusta",IF(I159="Exc","Excelsa",IF(I159="Ara","Arabica",IF(I159="Lib","Lebrica"))))</f>
        <v>Robusta</v>
      </c>
      <c r="O159" t="str">
        <f>IF(J159="M","Medium",IF(J159="L","Light",IF(J159="D","Dark","")))</f>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_xlfn.XLOOKUP(C160,customers!A159:A1159,customers!B159:B1159,,0)</f>
        <v>Say Risborough</v>
      </c>
      <c r="G160" s="2" t="str">
        <f>IF(_xlfn.XLOOKUP(orders!C160,customers!A159:A1159,customers!C159:C1159,,0)=0,"",_xlfn.XLOOKUP(orders!C160,customers!A159:A1159,customers!C159:C1159,,0))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L160*E160</f>
        <v>123.50999999999999</v>
      </c>
      <c r="N160" t="str">
        <f>IF(I160="Rob","Robusta",IF(I160="Exc","Excelsa",IF(I160="Ara","Arabica",IF(I160="Lib","Lebrica"))))</f>
        <v>Robusta</v>
      </c>
      <c r="O160" t="str">
        <f>IF(J160="M","Medium",IF(J160="L","Light",IF(J160="D","Dark","")))</f>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_xlfn.XLOOKUP(C161,customers!A160:A1160,customers!B160:B1160,,0)</f>
        <v>Alexa Sizey</v>
      </c>
      <c r="G161" s="2" t="str">
        <f>IF(_xlfn.XLOOKUP(orders!C161,customers!A160:A1160,customers!C160:C1160,,0)=0,"",_xlfn.XLOOKUP(orders!C161,customers!A160:A1160,customers!C160:C1160,,0))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L161*E161</f>
        <v>218.73</v>
      </c>
      <c r="N161" t="str">
        <f>IF(I161="Rob","Robusta",IF(I161="Exc","Excelsa",IF(I161="Ara","Arabica",IF(I161="Lib","Lebrica"))))</f>
        <v>Lebrica</v>
      </c>
      <c r="O161" t="str">
        <f>IF(J161="M","Medium",IF(J161="L","Light",IF(J161="D","Dark","")))</f>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_xlfn.XLOOKUP(C162,customers!A161:A1161,customers!B161:B1161,,0)</f>
        <v>Kari Swede</v>
      </c>
      <c r="G162" s="2" t="str">
        <f>IF(_xlfn.XLOOKUP(orders!C162,customers!A161:A1161,customers!C161:C1161,,0)=0,"",_xlfn.XLOOKUP(orders!C162,customers!A161:A1161,customers!C161:C1161,,0))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L162*E162</f>
        <v>33</v>
      </c>
      <c r="N162" t="str">
        <f>IF(I162="Rob","Robusta",IF(I162="Exc","Excelsa",IF(I162="Ara","Arabica",IF(I162="Lib","Lebrica"))))</f>
        <v>Excelsa</v>
      </c>
      <c r="O162" t="str">
        <f>IF(J162="M","Medium",IF(J162="L","Light",IF(J162="D","Dark","")))</f>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_xlfn.XLOOKUP(C163,customers!A162:A1162,customers!B162:B1162,,0)</f>
        <v>Leontine Rubrow</v>
      </c>
      <c r="G163" s="2" t="str">
        <f>IF(_xlfn.XLOOKUP(orders!C163,customers!A162:A1162,customers!C162:C1162,,0)=0,"",_xlfn.XLOOKUP(orders!C163,customers!A162:A1162,customers!C162:C1162,,0))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L163*E163</f>
        <v>23.31</v>
      </c>
      <c r="N163" t="str">
        <f>IF(I163="Rob","Robusta",IF(I163="Exc","Excelsa",IF(I163="Ara","Arabica",IF(I163="Lib","Lebrica"))))</f>
        <v>Arabica</v>
      </c>
      <c r="O163" t="str">
        <f>IF(J163="M","Medium",IF(J163="L","Light",IF(J163="D","Dark","")))</f>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_xlfn.XLOOKUP(C164,customers!A163:A1163,customers!B163:B1163,,0)</f>
        <v>Dottie Tift</v>
      </c>
      <c r="G164" s="2" t="str">
        <f>IF(_xlfn.XLOOKUP(orders!C164,customers!A163:A1163,customers!C163:C1163,,0)=0,"",_xlfn.XLOOKUP(orders!C164,customers!A163:A1163,customers!C163:C1163,,0))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L164*E164</f>
        <v>21.87</v>
      </c>
      <c r="N164" t="str">
        <f>IF(I164="Rob","Robusta",IF(I164="Exc","Excelsa",IF(I164="Ara","Arabica",IF(I164="Lib","Lebrica"))))</f>
        <v>Excelsa</v>
      </c>
      <c r="O164" t="str">
        <f>IF(J164="M","Medium",IF(J164="L","Light",IF(J164="D","Dark","")))</f>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_xlfn.XLOOKUP(C165,customers!A164:A1164,customers!B164:B1164,,0)</f>
        <v>Gerardo Schonfeld</v>
      </c>
      <c r="G165" s="2" t="str">
        <f>IF(_xlfn.XLOOKUP(orders!C165,customers!A164:A1164,customers!C164:C1164,,0)=0,"",_xlfn.XLOOKUP(orders!C165,customers!A164:A1164,customers!C164:C1164,,0))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L165*E165</f>
        <v>16.11</v>
      </c>
      <c r="N165" t="str">
        <f>IF(I165="Rob","Robusta",IF(I165="Exc","Excelsa",IF(I165="Ara","Arabica",IF(I165="Lib","Lebrica"))))</f>
        <v>Robusta</v>
      </c>
      <c r="O165" t="str">
        <f>IF(J165="M","Medium",IF(J165="L","Light",IF(J165="D","Dark","")))</f>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_xlfn.XLOOKUP(C166,customers!A165:A1165,customers!B165:B1165,,0)</f>
        <v>Claiborne Feye</v>
      </c>
      <c r="G166" s="2" t="str">
        <f>IF(_xlfn.XLOOKUP(orders!C166,customers!A165:A1165,customers!C165:C1165,,0)=0,"",_xlfn.XLOOKUP(orders!C166,customers!A165:A1165,customers!C165:C1165,,0))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L166*E166</f>
        <v>29.16</v>
      </c>
      <c r="N166" t="str">
        <f>IF(I166="Rob","Robusta",IF(I166="Exc","Excelsa",IF(I166="Ara","Arabica",IF(I166="Lib","Lebrica"))))</f>
        <v>Excelsa</v>
      </c>
      <c r="O166" t="str">
        <f>IF(J166="M","Medium",IF(J166="L","Light",IF(J166="D","Dark","")))</f>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_xlfn.XLOOKUP(C167,customers!A166:A1166,customers!B166:B1166,,0)</f>
        <v>Mina Elstone</v>
      </c>
      <c r="G167" s="2" t="str">
        <f>IF(_xlfn.XLOOKUP(orders!C167,customers!A166:A1166,customers!C166:C1166,,0)=0,"",_xlfn.XLOOKUP(orders!C167,customers!A166:A1166,customers!C166:C1166,,0))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L167*E167</f>
        <v>53.699999999999996</v>
      </c>
      <c r="N167" t="str">
        <f>IF(I167="Rob","Robusta",IF(I167="Exc","Excelsa",IF(I167="Ara","Arabica",IF(I167="Lib","Lebrica"))))</f>
        <v>Robusta</v>
      </c>
      <c r="O167" t="str">
        <f>IF(J167="M","Medium",IF(J167="L","Light",IF(J167="D","Dark","")))</f>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_xlfn.XLOOKUP(C168,customers!A167:A1167,customers!B167:B1167,,0)</f>
        <v>Sherman Mewrcik</v>
      </c>
      <c r="G168" s="2" t="str">
        <f>IF(_xlfn.XLOOKUP(orders!C168,customers!A167:A1167,customers!C167:C1167,,0)=0,"",_xlfn.XLOOKUP(orders!C168,customers!A167:A1167,customers!C167:C1167,,0))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L168*E168</f>
        <v>26.849999999999994</v>
      </c>
      <c r="N168" t="str">
        <f>IF(I168="Rob","Robusta",IF(I168="Exc","Excelsa",IF(I168="Ara","Arabica",IF(I168="Lib","Lebrica"))))</f>
        <v>Robusta</v>
      </c>
      <c r="O168" t="str">
        <f>IF(J168="M","Medium",IF(J168="L","Light",IF(J168="D","Dark","")))</f>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_xlfn.XLOOKUP(C169,customers!A168:A1168,customers!B168:B1168,,0)</f>
        <v>Tamarah Fero</v>
      </c>
      <c r="G169" s="2" t="str">
        <f>IF(_xlfn.XLOOKUP(orders!C169,customers!A168:A1168,customers!C168:C1168,,0)=0,"",_xlfn.XLOOKUP(orders!C169,customers!A168:A1168,customers!C168:C1168,,0))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L169*E169</f>
        <v>41.25</v>
      </c>
      <c r="N169" t="str">
        <f>IF(I169="Rob","Robusta",IF(I169="Exc","Excelsa",IF(I169="Ara","Arabica",IF(I169="Lib","Lebrica"))))</f>
        <v>Excelsa</v>
      </c>
      <c r="O169" t="str">
        <f>IF(J169="M","Medium",IF(J169="L","Light",IF(J169="D","Dark","")))</f>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_xlfn.XLOOKUP(C170,customers!A169:A1169,customers!B169:B1169,,0)</f>
        <v>Stanislaus Valsler</v>
      </c>
      <c r="G170" s="2" t="str">
        <f>IF(_xlfn.XLOOKUP(orders!C170,customers!A169:A1169,customers!C169:C1169,,0)=0,"",_xlfn.XLOOKUP(orders!C170,customers!A169:A1169,customers!C169:C1169,,0))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L170*E170</f>
        <v>40.5</v>
      </c>
      <c r="N170" t="str">
        <f>IF(I170="Rob","Robusta",IF(I170="Exc","Excelsa",IF(I170="Ara","Arabica",IF(I170="Lib","Lebrica"))))</f>
        <v>Arabica</v>
      </c>
      <c r="O170" t="str">
        <f>IF(J170="M","Medium",IF(J170="L","Light",IF(J170="D","Dark","")))</f>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_xlfn.XLOOKUP(C171,customers!A170:A1170,customers!B170:B1170,,0)</f>
        <v>Felita Dauney</v>
      </c>
      <c r="G171" s="2" t="str">
        <f>IF(_xlfn.XLOOKUP(orders!C171,customers!A170:A1170,customers!C170:C1170,,0)=0,"",_xlfn.XLOOKUP(orders!C171,customers!A170:A1170,customers!C170:C1170,,0))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L171*E171</f>
        <v>17.899999999999999</v>
      </c>
      <c r="N171" t="str">
        <f>IF(I171="Rob","Robusta",IF(I171="Exc","Excelsa",IF(I171="Ara","Arabica",IF(I171="Lib","Lebrica"))))</f>
        <v>Robusta</v>
      </c>
      <c r="O171" t="str">
        <f>IF(J171="M","Medium",IF(J171="L","Light",IF(J171="D","Dark","")))</f>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_xlfn.XLOOKUP(C172,customers!A171:A1171,customers!B171:B1171,,0)</f>
        <v>Serena Earley</v>
      </c>
      <c r="G172" s="2" t="str">
        <f>IF(_xlfn.XLOOKUP(orders!C172,customers!A171:A1171,customers!C171:C1171,,0)=0,"",_xlfn.XLOOKUP(orders!C172,customers!A171:A1171,customers!C171:C1171,,0))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L172*E172</f>
        <v>68.309999999999988</v>
      </c>
      <c r="N172" t="str">
        <f>IF(I172="Rob","Robusta",IF(I172="Exc","Excelsa",IF(I172="Ara","Arabica",IF(I172="Lib","Lebrica"))))</f>
        <v>Excelsa</v>
      </c>
      <c r="O172" t="str">
        <f>IF(J172="M","Medium",IF(J172="L","Light",IF(J172="D","Dark","")))</f>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_xlfn.XLOOKUP(C173,customers!A172:A1172,customers!B172:B1172,,0)</f>
        <v>Minny Chamberlayne</v>
      </c>
      <c r="G173" s="2" t="str">
        <f>IF(_xlfn.XLOOKUP(orders!C173,customers!A172:A1172,customers!C172:C1172,,0)=0,"",_xlfn.XLOOKUP(orders!C173,customers!A172:A1172,customers!C172:C1172,,0))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L173*E173</f>
        <v>63.249999999999993</v>
      </c>
      <c r="N173" t="str">
        <f>IF(I173="Rob","Robusta",IF(I173="Exc","Excelsa",IF(I173="Ara","Arabica",IF(I173="Lib","Lebrica"))))</f>
        <v>Excelsa</v>
      </c>
      <c r="O173" t="str">
        <f>IF(J173="M","Medium",IF(J173="L","Light",IF(J173="D","Dark","")))</f>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_xlfn.XLOOKUP(C174,customers!A173:A1173,customers!B173:B1173,,0)</f>
        <v>Bartholemy Flaherty</v>
      </c>
      <c r="G174" s="2" t="str">
        <f>IF(_xlfn.XLOOKUP(orders!C174,customers!A173:A1173,customers!C173:C1173,,0)=0,"",_xlfn.XLOOKUP(orders!C174,customers!A173:A1173,customers!C173:C1173,,0))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L174*E174</f>
        <v>21.87</v>
      </c>
      <c r="N174" t="str">
        <f>IF(I174="Rob","Robusta",IF(I174="Exc","Excelsa",IF(I174="Ara","Arabica",IF(I174="Lib","Lebrica"))))</f>
        <v>Excelsa</v>
      </c>
      <c r="O174" t="str">
        <f>IF(J174="M","Medium",IF(J174="L","Light",IF(J174="D","Dark","")))</f>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_xlfn.XLOOKUP(C175,customers!A174:A1174,customers!B174:B1174,,0)</f>
        <v>Oran Colbeck</v>
      </c>
      <c r="G175" s="2" t="str">
        <f>IF(_xlfn.XLOOKUP(orders!C175,customers!A174:A1174,customers!C174:C1174,,0)=0,"",_xlfn.XLOOKUP(orders!C175,customers!A174:A1174,customers!C174:C1174,,0))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L175*E175</f>
        <v>91.539999999999992</v>
      </c>
      <c r="N175" t="str">
        <f>IF(I175="Rob","Robusta",IF(I175="Exc","Excelsa",IF(I175="Ara","Arabica",IF(I175="Lib","Lebrica"))))</f>
        <v>Robusta</v>
      </c>
      <c r="O175" t="str">
        <f>IF(J175="M","Medium",IF(J175="L","Light",IF(J175="D","Dark","")))</f>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_xlfn.XLOOKUP(C176,customers!A175:A1175,customers!B175:B1175,,0)</f>
        <v>Elysee Sketch</v>
      </c>
      <c r="G176" s="2" t="str">
        <f>IF(_xlfn.XLOOKUP(orders!C176,customers!A175:A1175,customers!C175:C1175,,0)=0,"",_xlfn.XLOOKUP(orders!C176,customers!A175:A1175,customers!C175:C1175,,0))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L176*E176</f>
        <v>204.92999999999995</v>
      </c>
      <c r="N176" t="str">
        <f>IF(I176="Rob","Robusta",IF(I176="Exc","Excelsa",IF(I176="Ara","Arabica",IF(I176="Lib","Lebrica"))))</f>
        <v>Excelsa</v>
      </c>
      <c r="O176" t="str">
        <f>IF(J176="M","Medium",IF(J176="L","Light",IF(J176="D","Dark","")))</f>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_xlfn.XLOOKUP(C177,customers!A176:A1176,customers!B176:B1176,,0)</f>
        <v>Ethelda Hobbing</v>
      </c>
      <c r="G177" s="2" t="str">
        <f>IF(_xlfn.XLOOKUP(orders!C177,customers!A176:A1176,customers!C176:C1176,,0)=0,"",_xlfn.XLOOKUP(orders!C177,customers!A176:A1176,customers!C176:C1176,,0))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L177*E177</f>
        <v>63.249999999999993</v>
      </c>
      <c r="N177" t="str">
        <f>IF(I177="Rob","Robusta",IF(I177="Exc","Excelsa",IF(I177="Ara","Arabica",IF(I177="Lib","Lebrica"))))</f>
        <v>Excelsa</v>
      </c>
      <c r="O177" t="str">
        <f>IF(J177="M","Medium",IF(J177="L","Light",IF(J177="D","Dark","")))</f>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_xlfn.XLOOKUP(C178,customers!A177:A1177,customers!B177:B1177,,0)</f>
        <v>Odille Thynne</v>
      </c>
      <c r="G178" s="2" t="str">
        <f>IF(_xlfn.XLOOKUP(orders!C178,customers!A177:A1177,customers!C177:C1177,,0)=0,"",_xlfn.XLOOKUP(orders!C178,customers!A177:A1177,customers!C177:C1177,,0))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L178*E178</f>
        <v>34.154999999999994</v>
      </c>
      <c r="N178" t="str">
        <f>IF(I178="Rob","Robusta",IF(I178="Exc","Excelsa",IF(I178="Ara","Arabica",IF(I178="Lib","Lebrica"))))</f>
        <v>Excelsa</v>
      </c>
      <c r="O178" t="str">
        <f>IF(J178="M","Medium",IF(J178="L","Light",IF(J178="D","Dark","")))</f>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_xlfn.XLOOKUP(C179,customers!A178:A1178,customers!B178:B1178,,0)</f>
        <v>Emlynne Heining</v>
      </c>
      <c r="G179" s="2" t="str">
        <f>IF(_xlfn.XLOOKUP(orders!C179,customers!A178:A1178,customers!C178:C1178,,0)=0,"",_xlfn.XLOOKUP(orders!C179,customers!A178:A1178,customers!C178:C1178,,0))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L179*E179</f>
        <v>109.93999999999998</v>
      </c>
      <c r="N179" t="str">
        <f>IF(I179="Rob","Robusta",IF(I179="Exc","Excelsa",IF(I179="Ara","Arabica",IF(I179="Lib","Lebrica"))))</f>
        <v>Robusta</v>
      </c>
      <c r="O179" t="str">
        <f>IF(J179="M","Medium",IF(J179="L","Light",IF(J179="D","Dark","")))</f>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_xlfn.XLOOKUP(C180,customers!A179:A1179,customers!B179:B1179,,0)</f>
        <v>Katerina Melloi</v>
      </c>
      <c r="G180" s="2" t="str">
        <f>IF(_xlfn.XLOOKUP(orders!C180,customers!A179:A1179,customers!C179:C1179,,0)=0,"",_xlfn.XLOOKUP(orders!C180,customers!A179:A1179,customers!C179:C1179,,0))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L180*E180</f>
        <v>25.9</v>
      </c>
      <c r="N180" t="str">
        <f>IF(I180="Rob","Robusta",IF(I180="Exc","Excelsa",IF(I180="Ara","Arabica",IF(I180="Lib","Lebrica"))))</f>
        <v>Arabica</v>
      </c>
      <c r="O180" t="str">
        <f>IF(J180="M","Medium",IF(J180="L","Light",IF(J180="D","Dark","")))</f>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_xlfn.XLOOKUP(C181,customers!A180:A1180,customers!B180:B1180,,0)</f>
        <v>Tiffany Scardafield</v>
      </c>
      <c r="G181" s="2" t="str">
        <f>IF(_xlfn.XLOOKUP(orders!C181,customers!A180:A1180,customers!C180:C1180,,0)=0,"",_xlfn.XLOOKUP(orders!C181,customers!A180:A1180,customers!C180:C1180,,0))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L181*E181</f>
        <v>2.9849999999999999</v>
      </c>
      <c r="N181" t="str">
        <f>IF(I181="Rob","Robusta",IF(I181="Exc","Excelsa",IF(I181="Ara","Arabica",IF(I181="Lib","Lebrica"))))</f>
        <v>Arabica</v>
      </c>
      <c r="O181" t="str">
        <f>IF(J181="M","Medium",IF(J181="L","Light",IF(J181="D","Dark","")))</f>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_xlfn.XLOOKUP(C182,customers!A181:A1181,customers!B181:B1181,,0)</f>
        <v>Abrahan Mussen</v>
      </c>
      <c r="G182" s="2" t="str">
        <f>IF(_xlfn.XLOOKUP(orders!C182,customers!A181:A1181,customers!C181:C1181,,0)=0,"",_xlfn.XLOOKUP(orders!C182,customers!A181:A1181,customers!C181:C1181,,0))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L182*E182</f>
        <v>22.274999999999999</v>
      </c>
      <c r="N182" t="str">
        <f>IF(I182="Rob","Robusta",IF(I182="Exc","Excelsa",IF(I182="Ara","Arabica",IF(I182="Lib","Lebrica"))))</f>
        <v>Excelsa</v>
      </c>
      <c r="O182" t="str">
        <f>IF(J182="M","Medium",IF(J182="L","Light",IF(J182="D","Dark","")))</f>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_xlfn.XLOOKUP(C183,customers!A182:A1182,customers!B182:B1182,,0)</f>
        <v>Abrahan Mussen</v>
      </c>
      <c r="G183" s="2" t="str">
        <f>IF(_xlfn.XLOOKUP(orders!C183,customers!A182:A1182,customers!C182:C1182,,0)=0,"",_xlfn.XLOOKUP(orders!C183,customers!A182:A1182,customers!C182:C1182,,0))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L183*E183</f>
        <v>29.849999999999998</v>
      </c>
      <c r="N183" t="str">
        <f>IF(I183="Rob","Robusta",IF(I183="Exc","Excelsa",IF(I183="Ara","Arabica",IF(I183="Lib","Lebrica"))))</f>
        <v>Arabica</v>
      </c>
      <c r="O183" t="str">
        <f>IF(J183="M","Medium",IF(J183="L","Light",IF(J183="D","Dark","")))</f>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_xlfn.XLOOKUP(C184,customers!A183:A1183,customers!B183:B1183,,0)</f>
        <v>Anny Mundford</v>
      </c>
      <c r="G184" s="2" t="str">
        <f>IF(_xlfn.XLOOKUP(orders!C184,customers!A183:A1183,customers!C183:C1183,,0)=0,"",_xlfn.XLOOKUP(orders!C184,customers!A183:A1183,customers!C183:C1183,,0))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L184*E184</f>
        <v>32.22</v>
      </c>
      <c r="N184" t="str">
        <f>IF(I184="Rob","Robusta",IF(I184="Exc","Excelsa",IF(I184="Ara","Arabica",IF(I184="Lib","Lebrica"))))</f>
        <v>Robusta</v>
      </c>
      <c r="O184" t="str">
        <f>IF(J184="M","Medium",IF(J184="L","Light",IF(J184="D","Dark","")))</f>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_xlfn.XLOOKUP(C185,customers!A184:A1184,customers!B184:B1184,,0)</f>
        <v>Tory Walas</v>
      </c>
      <c r="G185" s="2" t="str">
        <f>IF(_xlfn.XLOOKUP(orders!C185,customers!A184:A1184,customers!C184:C1184,,0)=0,"",_xlfn.XLOOKUP(orders!C185,customers!A184:A1184,customers!C184:C1184,,0))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L185*E185</f>
        <v>8.25</v>
      </c>
      <c r="N185" t="str">
        <f>IF(I185="Rob","Robusta",IF(I185="Exc","Excelsa",IF(I185="Ara","Arabica",IF(I185="Lib","Lebrica"))))</f>
        <v>Excelsa</v>
      </c>
      <c r="O185" t="str">
        <f>IF(J185="M","Medium",IF(J185="L","Light",IF(J185="D","Dark","")))</f>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_xlfn.XLOOKUP(C186,customers!A185:A1185,customers!B185:B1185,,0)</f>
        <v>Isa Blazewicz</v>
      </c>
      <c r="G186" s="2" t="str">
        <f>IF(_xlfn.XLOOKUP(orders!C186,customers!A185:A1185,customers!C185:C1185,,0)=0,"",_xlfn.XLOOKUP(orders!C186,customers!A185:A1185,customers!C185:C1185,,0))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L186*E186</f>
        <v>31.08</v>
      </c>
      <c r="N186" t="str">
        <f>IF(I186="Rob","Robusta",IF(I186="Exc","Excelsa",IF(I186="Ara","Arabica",IF(I186="Lib","Lebrica"))))</f>
        <v>Arabica</v>
      </c>
      <c r="O186" t="str">
        <f>IF(J186="M","Medium",IF(J186="L","Light",IF(J186="D","Dark","")))</f>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_xlfn.XLOOKUP(C187,customers!A186:A1186,customers!B186:B1186,,0)</f>
        <v>Angie Rizzetti</v>
      </c>
      <c r="G187" s="2" t="str">
        <f>IF(_xlfn.XLOOKUP(orders!C187,customers!A186:A1186,customers!C186:C1186,,0)=0,"",_xlfn.XLOOKUP(orders!C187,customers!A186:A1186,customers!C186:C1186,,0))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L187*E187</f>
        <v>36.450000000000003</v>
      </c>
      <c r="N187" t="str">
        <f>IF(I187="Rob","Robusta",IF(I187="Exc","Excelsa",IF(I187="Ara","Arabica",IF(I187="Lib","Lebrica"))))</f>
        <v>Excelsa</v>
      </c>
      <c r="O187" t="str">
        <f>IF(J187="M","Medium",IF(J187="L","Light",IF(J187="D","Dark","")))</f>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_xlfn.XLOOKUP(C188,customers!A187:A1187,customers!B187:B1187,,0)</f>
        <v>Mord Meriet</v>
      </c>
      <c r="G188" s="2" t="str">
        <f>IF(_xlfn.XLOOKUP(orders!C188,customers!A187:A1187,customers!C187:C1187,,0)=0,"",_xlfn.XLOOKUP(orders!C188,customers!A187:A1187,customers!C187:C1187,,0))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L188*E188</f>
        <v>68.655000000000001</v>
      </c>
      <c r="N188" t="str">
        <f>IF(I188="Rob","Robusta",IF(I188="Exc","Excelsa",IF(I188="Ara","Arabica",IF(I188="Lib","Lebrica"))))</f>
        <v>Robusta</v>
      </c>
      <c r="O188" t="str">
        <f>IF(J188="M","Medium",IF(J188="L","Light",IF(J188="D","Dark","")))</f>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_xlfn.XLOOKUP(C189,customers!A188:A1188,customers!B188:B1188,,0)</f>
        <v>Lawrence Pratt</v>
      </c>
      <c r="G189" s="2" t="str">
        <f>IF(_xlfn.XLOOKUP(orders!C189,customers!A188:A1188,customers!C188:C1188,,0)=0,"",_xlfn.XLOOKUP(orders!C189,customers!A188:A1188,customers!C188:C1188,,0))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L189*E189</f>
        <v>43.650000000000006</v>
      </c>
      <c r="N189" t="str">
        <f>IF(I189="Rob","Robusta",IF(I189="Exc","Excelsa",IF(I189="Ara","Arabica",IF(I189="Lib","Lebrica"))))</f>
        <v>Lebrica</v>
      </c>
      <c r="O189" t="str">
        <f>IF(J189="M","Medium",IF(J189="L","Light",IF(J189="D","Dark","")))</f>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_xlfn.XLOOKUP(C190,customers!A189:A1189,customers!B189:B1189,,0)</f>
        <v>Astrix Kitchingham</v>
      </c>
      <c r="G190" s="2" t="str">
        <f>IF(_xlfn.XLOOKUP(orders!C190,customers!A189:A1189,customers!C189:C1189,,0)=0,"",_xlfn.XLOOKUP(orders!C190,customers!A189:A1189,customers!C189:C1189,,0))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L190*E190</f>
        <v>4.4550000000000001</v>
      </c>
      <c r="N190" t="str">
        <f>IF(I190="Rob","Robusta",IF(I190="Exc","Excelsa",IF(I190="Ara","Arabica",IF(I190="Lib","Lebrica"))))</f>
        <v>Excelsa</v>
      </c>
      <c r="O190" t="str">
        <f>IF(J190="M","Medium",IF(J190="L","Light",IF(J190="D","Dark","")))</f>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_xlfn.XLOOKUP(C191,customers!A190:A1190,customers!B190:B1190,,0)</f>
        <v>Burnard Bartholin</v>
      </c>
      <c r="G191" s="2" t="str">
        <f>IF(_xlfn.XLOOKUP(orders!C191,customers!A190:A1190,customers!C190:C1190,,0)=0,"",_xlfn.XLOOKUP(orders!C191,customers!A190:A1190,customers!C190:C1190,,0))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L191*E191</f>
        <v>43.650000000000006</v>
      </c>
      <c r="N191" t="str">
        <f>IF(I191="Rob","Robusta",IF(I191="Exc","Excelsa",IF(I191="Ara","Arabica",IF(I191="Lib","Lebrica"))))</f>
        <v>Lebrica</v>
      </c>
      <c r="O191" t="str">
        <f>IF(J191="M","Medium",IF(J191="L","Light",IF(J191="D","Dark","")))</f>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_xlfn.XLOOKUP(C192,customers!A191:A1191,customers!B191:B1191,,0)</f>
        <v>Madelene Prinn</v>
      </c>
      <c r="G192" s="2" t="str">
        <f>IF(_xlfn.XLOOKUP(orders!C192,customers!A191:A1191,customers!C191:C1191,,0)=0,"",_xlfn.XLOOKUP(orders!C192,customers!A191:A1191,customers!C191:C1191,,0))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L192*E192</f>
        <v>33.464999999999996</v>
      </c>
      <c r="N192" t="str">
        <f>IF(I192="Rob","Robusta",IF(I192="Exc","Excelsa",IF(I192="Ara","Arabica",IF(I192="Lib","Lebrica"))))</f>
        <v>Lebrica</v>
      </c>
      <c r="O192" t="str">
        <f>IF(J192="M","Medium",IF(J192="L","Light",IF(J192="D","Dark","")))</f>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_xlfn.XLOOKUP(C193,customers!A192:A1192,customers!B192:B1192,,0)</f>
        <v>Alisun Baudino</v>
      </c>
      <c r="G193" s="2" t="str">
        <f>IF(_xlfn.XLOOKUP(orders!C193,customers!A192:A1192,customers!C192:C1192,,0)=0,"",_xlfn.XLOOKUP(orders!C193,customers!A192:A1192,customers!C192:C1192,,0))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L193*E193</f>
        <v>19.424999999999997</v>
      </c>
      <c r="N193" t="str">
        <f>IF(I193="Rob","Robusta",IF(I193="Exc","Excelsa",IF(I193="Ara","Arabica",IF(I193="Lib","Lebrica"))))</f>
        <v>Lebrica</v>
      </c>
      <c r="O193" t="str">
        <f>IF(J193="M","Medium",IF(J193="L","Light",IF(J193="D","Dark","")))</f>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_xlfn.XLOOKUP(C194,customers!A193:A1193,customers!B193:B1193,,0)</f>
        <v>Philipa Petrushanko</v>
      </c>
      <c r="G194" s="2" t="str">
        <f>IF(_xlfn.XLOOKUP(orders!C194,customers!A193:A1193,customers!C193:C1193,,0)=0,"",_xlfn.XLOOKUP(orders!C194,customers!A193:A1193,customers!C193:C1193,,0))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L194*E194</f>
        <v>72.900000000000006</v>
      </c>
      <c r="N194" t="str">
        <f>IF(I194="Rob","Robusta",IF(I194="Exc","Excelsa",IF(I194="Ara","Arabica",IF(I194="Lib","Lebrica"))))</f>
        <v>Excelsa</v>
      </c>
      <c r="O194" t="str">
        <f>IF(J194="M","Medium",IF(J194="L","Light",IF(J194="D","Dark","")))</f>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_xlfn.XLOOKUP(C195,customers!A194:A1194,customers!B194:B1194,,0)</f>
        <v>Kimberli Mustchin</v>
      </c>
      <c r="G195" s="2" t="str">
        <f>IF(_xlfn.XLOOKUP(orders!C195,customers!A194:A1194,customers!C194:C1194,,0)=0,"",_xlfn.XLOOKUP(orders!C195,customers!A194:A1194,customers!C194:C1194,,0))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L195*E195</f>
        <v>44.55</v>
      </c>
      <c r="N195" t="str">
        <f>IF(I195="Rob","Robusta",IF(I195="Exc","Excelsa",IF(I195="Ara","Arabica",IF(I195="Lib","Lebrica"))))</f>
        <v>Excelsa</v>
      </c>
      <c r="O195" t="str">
        <f>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_xlfn.XLOOKUP(C196,customers!A195:A1195,customers!B195:B1195,,0)</f>
        <v>Emlynne Laird</v>
      </c>
      <c r="G196" s="2" t="str">
        <f>IF(_xlfn.XLOOKUP(orders!C196,customers!A195:A1195,customers!C195:C1195,,0)=0,"",_xlfn.XLOOKUP(orders!C196,customers!A195:A1195,customers!C195:C1195,,0))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L196*E196</f>
        <v>36.450000000000003</v>
      </c>
      <c r="N196" t="str">
        <f>IF(I196="Rob","Robusta",IF(I196="Exc","Excelsa",IF(I196="Ara","Arabica",IF(I196="Lib","Lebrica"))))</f>
        <v>Excelsa</v>
      </c>
      <c r="O196" t="str">
        <f>IF(J196="M","Medium",IF(J196="L","Light",IF(J196="D","Dark","")))</f>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_xlfn.XLOOKUP(C197,customers!A196:A1196,customers!B196:B1196,,0)</f>
        <v>Marlena Howsden</v>
      </c>
      <c r="G197" s="2" t="str">
        <f>IF(_xlfn.XLOOKUP(orders!C197,customers!A196:A1196,customers!C196:C1196,,0)=0,"",_xlfn.XLOOKUP(orders!C197,customers!A196:A1196,customers!C196:C1196,,0))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L197*E197</f>
        <v>38.849999999999994</v>
      </c>
      <c r="N197" t="str">
        <f>IF(I197="Rob","Robusta",IF(I197="Exc","Excelsa",IF(I197="Ara","Arabica",IF(I197="Lib","Lebrica"))))</f>
        <v>Arabica</v>
      </c>
      <c r="O197" t="str">
        <f>IF(J197="M","Medium",IF(J197="L","Light",IF(J197="D","Dark","")))</f>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_xlfn.XLOOKUP(C198,customers!A197:A1197,customers!B197:B1197,,0)</f>
        <v>Nealson Cuttler</v>
      </c>
      <c r="G198" s="2" t="str">
        <f>IF(_xlfn.XLOOKUP(orders!C198,customers!A197:A1197,customers!C197:C1197,,0)=0,"",_xlfn.XLOOKUP(orders!C198,customers!A197:A1197,customers!C197:C1197,,0))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L198*E198</f>
        <v>53.46</v>
      </c>
      <c r="N198" t="str">
        <f>IF(I198="Rob","Robusta",IF(I198="Exc","Excelsa",IF(I198="Ara","Arabica",IF(I198="Lib","Lebrica"))))</f>
        <v>Excelsa</v>
      </c>
      <c r="O198" t="str">
        <f>IF(J198="M","Medium",IF(J198="L","Light",IF(J198="D","Dark","")))</f>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_xlfn.XLOOKUP(C199,customers!A198:A1198,customers!B198:B1198,,0)</f>
        <v>Nealson Cuttler</v>
      </c>
      <c r="G199" s="2" t="str">
        <f>IF(_xlfn.XLOOKUP(orders!C199,customers!A198:A1198,customers!C198:C1198,,0)=0,"",_xlfn.XLOOKUP(orders!C199,customers!A198:A1198,customers!C198:C1198,,0))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L199*E199</f>
        <v>59.569999999999993</v>
      </c>
      <c r="N199" t="str">
        <f>IF(I199="Rob","Robusta",IF(I199="Exc","Excelsa",IF(I199="Ara","Arabica",IF(I199="Lib","Lebrica"))))</f>
        <v>Lebrica</v>
      </c>
      <c r="O199" t="str">
        <f>IF(J199="M","Medium",IF(J199="L","Light",IF(J199="D","Dark","")))</f>
        <v>Dark</v>
      </c>
      <c r="P199" t="str">
        <f>_xlfn.XLOOKUP(Orders[[#This Row],[Customer ID]],customers!$A$1:$A$1001,customers!$I$1:$I$1001,,0)</f>
        <v>No</v>
      </c>
    </row>
    <row r="200" spans="1:16" x14ac:dyDescent="0.2">
      <c r="A200" s="2" t="s">
        <v>1596</v>
      </c>
      <c r="B200" s="3">
        <v>44339</v>
      </c>
      <c r="C200" s="2" t="s">
        <v>1597</v>
      </c>
      <c r="D200" t="s">
        <v>6165</v>
      </c>
      <c r="E200" s="2">
        <v>3</v>
      </c>
      <c r="F200" s="2" t="e">
        <f>_xlfn.XLOOKUP(C200,customers!A199:A1199,customers!B199:B1199,,0)</f>
        <v>#N/A</v>
      </c>
      <c r="G200" s="2" t="e">
        <f>IF(_xlfn.XLOOKUP(orders!C200,customers!A199:A1199,customers!C199:C1199,,0)=0,"",_xlfn.XLOOKUP(orders!C200,customers!A199:A1199,customers!C199:C1199,,0))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L200*E200</f>
        <v>89.35499999999999</v>
      </c>
      <c r="N200" t="str">
        <f>IF(I200="Rob","Robusta",IF(I200="Exc","Excelsa",IF(I200="Ara","Arabica",IF(I200="Lib","Lebrica"))))</f>
        <v>Lebrica</v>
      </c>
      <c r="O200" t="str">
        <f>IF(J200="M","Medium",IF(J200="L","Light",IF(J200="D","Dark","")))</f>
        <v>Dark</v>
      </c>
      <c r="P200" t="str">
        <f>_xlfn.XLOOKUP(Orders[[#This Row],[Customer ID]],customers!$A$1:$A$1001,customers!$I$1:$I$1001,,0)</f>
        <v>No</v>
      </c>
    </row>
    <row r="201" spans="1:16" x14ac:dyDescent="0.2">
      <c r="A201" s="2" t="s">
        <v>1596</v>
      </c>
      <c r="B201" s="3">
        <v>44339</v>
      </c>
      <c r="C201" s="2" t="s">
        <v>1597</v>
      </c>
      <c r="D201" t="s">
        <v>6161</v>
      </c>
      <c r="E201" s="2">
        <v>4</v>
      </c>
      <c r="F201" s="2" t="e">
        <f>_xlfn.XLOOKUP(C201,customers!A200:A1200,customers!B200:B1200,,0)</f>
        <v>#N/A</v>
      </c>
      <c r="G201" s="2" t="e">
        <f>IF(_xlfn.XLOOKUP(orders!C201,customers!A200:A1200,customers!C200:C1200,,0)=0,"",_xlfn.XLOOKUP(orders!C201,customers!A200:A1200,customers!C200:C1200,,0))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L201*E201</f>
        <v>38.04</v>
      </c>
      <c r="N201" t="str">
        <f>IF(I201="Rob","Robusta",IF(I201="Exc","Excelsa",IF(I201="Ara","Arabica",IF(I201="Lib","Lebrica"))))</f>
        <v>Lebrica</v>
      </c>
      <c r="O201" t="str">
        <f>IF(J201="M","Medium",IF(J201="L","Light",IF(J201="D","Dark","")))</f>
        <v>Light</v>
      </c>
      <c r="P201" t="str">
        <f>_xlfn.XLOOKUP(Orders[[#This Row],[Customer ID]],customers!$A$1:$A$1001,customers!$I$1:$I$1001,,0)</f>
        <v>No</v>
      </c>
    </row>
    <row r="202" spans="1:16" x14ac:dyDescent="0.2">
      <c r="A202" s="2" t="s">
        <v>1596</v>
      </c>
      <c r="B202" s="3">
        <v>44339</v>
      </c>
      <c r="C202" s="2" t="s">
        <v>1597</v>
      </c>
      <c r="D202" t="s">
        <v>6141</v>
      </c>
      <c r="E202" s="2">
        <v>3</v>
      </c>
      <c r="F202" s="2" t="e">
        <f>_xlfn.XLOOKUP(C202,customers!A201:A1201,customers!B201:B1201,,0)</f>
        <v>#N/A</v>
      </c>
      <c r="G202" s="2" t="e">
        <f>IF(_xlfn.XLOOKUP(orders!C202,customers!A201:A1201,customers!C201:C1201,,0)=0,"",_xlfn.XLOOKUP(orders!C202,customers!A201:A1201,customers!C201:C1201,,0))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L202*E202</f>
        <v>41.25</v>
      </c>
      <c r="N202" t="str">
        <f>IF(I202="Rob","Robusta",IF(I202="Exc","Excelsa",IF(I202="Ara","Arabica",IF(I202="Lib","Lebrica"))))</f>
        <v>Excelsa</v>
      </c>
      <c r="O202" t="str">
        <f>IF(J202="M","Medium",IF(J202="L","Light",IF(J202="D","Dark","")))</f>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_xlfn.XLOOKUP(C203,customers!A202:A1202,customers!B202:B1202,,0)</f>
        <v>Adriana Lazarus</v>
      </c>
      <c r="G203" s="2" t="str">
        <f>IF(_xlfn.XLOOKUP(orders!C203,customers!A202:A1202,customers!C202:C1202,,0)=0,"",_xlfn.XLOOKUP(orders!C203,customers!A202:A1202,customers!C202:C1202,,0))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L203*E203</f>
        <v>57.06</v>
      </c>
      <c r="N203" t="str">
        <f>IF(I203="Rob","Robusta",IF(I203="Exc","Excelsa",IF(I203="Ara","Arabica",IF(I203="Lib","Lebrica"))))</f>
        <v>Lebrica</v>
      </c>
      <c r="O203" t="str">
        <f>IF(J203="M","Medium",IF(J203="L","Light",IF(J203="D","Dark","")))</f>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_xlfn.XLOOKUP(C204,customers!A203:A1203,customers!B203:B1203,,0)</f>
        <v>Tallie felip</v>
      </c>
      <c r="G204" s="2" t="str">
        <f>IF(_xlfn.XLOOKUP(orders!C204,customers!A203:A1203,customers!C203:C1203,,0)=0,"",_xlfn.XLOOKUP(orders!C204,customers!A203:A1203,customers!C203:C1203,,0))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L204*E204</f>
        <v>178.70999999999998</v>
      </c>
      <c r="N204" t="str">
        <f>IF(I204="Rob","Robusta",IF(I204="Exc","Excelsa",IF(I204="Ara","Arabica",IF(I204="Lib","Lebrica"))))</f>
        <v>Lebrica</v>
      </c>
      <c r="O204" t="str">
        <f>IF(J204="M","Medium",IF(J204="L","Light",IF(J204="D","Dark","")))</f>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_xlfn.XLOOKUP(C205,customers!A204:A1204,customers!B204:B1204,,0)</f>
        <v>Vanna Le - Count</v>
      </c>
      <c r="G205" s="2" t="str">
        <f>IF(_xlfn.XLOOKUP(orders!C205,customers!A204:A1204,customers!C204:C1204,,0)=0,"",_xlfn.XLOOKUP(orders!C205,customers!A204:A1204,customers!C204:C1204,,0))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L205*E205</f>
        <v>4.7549999999999999</v>
      </c>
      <c r="N205" t="str">
        <f>IF(I205="Rob","Robusta",IF(I205="Exc","Excelsa",IF(I205="Ara","Arabica",IF(I205="Lib","Lebrica"))))</f>
        <v>Lebrica</v>
      </c>
      <c r="O205" t="str">
        <f>IF(J205="M","Medium",IF(J205="L","Light",IF(J205="D","Dark","")))</f>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_xlfn.XLOOKUP(C206,customers!A205:A1205,customers!B205:B1205,,0)</f>
        <v>Sarette Ducarel</v>
      </c>
      <c r="G206" s="2" t="str">
        <f>IF(_xlfn.XLOOKUP(orders!C206,customers!A205:A1205,customers!C205:C1205,,0)=0,"",_xlfn.XLOOKUP(orders!C206,customers!A205:A1205,customers!C205:C1205,,0))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L206*E206</f>
        <v>82.5</v>
      </c>
      <c r="N206" t="str">
        <f>IF(I206="Rob","Robusta",IF(I206="Exc","Excelsa",IF(I206="Ara","Arabica",IF(I206="Lib","Lebrica"))))</f>
        <v>Excelsa</v>
      </c>
      <c r="O206" t="str">
        <f>IF(J206="M","Medium",IF(J206="L","Light",IF(J206="D","Dark","")))</f>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_xlfn.XLOOKUP(C207,customers!A206:A1206,customers!B206:B1206,,0)</f>
        <v>Kendra Glison</v>
      </c>
      <c r="G207" s="2" t="str">
        <f>IF(_xlfn.XLOOKUP(orders!C207,customers!A206:A1206,customers!C206:C1206,,0)=0,"",_xlfn.XLOOKUP(orders!C207,customers!A206:A1206,customers!C206:C1206,,0))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L207*E207</f>
        <v>8.0549999999999997</v>
      </c>
      <c r="N207" t="str">
        <f>IF(I207="Rob","Robusta",IF(I207="Exc","Excelsa",IF(I207="Ara","Arabica",IF(I207="Lib","Lebrica"))))</f>
        <v>Robusta</v>
      </c>
      <c r="O207" t="str">
        <f>IF(J207="M","Medium",IF(J207="L","Light",IF(J207="D","Dark","")))</f>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_xlfn.XLOOKUP(C208,customers!A207:A1207,customers!B207:B1207,,0)</f>
        <v>Nertie Poolman</v>
      </c>
      <c r="G208" s="2" t="str">
        <f>IF(_xlfn.XLOOKUP(orders!C208,customers!A207:A1207,customers!C207:C1207,,0)=0,"",_xlfn.XLOOKUP(orders!C208,customers!A207:A1207,customers!C207:C1207,,0))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L208*E208</f>
        <v>22.5</v>
      </c>
      <c r="N208" t="str">
        <f>IF(I208="Rob","Robusta",IF(I208="Exc","Excelsa",IF(I208="Ara","Arabica",IF(I208="Lib","Lebrica"))))</f>
        <v>Arabica</v>
      </c>
      <c r="O208" t="str">
        <f>IF(J208="M","Medium",IF(J208="L","Light",IF(J208="D","Dark","")))</f>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_xlfn.XLOOKUP(C209,customers!A208:A1208,customers!B208:B1208,,0)</f>
        <v>Orbadiah Duny</v>
      </c>
      <c r="G209" s="2" t="str">
        <f>IF(_xlfn.XLOOKUP(orders!C209,customers!A208:A1208,customers!C208:C1208,,0)=0,"",_xlfn.XLOOKUP(orders!C209,customers!A208:A1208,customers!C208:C1208,,0))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L209*E209</f>
        <v>40.5</v>
      </c>
      <c r="N209" t="str">
        <f>IF(I209="Rob","Robusta",IF(I209="Exc","Excelsa",IF(I209="Ara","Arabica",IF(I209="Lib","Lebrica"))))</f>
        <v>Arabica</v>
      </c>
      <c r="O209" t="str">
        <f>IF(J209="M","Medium",IF(J209="L","Light",IF(J209="D","Dark","")))</f>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_xlfn.XLOOKUP(C210,customers!A209:A1209,customers!B209:B1209,,0)</f>
        <v>Constance Halfhide</v>
      </c>
      <c r="G210" s="2" t="str">
        <f>IF(_xlfn.XLOOKUP(orders!C210,customers!A209:A1209,customers!C209:C1209,,0)=0,"",_xlfn.XLOOKUP(orders!C210,customers!A209:A1209,customers!C209:C1209,,0))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L210*E210</f>
        <v>29.16</v>
      </c>
      <c r="N210" t="str">
        <f>IF(I210="Rob","Robusta",IF(I210="Exc","Excelsa",IF(I210="Ara","Arabica",IF(I210="Lib","Lebrica"))))</f>
        <v>Excelsa</v>
      </c>
      <c r="O210" t="str">
        <f>IF(J210="M","Medium",IF(J210="L","Light",IF(J210="D","Dark","")))</f>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_xlfn.XLOOKUP(C211,customers!A210:A1210,customers!B210:B1210,,0)</f>
        <v>Fransisco Malecky</v>
      </c>
      <c r="G211" s="2" t="str">
        <f>IF(_xlfn.XLOOKUP(orders!C211,customers!A210:A1210,customers!C210:C1210,,0)=0,"",_xlfn.XLOOKUP(orders!C211,customers!A210:A1210,customers!C210:C1210,,0))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L211*E211</f>
        <v>6.75</v>
      </c>
      <c r="N211" t="str">
        <f>IF(I211="Rob","Robusta",IF(I211="Exc","Excelsa",IF(I211="Ara","Arabica",IF(I211="Lib","Lebrica"))))</f>
        <v>Arabica</v>
      </c>
      <c r="O211" t="str">
        <f>IF(J211="M","Medium",IF(J211="L","Light",IF(J211="D","Dark","")))</f>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_xlfn.XLOOKUP(C212,customers!A211:A1211,customers!B211:B1211,,0)</f>
        <v>Anselma Attwater</v>
      </c>
      <c r="G212" s="2" t="str">
        <f>IF(_xlfn.XLOOKUP(orders!C212,customers!A211:A1211,customers!C211:C1211,,0)=0,"",_xlfn.XLOOKUP(orders!C212,customers!A211:A1211,customers!C211:C1211,,0))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L212*E212</f>
        <v>51.8</v>
      </c>
      <c r="N212" t="str">
        <f>IF(I212="Rob","Robusta",IF(I212="Exc","Excelsa",IF(I212="Ara","Arabica",IF(I212="Lib","Lebrica"))))</f>
        <v>Lebrica</v>
      </c>
      <c r="O212" t="str">
        <f>IF(J212="M","Medium",IF(J212="L","Light",IF(J212="D","Dark","")))</f>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_xlfn.XLOOKUP(C213,customers!A212:A1212,customers!B212:B1212,,0)</f>
        <v>Minette Whellans</v>
      </c>
      <c r="G213" s="2" t="str">
        <f>IF(_xlfn.XLOOKUP(orders!C213,customers!A212:A1212,customers!C212:C1212,,0)=0,"",_xlfn.XLOOKUP(orders!C213,customers!A212:A1212,customers!C212:C1212,,0))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L213*E213</f>
        <v>53.46</v>
      </c>
      <c r="N213" t="str">
        <f>IF(I213="Rob","Robusta",IF(I213="Exc","Excelsa",IF(I213="Ara","Arabica",IF(I213="Lib","Lebrica"))))</f>
        <v>Excelsa</v>
      </c>
      <c r="O213" t="str">
        <f>IF(J213="M","Medium",IF(J213="L","Light",IF(J213="D","Dark","")))</f>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_xlfn.XLOOKUP(C214,customers!A213:A1213,customers!B213:B1213,,0)</f>
        <v>Dael Camilletti</v>
      </c>
      <c r="G214" s="2" t="str">
        <f>IF(_xlfn.XLOOKUP(orders!C214,customers!A213:A1213,customers!C213:C1213,,0)=0,"",_xlfn.XLOOKUP(orders!C214,customers!A213:A1213,customers!C213:C1213,,0))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L214*E214</f>
        <v>14.58</v>
      </c>
      <c r="N214" t="str">
        <f>IF(I214="Rob","Robusta",IF(I214="Exc","Excelsa",IF(I214="Ara","Arabica",IF(I214="Lib","Lebrica"))))</f>
        <v>Excelsa</v>
      </c>
      <c r="O214" t="str">
        <f>IF(J214="M","Medium",IF(J214="L","Light",IF(J214="D","Dark","")))</f>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_xlfn.XLOOKUP(C215,customers!A214:A1214,customers!B214:B1214,,0)</f>
        <v>Emiline Galgey</v>
      </c>
      <c r="G215" s="2" t="str">
        <f>IF(_xlfn.XLOOKUP(orders!C215,customers!A214:A1214,customers!C214:C1214,,0)=0,"",_xlfn.XLOOKUP(orders!C215,customers!A214:A1214,customers!C214:C1214,,0))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L215*E215</f>
        <v>20.584999999999997</v>
      </c>
      <c r="N215" t="str">
        <f>IF(I215="Rob","Robusta",IF(I215="Exc","Excelsa",IF(I215="Ara","Arabica",IF(I215="Lib","Lebrica"))))</f>
        <v>Robusta</v>
      </c>
      <c r="O215" t="str">
        <f>IF(J215="M","Medium",IF(J215="L","Light",IF(J215="D","Dark","")))</f>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_xlfn.XLOOKUP(C216,customers!A215:A1215,customers!B215:B1215,,0)</f>
        <v>Murdock Hame</v>
      </c>
      <c r="G216" s="2" t="str">
        <f>IF(_xlfn.XLOOKUP(orders!C216,customers!A215:A1215,customers!C215:C1215,,0)=0,"",_xlfn.XLOOKUP(orders!C216,customers!A215:A1215,customers!C215:C1215,,0))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L216*E216</f>
        <v>31.7</v>
      </c>
      <c r="N216" t="str">
        <f>IF(I216="Rob","Robusta",IF(I216="Exc","Excelsa",IF(I216="Ara","Arabica",IF(I216="Lib","Lebrica"))))</f>
        <v>Lebrica</v>
      </c>
      <c r="O216" t="str">
        <f>IF(J216="M","Medium",IF(J216="L","Light",IF(J216="D","Dark","")))</f>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_xlfn.XLOOKUP(C217,customers!A216:A1216,customers!B216:B1216,,0)</f>
        <v>Ilka Gurnee</v>
      </c>
      <c r="G217" s="2" t="str">
        <f>IF(_xlfn.XLOOKUP(orders!C217,customers!A216:A1216,customers!C216:C1216,,0)=0,"",_xlfn.XLOOKUP(orders!C217,customers!A216:A1216,customers!C216:C1216,,0))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L217*E217</f>
        <v>23.31</v>
      </c>
      <c r="N217" t="str">
        <f>IF(I217="Rob","Robusta",IF(I217="Exc","Excelsa",IF(I217="Ara","Arabica",IF(I217="Lib","Lebrica"))))</f>
        <v>Lebrica</v>
      </c>
      <c r="O217" t="str">
        <f>IF(J217="M","Medium",IF(J217="L","Light",IF(J217="D","Dark","")))</f>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_xlfn.XLOOKUP(C218,customers!A217:A1217,customers!B217:B1217,,0)</f>
        <v>Alfy Snowding</v>
      </c>
      <c r="G218" s="2" t="str">
        <f>IF(_xlfn.XLOOKUP(orders!C218,customers!A217:A1217,customers!C217:C1217,,0)=0,"",_xlfn.XLOOKUP(orders!C218,customers!A217:A1217,customers!C217:C1217,,0))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L218*E218</f>
        <v>58.2</v>
      </c>
      <c r="N218" t="str">
        <f>IF(I218="Rob","Robusta",IF(I218="Exc","Excelsa",IF(I218="Ara","Arabica",IF(I218="Lib","Lebrica"))))</f>
        <v>Lebrica</v>
      </c>
      <c r="O218" t="str">
        <f>IF(J218="M","Medium",IF(J218="L","Light",IF(J218="D","Dark","")))</f>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_xlfn.XLOOKUP(C219,customers!A218:A1218,customers!B218:B1218,,0)</f>
        <v>Godfry Poinsett</v>
      </c>
      <c r="G219" s="2" t="str">
        <f>IF(_xlfn.XLOOKUP(orders!C219,customers!A218:A1218,customers!C218:C1218,,0)=0,"",_xlfn.XLOOKUP(orders!C219,customers!A218:A1218,customers!C218:C1218,,0))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L219*E219</f>
        <v>35.64</v>
      </c>
      <c r="N219" t="str">
        <f>IF(I219="Rob","Robusta",IF(I219="Exc","Excelsa",IF(I219="Ara","Arabica",IF(I219="Lib","Lebrica"))))</f>
        <v>Excelsa</v>
      </c>
      <c r="O219" t="str">
        <f>IF(J219="M","Medium",IF(J219="L","Light",IF(J219="D","Dark","")))</f>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_xlfn.XLOOKUP(C220,customers!A219:A1219,customers!B219:B1219,,0)</f>
        <v>Rem Furman</v>
      </c>
      <c r="G220" s="2" t="str">
        <f>IF(_xlfn.XLOOKUP(orders!C220,customers!A219:A1219,customers!C219:C1219,,0)=0,"",_xlfn.XLOOKUP(orders!C220,customers!A219:A1219,customers!C219:C1219,,0))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L220*E220</f>
        <v>56.25</v>
      </c>
      <c r="N220" t="str">
        <f>IF(I220="Rob","Robusta",IF(I220="Exc","Excelsa",IF(I220="Ara","Arabica",IF(I220="Lib","Lebrica"))))</f>
        <v>Arabica</v>
      </c>
      <c r="O220" t="str">
        <f>IF(J220="M","Medium",IF(J220="L","Light",IF(J220="D","Dark","")))</f>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_xlfn.XLOOKUP(C221,customers!A220:A1220,customers!B220:B1220,,0)</f>
        <v>Charis Crosier</v>
      </c>
      <c r="G221" s="2" t="str">
        <f>IF(_xlfn.XLOOKUP(orders!C221,customers!A220:A1220,customers!C220:C1220,,0)=0,"",_xlfn.XLOOKUP(orders!C221,customers!A220:A1220,customers!C220:C1220,,0))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L221*E221</f>
        <v>10.754999999999999</v>
      </c>
      <c r="N221" t="str">
        <f>IF(I221="Rob","Robusta",IF(I221="Exc","Excelsa",IF(I221="Ara","Arabica",IF(I221="Lib","Lebrica"))))</f>
        <v>Robusta</v>
      </c>
      <c r="O221" t="str">
        <f>IF(J221="M","Medium",IF(J221="L","Light",IF(J221="D","Dark","")))</f>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_xlfn.XLOOKUP(C222,customers!A221:A1221,customers!B221:B1221,,0)</f>
        <v>Charis Crosier</v>
      </c>
      <c r="G222" s="2" t="str">
        <f>IF(_xlfn.XLOOKUP(orders!C222,customers!A221:A1221,customers!C221:C1221,,0)=0,"",_xlfn.XLOOKUP(orders!C222,customers!A221:A1221,customers!C221:C1221,,0))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L222*E222</f>
        <v>14.924999999999999</v>
      </c>
      <c r="N222" t="str">
        <f>IF(I222="Rob","Robusta",IF(I222="Exc","Excelsa",IF(I222="Ara","Arabica",IF(I222="Lib","Lebrica"))))</f>
        <v>Robusta</v>
      </c>
      <c r="O222" t="str">
        <f>IF(J222="M","Medium",IF(J222="L","Light",IF(J222="D","Dark","")))</f>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_xlfn.XLOOKUP(C223,customers!A222:A1222,customers!B222:B1222,,0)</f>
        <v>Lenka Rushmer</v>
      </c>
      <c r="G223" s="2" t="str">
        <f>IF(_xlfn.XLOOKUP(orders!C223,customers!A222:A1222,customers!C222:C1222,,0)=0,"",_xlfn.XLOOKUP(orders!C223,customers!A222:A1222,customers!C222:C1222,,0))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L223*E223</f>
        <v>77.699999999999989</v>
      </c>
      <c r="N223" t="str">
        <f>IF(I223="Rob","Robusta",IF(I223="Exc","Excelsa",IF(I223="Ara","Arabica",IF(I223="Lib","Lebrica"))))</f>
        <v>Arabica</v>
      </c>
      <c r="O223" t="str">
        <f>IF(J223="M","Medium",IF(J223="L","Light",IF(J223="D","Dark","")))</f>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_xlfn.XLOOKUP(C224,customers!A223:A1223,customers!B223:B1223,,0)</f>
        <v>Waneta Edinborough</v>
      </c>
      <c r="G224" s="2" t="str">
        <f>IF(_xlfn.XLOOKUP(orders!C224,customers!A223:A1223,customers!C223:C1223,,0)=0,"",_xlfn.XLOOKUP(orders!C224,customers!A223:A1223,customers!C223:C1223,,0))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L224*E224</f>
        <v>23.31</v>
      </c>
      <c r="N224" t="str">
        <f>IF(I224="Rob","Robusta",IF(I224="Exc","Excelsa",IF(I224="Ara","Arabica",IF(I224="Lib","Lebrica"))))</f>
        <v>Lebrica</v>
      </c>
      <c r="O224" t="str">
        <f>IF(J224="M","Medium",IF(J224="L","Light",IF(J224="D","Dark","")))</f>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_xlfn.XLOOKUP(C225,customers!A224:A1224,customers!B224:B1224,,0)</f>
        <v>Bobbe Piggott</v>
      </c>
      <c r="G225" s="2" t="str">
        <f>IF(_xlfn.XLOOKUP(orders!C225,customers!A224:A1224,customers!C224:C1224,,0)=0,"",_xlfn.XLOOKUP(orders!C225,customers!A224:A1224,customers!C224:C1224,,0))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L225*E225</f>
        <v>59.4</v>
      </c>
      <c r="N225" t="str">
        <f>IF(I225="Rob","Robusta",IF(I225="Exc","Excelsa",IF(I225="Ara","Arabica",IF(I225="Lib","Lebrica"))))</f>
        <v>Excelsa</v>
      </c>
      <c r="O225" t="str">
        <f>IF(J225="M","Medium",IF(J225="L","Light",IF(J225="D","Dark","")))</f>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_xlfn.XLOOKUP(C226,customers!A225:A1225,customers!B225:B1225,,0)</f>
        <v>Ketty Bromehead</v>
      </c>
      <c r="G226" s="2" t="str">
        <f>IF(_xlfn.XLOOKUP(orders!C226,customers!A225:A1225,customers!C225:C1225,,0)=0,"",_xlfn.XLOOKUP(orders!C226,customers!A225:A1225,customers!C225:C1225,,0))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L226*E226</f>
        <v>119.13999999999999</v>
      </c>
      <c r="N226" t="str">
        <f>IF(I226="Rob","Robusta",IF(I226="Exc","Excelsa",IF(I226="Ara","Arabica",IF(I226="Lib","Lebrica"))))</f>
        <v>Lebrica</v>
      </c>
      <c r="O226" t="str">
        <f>IF(J226="M","Medium",IF(J226="L","Light",IF(J226="D","Dark","")))</f>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_xlfn.XLOOKUP(C227,customers!A226:A1226,customers!B226:B1226,,0)</f>
        <v>Elsbeth Westerman</v>
      </c>
      <c r="G227" s="2" t="str">
        <f>IF(_xlfn.XLOOKUP(orders!C227,customers!A226:A1226,customers!C226:C1226,,0)=0,"",_xlfn.XLOOKUP(orders!C227,customers!A226:A1226,customers!C226:C1226,,0))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L227*E227</f>
        <v>14.339999999999998</v>
      </c>
      <c r="N227" t="str">
        <f>IF(I227="Rob","Robusta",IF(I227="Exc","Excelsa",IF(I227="Ara","Arabica",IF(I227="Lib","Lebrica"))))</f>
        <v>Robusta</v>
      </c>
      <c r="O227" t="str">
        <f>IF(J227="M","Medium",IF(J227="L","Light",IF(J227="D","Dark","")))</f>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_xlfn.XLOOKUP(C228,customers!A227:A1227,customers!B227:B1227,,0)</f>
        <v>Anabelle Hutchens</v>
      </c>
      <c r="G228" s="2" t="str">
        <f>IF(_xlfn.XLOOKUP(orders!C228,customers!A227:A1227,customers!C227:C1227,,0)=0,"",_xlfn.XLOOKUP(orders!C228,customers!A227:A1227,customers!C227:C1227,,0))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L228*E228</f>
        <v>129.37499999999997</v>
      </c>
      <c r="N228" t="str">
        <f>IF(I228="Rob","Robusta",IF(I228="Exc","Excelsa",IF(I228="Ara","Arabica",IF(I228="Lib","Lebrica"))))</f>
        <v>Arabica</v>
      </c>
      <c r="O228" t="str">
        <f>IF(J228="M","Medium",IF(J228="L","Light",IF(J228="D","Dark","")))</f>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_xlfn.XLOOKUP(C229,customers!A228:A1228,customers!B228:B1228,,0)</f>
        <v>Noak Wyvill</v>
      </c>
      <c r="G229" s="2" t="str">
        <f>IF(_xlfn.XLOOKUP(orders!C229,customers!A228:A1228,customers!C228:C1228,,0)=0,"",_xlfn.XLOOKUP(orders!C229,customers!A228:A1228,customers!C228:C1228,,0))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L229*E229</f>
        <v>16.11</v>
      </c>
      <c r="N229" t="str">
        <f>IF(I229="Rob","Robusta",IF(I229="Exc","Excelsa",IF(I229="Ara","Arabica",IF(I229="Lib","Lebrica"))))</f>
        <v>Robusta</v>
      </c>
      <c r="O229" t="str">
        <f>IF(J229="M","Medium",IF(J229="L","Light",IF(J229="D","Dark","")))</f>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_xlfn.XLOOKUP(C230,customers!A229:A1229,customers!B229:B1229,,0)</f>
        <v>Beltran Mathon</v>
      </c>
      <c r="G230" s="2" t="str">
        <f>IF(_xlfn.XLOOKUP(orders!C230,customers!A229:A1229,customers!C229:C1229,,0)=0,"",_xlfn.XLOOKUP(orders!C230,customers!A229:A1229,customers!C229:C1229,,0))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L230*E230</f>
        <v>17.924999999999997</v>
      </c>
      <c r="N230" t="str">
        <f>IF(I230="Rob","Robusta",IF(I230="Exc","Excelsa",IF(I230="Ara","Arabica",IF(I230="Lib","Lebrica"))))</f>
        <v>Robusta</v>
      </c>
      <c r="O230" t="str">
        <f>IF(J230="M","Medium",IF(J230="L","Light",IF(J230="D","Dark","")))</f>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_xlfn.XLOOKUP(C231,customers!A230:A1230,customers!B230:B1230,,0)</f>
        <v>Kristos Streight</v>
      </c>
      <c r="G231" s="2" t="str">
        <f>IF(_xlfn.XLOOKUP(orders!C231,customers!A230:A1230,customers!C230:C1230,,0)=0,"",_xlfn.XLOOKUP(orders!C231,customers!A230:A1230,customers!C230:C1230,,0))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L231*E231</f>
        <v>8.73</v>
      </c>
      <c r="N231" t="str">
        <f>IF(I231="Rob","Robusta",IF(I231="Exc","Excelsa",IF(I231="Ara","Arabica",IF(I231="Lib","Lebrica"))))</f>
        <v>Lebrica</v>
      </c>
      <c r="O231" t="str">
        <f>IF(J231="M","Medium",IF(J231="L","Light",IF(J231="D","Dark","")))</f>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_xlfn.XLOOKUP(C232,customers!A231:A1231,customers!B231:B1231,,0)</f>
        <v>Portie Cutchie</v>
      </c>
      <c r="G232" s="2" t="str">
        <f>IF(_xlfn.XLOOKUP(orders!C232,customers!A231:A1231,customers!C231:C1231,,0)=0,"",_xlfn.XLOOKUP(orders!C232,customers!A231:A1231,customers!C231:C1231,,0))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L232*E232</f>
        <v>51.749999999999993</v>
      </c>
      <c r="N232" t="str">
        <f>IF(I232="Rob","Robusta",IF(I232="Exc","Excelsa",IF(I232="Ara","Arabica",IF(I232="Lib","Lebrica"))))</f>
        <v>Arabica</v>
      </c>
      <c r="O232" t="str">
        <f>IF(J232="M","Medium",IF(J232="L","Light",IF(J232="D","Dark","")))</f>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_xlfn.XLOOKUP(C233,customers!A232:A1232,customers!B232:B1232,,0)</f>
        <v>Sinclare Edsell</v>
      </c>
      <c r="G233" s="2" t="str">
        <f>IF(_xlfn.XLOOKUP(orders!C233,customers!A232:A1232,customers!C232:C1232,,0)=0,"",_xlfn.XLOOKUP(orders!C233,customers!A232:A1232,customers!C232:C1232,,0))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L233*E233</f>
        <v>8.73</v>
      </c>
      <c r="N233" t="str">
        <f>IF(I233="Rob","Robusta",IF(I233="Exc","Excelsa",IF(I233="Ara","Arabica",IF(I233="Lib","Lebrica"))))</f>
        <v>Lebrica</v>
      </c>
      <c r="O233" t="str">
        <f>IF(J233="M","Medium",IF(J233="L","Light",IF(J233="D","Dark","")))</f>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_xlfn.XLOOKUP(C234,customers!A233:A1233,customers!B233:B1233,,0)</f>
        <v>Conny Gheraldi</v>
      </c>
      <c r="G234" s="2" t="str">
        <f>IF(_xlfn.XLOOKUP(orders!C234,customers!A233:A1233,customers!C233:C1233,,0)=0,"",_xlfn.XLOOKUP(orders!C234,customers!A233:A1233,customers!C233:C1233,,0))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L234*E234</f>
        <v>23.774999999999999</v>
      </c>
      <c r="N234" t="str">
        <f>IF(I234="Rob","Robusta",IF(I234="Exc","Excelsa",IF(I234="Ara","Arabica",IF(I234="Lib","Lebrica"))))</f>
        <v>Lebrica</v>
      </c>
      <c r="O234" t="str">
        <f>IF(J234="M","Medium",IF(J234="L","Light",IF(J234="D","Dark","")))</f>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_xlfn.XLOOKUP(C235,customers!A234:A1234,customers!B234:B1234,,0)</f>
        <v>Beryle Kenwell</v>
      </c>
      <c r="G235" s="2" t="str">
        <f>IF(_xlfn.XLOOKUP(orders!C235,customers!A234:A1234,customers!C234:C1234,,0)=0,"",_xlfn.XLOOKUP(orders!C235,customers!A234:A1234,customers!C234:C1234,,0))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L235*E235</f>
        <v>20.625</v>
      </c>
      <c r="N235" t="str">
        <f>IF(I235="Rob","Robusta",IF(I235="Exc","Excelsa",IF(I235="Ara","Arabica",IF(I235="Lib","Lebrica"))))</f>
        <v>Excelsa</v>
      </c>
      <c r="O235" t="str">
        <f>IF(J235="M","Medium",IF(J235="L","Light",IF(J235="D","Dark","")))</f>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_xlfn.XLOOKUP(C236,customers!A235:A1235,customers!B235:B1235,,0)</f>
        <v>Tomas Sutty</v>
      </c>
      <c r="G236" s="2" t="str">
        <f>IF(_xlfn.XLOOKUP(orders!C236,customers!A235:A1235,customers!C235:C1235,,0)=0,"",_xlfn.XLOOKUP(orders!C236,customers!A235:A1235,customers!C235:C1235,,0))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L236*E236</f>
        <v>36.454999999999998</v>
      </c>
      <c r="N236" t="str">
        <f>IF(I236="Rob","Robusta",IF(I236="Exc","Excelsa",IF(I236="Ara","Arabica",IF(I236="Lib","Lebrica"))))</f>
        <v>Lebrica</v>
      </c>
      <c r="O236" t="str">
        <f>IF(J236="M","Medium",IF(J236="L","Light",IF(J236="D","Dark","")))</f>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_xlfn.XLOOKUP(C237,customers!A236:A1236,customers!B236:B1236,,0)</f>
        <v>Samuele Ales0</v>
      </c>
      <c r="G237" s="2" t="str">
        <f>IF(_xlfn.XLOOKUP(orders!C237,customers!A236:A1236,customers!C236:C1236,,0)=0,"",_xlfn.XLOOKUP(orders!C237,customers!A236:A1236,customers!C236:C1236,,0))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L237*E237</f>
        <v>182.27499999999998</v>
      </c>
      <c r="N237" t="str">
        <f>IF(I237="Rob","Robusta",IF(I237="Exc","Excelsa",IF(I237="Ara","Arabica",IF(I237="Lib","Lebrica"))))</f>
        <v>Lebrica</v>
      </c>
      <c r="O237" t="str">
        <f>IF(J237="M","Medium",IF(J237="L","Light",IF(J237="D","Dark","")))</f>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_xlfn.XLOOKUP(C238,customers!A237:A1237,customers!B237:B1237,,0)</f>
        <v>Carlie Harce</v>
      </c>
      <c r="G238" s="2" t="str">
        <f>IF(_xlfn.XLOOKUP(orders!C238,customers!A237:A1237,customers!C237:C1237,,0)=0,"",_xlfn.XLOOKUP(orders!C238,customers!A237:A1237,customers!C237:C1237,,0))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L238*E238</f>
        <v>89.35499999999999</v>
      </c>
      <c r="N238" t="str">
        <f>IF(I238="Rob","Robusta",IF(I238="Exc","Excelsa",IF(I238="Ara","Arabica",IF(I238="Lib","Lebrica"))))</f>
        <v>Lebrica</v>
      </c>
      <c r="O238" t="str">
        <f>IF(J238="M","Medium",IF(J238="L","Light",IF(J238="D","Dark","")))</f>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_xlfn.XLOOKUP(C239,customers!A238:A1238,customers!B238:B1238,,0)</f>
        <v>Craggy Bril</v>
      </c>
      <c r="G239" s="2" t="str">
        <f>IF(_xlfn.XLOOKUP(orders!C239,customers!A238:A1238,customers!C238:C1238,,0)=0,"",_xlfn.XLOOKUP(orders!C239,customers!A238:A1238,customers!C238:C1238,,0))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L239*E239</f>
        <v>3.5849999999999995</v>
      </c>
      <c r="N239" t="str">
        <f>IF(I239="Rob","Robusta",IF(I239="Exc","Excelsa",IF(I239="Ara","Arabica",IF(I239="Lib","Lebrica"))))</f>
        <v>Robusta</v>
      </c>
      <c r="O239" t="str">
        <f>IF(J239="M","Medium",IF(J239="L","Light",IF(J239="D","Dark","")))</f>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_xlfn.XLOOKUP(C240,customers!A239:A1239,customers!B239:B1239,,0)</f>
        <v>Friederike Drysdale</v>
      </c>
      <c r="G240" s="2" t="str">
        <f>IF(_xlfn.XLOOKUP(orders!C240,customers!A239:A1239,customers!C239:C1239,,0)=0,"",_xlfn.XLOOKUP(orders!C240,customers!A239:A1239,customers!C239:C1239,,0))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L240*E240</f>
        <v>45.769999999999996</v>
      </c>
      <c r="N240" t="str">
        <f>IF(I240="Rob","Robusta",IF(I240="Exc","Excelsa",IF(I240="Ara","Arabica",IF(I240="Lib","Lebrica"))))</f>
        <v>Robusta</v>
      </c>
      <c r="O240" t="str">
        <f>IF(J240="M","Medium",IF(J240="L","Light",IF(J240="D","Dark","")))</f>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_xlfn.XLOOKUP(C241,customers!A240:A1240,customers!B240:B1240,,0)</f>
        <v>Devon Magowan</v>
      </c>
      <c r="G241" s="2" t="str">
        <f>IF(_xlfn.XLOOKUP(orders!C241,customers!A240:A1240,customers!C240:C1240,,0)=0,"",_xlfn.XLOOKUP(orders!C241,customers!A240:A1240,customers!C240:C1240,,0))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L241*E241</f>
        <v>59.4</v>
      </c>
      <c r="N241" t="str">
        <f>IF(I241="Rob","Robusta",IF(I241="Exc","Excelsa",IF(I241="Ara","Arabica",IF(I241="Lib","Lebrica"))))</f>
        <v>Excelsa</v>
      </c>
      <c r="O241" t="str">
        <f>IF(J241="M","Medium",IF(J241="L","Light",IF(J241="D","Dark","")))</f>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_xlfn.XLOOKUP(C242,customers!A241:A1241,customers!B241:B1241,,0)</f>
        <v>Codi Littrell</v>
      </c>
      <c r="G242" s="2" t="str">
        <f>IF(_xlfn.XLOOKUP(orders!C242,customers!A241:A1241,customers!C241:C1241,,0)=0,"",_xlfn.XLOOKUP(orders!C242,customers!A241:A1241,customers!C241:C1241,,0))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L242*E242</f>
        <v>155.24999999999997</v>
      </c>
      <c r="N242" t="str">
        <f>IF(I242="Rob","Robusta",IF(I242="Exc","Excelsa",IF(I242="Ara","Arabica",IF(I242="Lib","Lebrica"))))</f>
        <v>Arabica</v>
      </c>
      <c r="O242" t="str">
        <f>IF(J242="M","Medium",IF(J242="L","Light",IF(J242="D","Dark","")))</f>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_xlfn.XLOOKUP(C243,customers!A242:A1242,customers!B242:B1242,,0)</f>
        <v>Christel Speak</v>
      </c>
      <c r="G243" s="2" t="str">
        <f>IF(_xlfn.XLOOKUP(orders!C243,customers!A242:A1242,customers!C242:C1242,,0)=0,"",_xlfn.XLOOKUP(orders!C243,customers!A242:A1242,customers!C242:C1242,,0))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L243*E243</f>
        <v>45.769999999999996</v>
      </c>
      <c r="N243" t="str">
        <f>IF(I243="Rob","Robusta",IF(I243="Exc","Excelsa",IF(I243="Ara","Arabica",IF(I243="Lib","Lebrica"))))</f>
        <v>Robusta</v>
      </c>
      <c r="O243" t="str">
        <f>IF(J243="M","Medium",IF(J243="L","Light",IF(J243="D","Dark","")))</f>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_xlfn.XLOOKUP(C244,customers!A243:A1243,customers!B243:B1243,,0)</f>
        <v>Sibella Rushbrooke</v>
      </c>
      <c r="G244" s="2" t="str">
        <f>IF(_xlfn.XLOOKUP(orders!C244,customers!A243:A1243,customers!C243:C1243,,0)=0,"",_xlfn.XLOOKUP(orders!C244,customers!A243:A1243,customers!C243:C1243,,0))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L244*E244</f>
        <v>36.450000000000003</v>
      </c>
      <c r="N244" t="str">
        <f>IF(I244="Rob","Robusta",IF(I244="Exc","Excelsa",IF(I244="Ara","Arabica",IF(I244="Lib","Lebrica"))))</f>
        <v>Excelsa</v>
      </c>
      <c r="O244" t="str">
        <f>IF(J244="M","Medium",IF(J244="L","Light",IF(J244="D","Dark","")))</f>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_xlfn.XLOOKUP(C245,customers!A244:A1244,customers!B244:B1244,,0)</f>
        <v>Tammie Drynan</v>
      </c>
      <c r="G245" s="2" t="str">
        <f>IF(_xlfn.XLOOKUP(orders!C245,customers!A244:A1244,customers!C244:C1244,,0)=0,"",_xlfn.XLOOKUP(orders!C245,customers!A244:A1244,customers!C244:C1244,,0))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L245*E245</f>
        <v>29.16</v>
      </c>
      <c r="N245" t="str">
        <f>IF(I245="Rob","Robusta",IF(I245="Exc","Excelsa",IF(I245="Ara","Arabica",IF(I245="Lib","Lebrica"))))</f>
        <v>Excelsa</v>
      </c>
      <c r="O245" t="str">
        <f>IF(J245="M","Medium",IF(J245="L","Light",IF(J245="D","Dark","")))</f>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_xlfn.XLOOKUP(C246,customers!A245:A1245,customers!B245:B1245,,0)</f>
        <v>Effie Yurkov</v>
      </c>
      <c r="G246" s="2" t="str">
        <f>IF(_xlfn.XLOOKUP(orders!C246,customers!A245:A1245,customers!C245:C1245,,0)=0,"",_xlfn.XLOOKUP(orders!C246,customers!A245:A1245,customers!C245:C1245,,0))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L246*E246</f>
        <v>133.85999999999999</v>
      </c>
      <c r="N246" t="str">
        <f>IF(I246="Rob","Robusta",IF(I246="Exc","Excelsa",IF(I246="Ara","Arabica",IF(I246="Lib","Lebrica"))))</f>
        <v>Lebrica</v>
      </c>
      <c r="O246" t="str">
        <f>IF(J246="M","Medium",IF(J246="L","Light",IF(J246="D","Dark","")))</f>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_xlfn.XLOOKUP(C247,customers!A246:A1246,customers!B246:B1246,,0)</f>
        <v>Lexie Mallan</v>
      </c>
      <c r="G247" s="2" t="str">
        <f>IF(_xlfn.XLOOKUP(orders!C247,customers!A246:A1246,customers!C246:C1246,,0)=0,"",_xlfn.XLOOKUP(orders!C247,customers!A246:A1246,customers!C246:C1246,,0))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L247*E247</f>
        <v>23.774999999999999</v>
      </c>
      <c r="N247" t="str">
        <f>IF(I247="Rob","Robusta",IF(I247="Exc","Excelsa",IF(I247="Ara","Arabica",IF(I247="Lib","Lebrica"))))</f>
        <v>Lebrica</v>
      </c>
      <c r="O247" t="str">
        <f>IF(J247="M","Medium",IF(J247="L","Light",IF(J247="D","Dark","")))</f>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_xlfn.XLOOKUP(C248,customers!A247:A1247,customers!B247:B1247,,0)</f>
        <v>Georgena Bentjens</v>
      </c>
      <c r="G248" s="2" t="str">
        <f>IF(_xlfn.XLOOKUP(orders!C248,customers!A247:A1247,customers!C247:C1247,,0)=0,"",_xlfn.XLOOKUP(orders!C248,customers!A247:A1247,customers!C247:C1247,,0))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L248*E248</f>
        <v>38.849999999999994</v>
      </c>
      <c r="N248" t="str">
        <f>IF(I248="Rob","Robusta",IF(I248="Exc","Excelsa",IF(I248="Ara","Arabica",IF(I248="Lib","Lebrica"))))</f>
        <v>Lebrica</v>
      </c>
      <c r="O248" t="str">
        <f>IF(J248="M","Medium",IF(J248="L","Light",IF(J248="D","Dark","")))</f>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_xlfn.XLOOKUP(C249,customers!A248:A1248,customers!B248:B1248,,0)</f>
        <v>Delmar Beasant</v>
      </c>
      <c r="G249" s="2" t="str">
        <f>IF(_xlfn.XLOOKUP(orders!C249,customers!A248:A1248,customers!C248:C1248,,0)=0,"",_xlfn.XLOOKUP(orders!C249,customers!A248:A1248,customers!C248:C1248,,0))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L249*E249</f>
        <v>21.509999999999998</v>
      </c>
      <c r="N249" t="str">
        <f>IF(I249="Rob","Robusta",IF(I249="Exc","Excelsa",IF(I249="Ara","Arabica",IF(I249="Lib","Lebrica"))))</f>
        <v>Robusta</v>
      </c>
      <c r="O249" t="str">
        <f>IF(J249="M","Medium",IF(J249="L","Light",IF(J249="D","Dark","")))</f>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_xlfn.XLOOKUP(C250,customers!A249:A1249,customers!B249:B1249,,0)</f>
        <v>Lyn Entwistle</v>
      </c>
      <c r="G250" s="2" t="str">
        <f>IF(_xlfn.XLOOKUP(orders!C250,customers!A249:A1249,customers!C249:C1249,,0)=0,"",_xlfn.XLOOKUP(orders!C250,customers!A249:A1249,customers!C249:C1249,,0))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L250*E250</f>
        <v>9.9499999999999993</v>
      </c>
      <c r="N250" t="str">
        <f>IF(I250="Rob","Robusta",IF(I250="Exc","Excelsa",IF(I250="Ara","Arabica",IF(I250="Lib","Lebrica"))))</f>
        <v>Arabica</v>
      </c>
      <c r="O250" t="str">
        <f>IF(J250="M","Medium",IF(J250="L","Light",IF(J250="D","Dark","")))</f>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_xlfn.XLOOKUP(C251,customers!A250:A1250,customers!B250:B1250,,0)</f>
        <v>Zacharias Kiffe</v>
      </c>
      <c r="G251" s="2" t="str">
        <f>IF(_xlfn.XLOOKUP(orders!C251,customers!A250:A1250,customers!C250:C1250,,0)=0,"",_xlfn.XLOOKUP(orders!C251,customers!A250:A1250,customers!C250:C1250,,0))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L251*E251</f>
        <v>15.85</v>
      </c>
      <c r="N251" t="str">
        <f>IF(I251="Rob","Robusta",IF(I251="Exc","Excelsa",IF(I251="Ara","Arabica",IF(I251="Lib","Lebrica"))))</f>
        <v>Lebrica</v>
      </c>
      <c r="O251" t="str">
        <f>IF(J251="M","Medium",IF(J251="L","Light",IF(J251="D","Dark","")))</f>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_xlfn.XLOOKUP(C252,customers!A251:A1251,customers!B251:B1251,,0)</f>
        <v>Mercedes Acott</v>
      </c>
      <c r="G252" s="2" t="str">
        <f>IF(_xlfn.XLOOKUP(orders!C252,customers!A251:A1251,customers!C251:C1251,,0)=0,"",_xlfn.XLOOKUP(orders!C252,customers!A251:A1251,customers!C251:C1251,,0))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L252*E252</f>
        <v>2.9849999999999999</v>
      </c>
      <c r="N252" t="str">
        <f>IF(I252="Rob","Robusta",IF(I252="Exc","Excelsa",IF(I252="Ara","Arabica",IF(I252="Lib","Lebrica"))))</f>
        <v>Robusta</v>
      </c>
      <c r="O252" t="str">
        <f>IF(J252="M","Medium",IF(J252="L","Light",IF(J252="D","Dark","")))</f>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_xlfn.XLOOKUP(C253,customers!A252:A1252,customers!B252:B1252,,0)</f>
        <v>Connor Heaviside</v>
      </c>
      <c r="G253" s="2" t="str">
        <f>IF(_xlfn.XLOOKUP(orders!C253,customers!A252:A1252,customers!C252:C1252,,0)=0,"",_xlfn.XLOOKUP(orders!C253,customers!A252:A1252,customers!C252:C1252,,0))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L253*E253</f>
        <v>68.75</v>
      </c>
      <c r="N253" t="str">
        <f>IF(I253="Rob","Robusta",IF(I253="Exc","Excelsa",IF(I253="Ara","Arabica",IF(I253="Lib","Lebrica"))))</f>
        <v>Excelsa</v>
      </c>
      <c r="O253" t="str">
        <f>IF(J253="M","Medium",IF(J253="L","Light",IF(J253="D","Dark","")))</f>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_xlfn.XLOOKUP(C254,customers!A253:A1253,customers!B253:B1253,,0)</f>
        <v>Devy Bulbrook</v>
      </c>
      <c r="G254" s="2" t="str">
        <f>IF(_xlfn.XLOOKUP(orders!C254,customers!A253:A1253,customers!C253:C1253,,0)=0,"",_xlfn.XLOOKUP(orders!C254,customers!A253:A1253,customers!C253:C1253,,0))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L254*E254</f>
        <v>29.849999999999998</v>
      </c>
      <c r="N254" t="str">
        <f>IF(I254="Rob","Robusta",IF(I254="Exc","Excelsa",IF(I254="Ara","Arabica",IF(I254="Lib","Lebrica"))))</f>
        <v>Arabica</v>
      </c>
      <c r="O254" t="str">
        <f>IF(J254="M","Medium",IF(J254="L","Light",IF(J254="D","Dark","")))</f>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_xlfn.XLOOKUP(C255,customers!A254:A1254,customers!B254:B1254,,0)</f>
        <v>Leia Kernan</v>
      </c>
      <c r="G255" s="2" t="str">
        <f>IF(_xlfn.XLOOKUP(orders!C255,customers!A254:A1254,customers!C254:C1254,,0)=0,"",_xlfn.XLOOKUP(orders!C255,customers!A254:A1254,customers!C254:C1254,,0))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L255*E255</f>
        <v>58.2</v>
      </c>
      <c r="N255" t="str">
        <f>IF(I255="Rob","Robusta",IF(I255="Exc","Excelsa",IF(I255="Ara","Arabica",IF(I255="Lib","Lebrica"))))</f>
        <v>Lebrica</v>
      </c>
      <c r="O255" t="str">
        <f>IF(J255="M","Medium",IF(J255="L","Light",IF(J255="D","Dark","")))</f>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_xlfn.XLOOKUP(C256,customers!A255:A1255,customers!B255:B1255,,0)</f>
        <v>Rosaline McLae</v>
      </c>
      <c r="G256" s="2" t="str">
        <f>IF(_xlfn.XLOOKUP(orders!C256,customers!A255:A1255,customers!C255:C1255,,0)=0,"",_xlfn.XLOOKUP(orders!C256,customers!A255:A1255,customers!C255:C1255,,0))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L256*E256</f>
        <v>28.679999999999996</v>
      </c>
      <c r="N256" t="str">
        <f>IF(I256="Rob","Robusta",IF(I256="Exc","Excelsa",IF(I256="Ara","Arabica",IF(I256="Lib","Lebrica"))))</f>
        <v>Robusta</v>
      </c>
      <c r="O256" t="str">
        <f>IF(J256="M","Medium",IF(J256="L","Light",IF(J256="D","Dark","")))</f>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_xlfn.XLOOKUP(C257,customers!A256:A1256,customers!B256:B1256,,0)</f>
        <v>Cleve Blowfelde</v>
      </c>
      <c r="G257" s="2" t="str">
        <f>IF(_xlfn.XLOOKUP(orders!C257,customers!A256:A1256,customers!C256:C1256,,0)=0,"",_xlfn.XLOOKUP(orders!C257,customers!A256:A1256,customers!C256:C1256,,0))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L257*E257</f>
        <v>21.509999999999998</v>
      </c>
      <c r="N257" t="str">
        <f>IF(I257="Rob","Robusta",IF(I257="Exc","Excelsa",IF(I257="Ara","Arabica",IF(I257="Lib","Lebrica"))))</f>
        <v>Robusta</v>
      </c>
      <c r="O257" t="str">
        <f>IF(J257="M","Medium",IF(J257="L","Light",IF(J257="D","Dark","")))</f>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_xlfn.XLOOKUP(C258,customers!A257:A1257,customers!B257:B1257,,0)</f>
        <v>Zacharias Kiffe</v>
      </c>
      <c r="G258" s="2" t="str">
        <f>IF(_xlfn.XLOOKUP(orders!C258,customers!A257:A1257,customers!C257:C1257,,0)=0,"",_xlfn.XLOOKUP(orders!C258,customers!A257:A1257,customers!C257:C1257,,0))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L258*E258</f>
        <v>17.46</v>
      </c>
      <c r="N258" t="str">
        <f>IF(I258="Rob","Robusta",IF(I258="Exc","Excelsa",IF(I258="Ara","Arabica",IF(I258="Lib","Lebrica"))))</f>
        <v>Lebrica</v>
      </c>
      <c r="O258" t="str">
        <f>IF(J258="M","Medium",IF(J258="L","Light",IF(J258="D","Dark","")))</f>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_xlfn.XLOOKUP(C259,customers!A258:A1258,customers!B258:B1258,,0)</f>
        <v>Denyse O'Calleran</v>
      </c>
      <c r="G259" s="2" t="str">
        <f>IF(_xlfn.XLOOKUP(orders!C259,customers!A258:A1258,customers!C258:C1258,,0)=0,"",_xlfn.XLOOKUP(orders!C259,customers!A258:A1258,customers!C258:C1258,,0))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L259*E259</f>
        <v>27.945</v>
      </c>
      <c r="N259" t="str">
        <f>IF(I259="Rob","Robusta",IF(I259="Exc","Excelsa",IF(I259="Ara","Arabica",IF(I259="Lib","Lebrica"))))</f>
        <v>Excelsa</v>
      </c>
      <c r="O259" t="str">
        <f>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_xlfn.XLOOKUP(C260,customers!A259:A1259,customers!B259:B1259,,0)</f>
        <v>Cobby Cromwell</v>
      </c>
      <c r="G260" s="2" t="str">
        <f>IF(_xlfn.XLOOKUP(orders!C260,customers!A259:A1259,customers!C259:C1259,,0)=0,"",_xlfn.XLOOKUP(orders!C260,customers!A259:A1259,customers!C259:C1259,,0))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L260*E260</f>
        <v>139.72499999999999</v>
      </c>
      <c r="N260" t="str">
        <f>IF(I260="Rob","Robusta",IF(I260="Exc","Excelsa",IF(I260="Ara","Arabica",IF(I260="Lib","Lebrica"))))</f>
        <v>Excelsa</v>
      </c>
      <c r="O260" t="str">
        <f>IF(J260="M","Medium",IF(J260="L","Light",IF(J260="D","Dark","")))</f>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_xlfn.XLOOKUP(C261,customers!A260:A1260,customers!B260:B1260,,0)</f>
        <v>Irv Hay</v>
      </c>
      <c r="G261" s="2" t="str">
        <f>IF(_xlfn.XLOOKUP(orders!C261,customers!A260:A1260,customers!C260:C1260,,0)=0,"",_xlfn.XLOOKUP(orders!C261,customers!A260:A1260,customers!C260:C1260,,0))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L261*E261</f>
        <v>5.97</v>
      </c>
      <c r="N261" t="str">
        <f>IF(I261="Rob","Robusta",IF(I261="Exc","Excelsa",IF(I261="Ara","Arabica",IF(I261="Lib","Lebrica"))))</f>
        <v>Robusta</v>
      </c>
      <c r="O261" t="str">
        <f>IF(J261="M","Medium",IF(J261="L","Light",IF(J261="D","Dark","")))</f>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_xlfn.XLOOKUP(C262,customers!A261:A1261,customers!B261:B1261,,0)</f>
        <v>Tani Taffarello</v>
      </c>
      <c r="G262" s="2" t="str">
        <f>IF(_xlfn.XLOOKUP(orders!C262,customers!A261:A1261,customers!C261:C1261,,0)=0,"",_xlfn.XLOOKUP(orders!C262,customers!A261:A1261,customers!C261:C1261,,0))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L262*E262</f>
        <v>27.484999999999996</v>
      </c>
      <c r="N262" t="str">
        <f>IF(I262="Rob","Robusta",IF(I262="Exc","Excelsa",IF(I262="Ara","Arabica",IF(I262="Lib","Lebrica"))))</f>
        <v>Robusta</v>
      </c>
      <c r="O262" t="str">
        <f>IF(J262="M","Medium",IF(J262="L","Light",IF(J262="D","Dark","")))</f>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_xlfn.XLOOKUP(C263,customers!A262:A1262,customers!B262:B1262,,0)</f>
        <v>Monique Canty</v>
      </c>
      <c r="G263" s="2" t="str">
        <f>IF(_xlfn.XLOOKUP(orders!C263,customers!A262:A1262,customers!C262:C1262,,0)=0,"",_xlfn.XLOOKUP(orders!C263,customers!A262:A1262,customers!C262:C1262,,0))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L263*E263</f>
        <v>59.75</v>
      </c>
      <c r="N263" t="str">
        <f>IF(I263="Rob","Robusta",IF(I263="Exc","Excelsa",IF(I263="Ara","Arabica",IF(I263="Lib","Lebrica"))))</f>
        <v>Robusta</v>
      </c>
      <c r="O263" t="str">
        <f>IF(J263="M","Medium",IF(J263="L","Light",IF(J263="D","Dark","")))</f>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_xlfn.XLOOKUP(C264,customers!A263:A1263,customers!B263:B1263,,0)</f>
        <v>Javier Kopke</v>
      </c>
      <c r="G264" s="2" t="str">
        <f>IF(_xlfn.XLOOKUP(orders!C264,customers!A263:A1263,customers!C263:C1263,,0)=0,"",_xlfn.XLOOKUP(orders!C264,customers!A263:A1263,customers!C263:C1263,,0))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L264*E264</f>
        <v>41.25</v>
      </c>
      <c r="N264" t="str">
        <f>IF(I264="Rob","Robusta",IF(I264="Exc","Excelsa",IF(I264="Ara","Arabica",IF(I264="Lib","Lebrica"))))</f>
        <v>Excelsa</v>
      </c>
      <c r="O264" t="str">
        <f>IF(J264="M","Medium",IF(J264="L","Light",IF(J264="D","Dark","")))</f>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_xlfn.XLOOKUP(C265,customers!A264:A1264,customers!B264:B1264,,0)</f>
        <v>Mar McIver</v>
      </c>
      <c r="G265" s="2" t="str">
        <f>IF(_xlfn.XLOOKUP(orders!C265,customers!A264:A1264,customers!C264:C1264,,0)=0,"",_xlfn.XLOOKUP(orders!C265,customers!A264:A1264,customers!C264:C1264,,0))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L265*E265</f>
        <v>133.85999999999999</v>
      </c>
      <c r="N265" t="str">
        <f>IF(I265="Rob","Robusta",IF(I265="Exc","Excelsa",IF(I265="Ara","Arabica",IF(I265="Lib","Lebrica"))))</f>
        <v>Lebrica</v>
      </c>
      <c r="O265" t="str">
        <f>IF(J265="M","Medium",IF(J265="L","Light",IF(J265="D","Dark","")))</f>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_xlfn.XLOOKUP(C266,customers!A265:A1265,customers!B265:B1265,,0)</f>
        <v>Arabella Fransewich</v>
      </c>
      <c r="G266" s="2" t="str">
        <f>IF(_xlfn.XLOOKUP(orders!C266,customers!A265:A1265,customers!C265:C1265,,0)=0,"",_xlfn.XLOOKUP(orders!C266,customers!A265:A1265,customers!C265:C1265,,0))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L266*E266</f>
        <v>59.75</v>
      </c>
      <c r="N266" t="str">
        <f>IF(I266="Rob","Robusta",IF(I266="Exc","Excelsa",IF(I266="Ara","Arabica",IF(I266="Lib","Lebrica"))))</f>
        <v>Robusta</v>
      </c>
      <c r="O266" t="str">
        <f>IF(J266="M","Medium",IF(J266="L","Light",IF(J266="D","Dark","")))</f>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_xlfn.XLOOKUP(C267,customers!A266:A1266,customers!B266:B1266,,0)</f>
        <v>Violette Hellmore</v>
      </c>
      <c r="G267" s="2" t="str">
        <f>IF(_xlfn.XLOOKUP(orders!C267,customers!A266:A1266,customers!C266:C1266,,0)=0,"",_xlfn.XLOOKUP(orders!C267,customers!A266:A1266,customers!C266:C1266,,0))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L267*E267</f>
        <v>5.97</v>
      </c>
      <c r="N267" t="str">
        <f>IF(I267="Rob","Robusta",IF(I267="Exc","Excelsa",IF(I267="Ara","Arabica",IF(I267="Lib","Lebrica"))))</f>
        <v>Arabica</v>
      </c>
      <c r="O267" t="str">
        <f>IF(J267="M","Medium",IF(J267="L","Light",IF(J267="D","Dark","")))</f>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_xlfn.XLOOKUP(C268,customers!A267:A1267,customers!B267:B1267,,0)</f>
        <v>Myles Seawright</v>
      </c>
      <c r="G268" s="2" t="str">
        <f>IF(_xlfn.XLOOKUP(orders!C268,customers!A267:A1267,customers!C267:C1267,,0)=0,"",_xlfn.XLOOKUP(orders!C268,customers!A267:A1267,customers!C267:C1267,,0))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L268*E268</f>
        <v>24.3</v>
      </c>
      <c r="N268" t="str">
        <f>IF(I268="Rob","Robusta",IF(I268="Exc","Excelsa",IF(I268="Ara","Arabica",IF(I268="Lib","Lebrica"))))</f>
        <v>Excelsa</v>
      </c>
      <c r="O268" t="str">
        <f>IF(J268="M","Medium",IF(J268="L","Light",IF(J268="D","Dark","")))</f>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_xlfn.XLOOKUP(C269,customers!A268:A1268,customers!B268:B1268,,0)</f>
        <v>Silvana Northeast</v>
      </c>
      <c r="G269" s="2" t="str">
        <f>IF(_xlfn.XLOOKUP(orders!C269,customers!A268:A1268,customers!C268:C1268,,0)=0,"",_xlfn.XLOOKUP(orders!C269,customers!A268:A1268,customers!C268:C1268,,0))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L269*E269</f>
        <v>21.87</v>
      </c>
      <c r="N269" t="str">
        <f>IF(I269="Rob","Robusta",IF(I269="Exc","Excelsa",IF(I269="Ara","Arabica",IF(I269="Lib","Lebrica"))))</f>
        <v>Excelsa</v>
      </c>
      <c r="O269" t="str">
        <f>IF(J269="M","Medium",IF(J269="L","Light",IF(J269="D","Dark","")))</f>
        <v>Dark</v>
      </c>
      <c r="P269" t="str">
        <f>_xlfn.XLOOKUP(Orders[[#This Row],[Customer ID]],customers!$A$1:$A$1001,customers!$I$1:$I$1001,,0)</f>
        <v>Yes</v>
      </c>
    </row>
    <row r="270" spans="1:16" x14ac:dyDescent="0.2">
      <c r="A270" s="2" t="s">
        <v>2004</v>
      </c>
      <c r="B270" s="3">
        <v>43790</v>
      </c>
      <c r="C270" s="2" t="s">
        <v>1672</v>
      </c>
      <c r="D270" t="s">
        <v>6147</v>
      </c>
      <c r="E270" s="2">
        <v>2</v>
      </c>
      <c r="F270" s="2" t="e">
        <f>_xlfn.XLOOKUP(C270,customers!A269:A1269,customers!B269:B1269,,0)</f>
        <v>#N/A</v>
      </c>
      <c r="G270" s="2" t="e">
        <f>IF(_xlfn.XLOOKUP(orders!C270,customers!A269:A1269,customers!C269:C1269,,0)=0,"",_xlfn.XLOOKUP(orders!C270,customers!A269:A1269,customers!C269:C1269,,0))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L270*E270</f>
        <v>19.899999999999999</v>
      </c>
      <c r="N270" t="str">
        <f>IF(I270="Rob","Robusta",IF(I270="Exc","Excelsa",IF(I270="Ara","Arabica",IF(I270="Lib","Lebrica"))))</f>
        <v>Arabica</v>
      </c>
      <c r="O270" t="str">
        <f>IF(J270="M","Medium",IF(J270="L","Light",IF(J270="D","Dark","")))</f>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_xlfn.XLOOKUP(C271,customers!A270:A1270,customers!B270:B1270,,0)</f>
        <v>Monica Fearon</v>
      </c>
      <c r="G271" s="2" t="str">
        <f>IF(_xlfn.XLOOKUP(orders!C271,customers!A270:A1270,customers!C270:C1270,,0)=0,"",_xlfn.XLOOKUP(orders!C271,customers!A270:A1270,customers!C270:C1270,,0))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L271*E271</f>
        <v>5.97</v>
      </c>
      <c r="N271" t="str">
        <f>IF(I271="Rob","Robusta",IF(I271="Exc","Excelsa",IF(I271="Ara","Arabica",IF(I271="Lib","Lebrica"))))</f>
        <v>Arabica</v>
      </c>
      <c r="O271" t="str">
        <f>IF(J271="M","Medium",IF(J271="L","Light",IF(J271="D","Dark","")))</f>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_xlfn.XLOOKUP(C272,customers!A271:A1271,customers!B271:B1271,,0)</f>
        <v>Barney Chisnell</v>
      </c>
      <c r="G272" s="2" t="str">
        <f>IF(_xlfn.XLOOKUP(orders!C272,customers!A271:A1271,customers!C271:C1271,,0)=0,"",_xlfn.XLOOKUP(orders!C272,customers!A271:A1271,customers!C271:C1271,,0))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L272*E272</f>
        <v>7.29</v>
      </c>
      <c r="N272" t="str">
        <f>IF(I272="Rob","Robusta",IF(I272="Exc","Excelsa",IF(I272="Ara","Arabica",IF(I272="Lib","Lebrica"))))</f>
        <v>Excelsa</v>
      </c>
      <c r="O272" t="str">
        <f>IF(J272="M","Medium",IF(J272="L","Light",IF(J272="D","Dark","")))</f>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_xlfn.XLOOKUP(C273,customers!A272:A1272,customers!B272:B1272,,0)</f>
        <v>Jasper Sisneros</v>
      </c>
      <c r="G273" s="2" t="str">
        <f>IF(_xlfn.XLOOKUP(orders!C273,customers!A272:A1272,customers!C272:C1272,,0)=0,"",_xlfn.XLOOKUP(orders!C273,customers!A272:A1272,customers!C272:C1272,,0))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L273*E273</f>
        <v>11.94</v>
      </c>
      <c r="N273" t="str">
        <f>IF(I273="Rob","Robusta",IF(I273="Exc","Excelsa",IF(I273="Ara","Arabica",IF(I273="Lib","Lebrica"))))</f>
        <v>Arabica</v>
      </c>
      <c r="O273" t="str">
        <f>IF(J273="M","Medium",IF(J273="L","Light",IF(J273="D","Dark","")))</f>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_xlfn.XLOOKUP(C274,customers!A273:A1273,customers!B273:B1273,,0)</f>
        <v>Zachariah Carlson</v>
      </c>
      <c r="G274" s="2" t="str">
        <f>IF(_xlfn.XLOOKUP(orders!C274,customers!A273:A1273,customers!C273:C1273,,0)=0,"",_xlfn.XLOOKUP(orders!C274,customers!A273:A1273,customers!C273:C1273,,0))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L274*E274</f>
        <v>71.699999999999989</v>
      </c>
      <c r="N274" t="str">
        <f>IF(I274="Rob","Robusta",IF(I274="Exc","Excelsa",IF(I274="Ara","Arabica",IF(I274="Lib","Lebrica"))))</f>
        <v>Robusta</v>
      </c>
      <c r="O274" t="str">
        <f>IF(J274="M","Medium",IF(J274="L","Light",IF(J274="D","Dark","")))</f>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_xlfn.XLOOKUP(C275,customers!A274:A1274,customers!B274:B1274,,0)</f>
        <v>Warner Maddox</v>
      </c>
      <c r="G275" s="2" t="str">
        <f>IF(_xlfn.XLOOKUP(orders!C275,customers!A274:A1274,customers!C274:C1274,,0)=0,"",_xlfn.XLOOKUP(orders!C275,customers!A274:A1274,customers!C274:C1274,,0))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L275*E275</f>
        <v>7.77</v>
      </c>
      <c r="N275" t="str">
        <f>IF(I275="Rob","Robusta",IF(I275="Exc","Excelsa",IF(I275="Ara","Arabica",IF(I275="Lib","Lebrica"))))</f>
        <v>Arabica</v>
      </c>
      <c r="O275" t="str">
        <f>IF(J275="M","Medium",IF(J275="L","Light",IF(J275="D","Dark","")))</f>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_xlfn.XLOOKUP(C276,customers!A275:A1275,customers!B275:B1275,,0)</f>
        <v>Donnie Hedlestone</v>
      </c>
      <c r="G276" s="2" t="str">
        <f>IF(_xlfn.XLOOKUP(orders!C276,customers!A275:A1275,customers!C275:C1275,,0)=0,"",_xlfn.XLOOKUP(orders!C276,customers!A275:A1275,customers!C275:C1275,,0))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L276*E276</f>
        <v>25.874999999999996</v>
      </c>
      <c r="N276" t="str">
        <f>IF(I276="Rob","Robusta",IF(I276="Exc","Excelsa",IF(I276="Ara","Arabica",IF(I276="Lib","Lebrica"))))</f>
        <v>Arabica</v>
      </c>
      <c r="O276" t="str">
        <f>IF(J276="M","Medium",IF(J276="L","Light",IF(J276="D","Dark","")))</f>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_xlfn.XLOOKUP(C277,customers!A276:A1276,customers!B276:B1276,,0)</f>
        <v>Teddi Crowthe</v>
      </c>
      <c r="G277" s="2" t="str">
        <f>IF(_xlfn.XLOOKUP(orders!C277,customers!A276:A1276,customers!C276:C1276,,0)=0,"",_xlfn.XLOOKUP(orders!C277,customers!A276:A1276,customers!C276:C1276,,0))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L277*E277</f>
        <v>204.92999999999995</v>
      </c>
      <c r="N277" t="str">
        <f>IF(I277="Rob","Robusta",IF(I277="Exc","Excelsa",IF(I277="Ara","Arabica",IF(I277="Lib","Lebrica"))))</f>
        <v>Excelsa</v>
      </c>
      <c r="O277" t="str">
        <f>IF(J277="M","Medium",IF(J277="L","Light",IF(J277="D","Dark","")))</f>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_xlfn.XLOOKUP(C278,customers!A277:A1277,customers!B277:B1277,,0)</f>
        <v>Dorelia Bury</v>
      </c>
      <c r="G278" s="2" t="str">
        <f>IF(_xlfn.XLOOKUP(orders!C278,customers!A277:A1277,customers!C277:C1277,,0)=0,"",_xlfn.XLOOKUP(orders!C278,customers!A277:A1277,customers!C277:C1277,,0))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L278*E278</f>
        <v>109.93999999999998</v>
      </c>
      <c r="N278" t="str">
        <f>IF(I278="Rob","Robusta",IF(I278="Exc","Excelsa",IF(I278="Ara","Arabica",IF(I278="Lib","Lebrica"))))</f>
        <v>Robusta</v>
      </c>
      <c r="O278" t="str">
        <f>IF(J278="M","Medium",IF(J278="L","Light",IF(J278="D","Dark","")))</f>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_xlfn.XLOOKUP(C279,customers!A278:A1278,customers!B278:B1278,,0)</f>
        <v>Gussy Broadbear</v>
      </c>
      <c r="G279" s="2" t="str">
        <f>IF(_xlfn.XLOOKUP(orders!C279,customers!A278:A1278,customers!C278:C1278,,0)=0,"",_xlfn.XLOOKUP(orders!C279,customers!A278:A1278,customers!C278:C1278,,0))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L279*E279</f>
        <v>89.1</v>
      </c>
      <c r="N279" t="str">
        <f>IF(I279="Rob","Robusta",IF(I279="Exc","Excelsa",IF(I279="Ara","Arabica",IF(I279="Lib","Lebrica"))))</f>
        <v>Excelsa</v>
      </c>
      <c r="O279" t="str">
        <f>IF(J279="M","Medium",IF(J279="L","Light",IF(J279="D","Dark","")))</f>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_xlfn.XLOOKUP(C280,customers!A279:A1279,customers!B279:B1279,,0)</f>
        <v>Emlynne Palfrey</v>
      </c>
      <c r="G280" s="2" t="str">
        <f>IF(_xlfn.XLOOKUP(orders!C280,customers!A279:A1279,customers!C279:C1279,,0)=0,"",_xlfn.XLOOKUP(orders!C280,customers!A279:A1279,customers!C279:C1279,,0))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L280*E280</f>
        <v>7.77</v>
      </c>
      <c r="N280" t="str">
        <f>IF(I280="Rob","Robusta",IF(I280="Exc","Excelsa",IF(I280="Ara","Arabica",IF(I280="Lib","Lebrica"))))</f>
        <v>Arabica</v>
      </c>
      <c r="O280" t="str">
        <f>IF(J280="M","Medium",IF(J280="L","Light",IF(J280="D","Dark","")))</f>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_xlfn.XLOOKUP(C281,customers!A280:A1280,customers!B280:B1280,,0)</f>
        <v>Parsifal Metrick</v>
      </c>
      <c r="G281" s="2" t="str">
        <f>IF(_xlfn.XLOOKUP(orders!C281,customers!A280:A1280,customers!C280:C1280,,0)=0,"",_xlfn.XLOOKUP(orders!C281,customers!A280:A1280,customers!C280:C1280,,0))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L281*E281</f>
        <v>33.464999999999996</v>
      </c>
      <c r="N281" t="str">
        <f>IF(I281="Rob","Robusta",IF(I281="Exc","Excelsa",IF(I281="Ara","Arabica",IF(I281="Lib","Lebrica"))))</f>
        <v>Lebrica</v>
      </c>
      <c r="O281" t="str">
        <f>IF(J281="M","Medium",IF(J281="L","Light",IF(J281="D","Dark","")))</f>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_xlfn.XLOOKUP(C282,customers!A281:A1281,customers!B281:B1281,,0)</f>
        <v>Christopher Grieveson</v>
      </c>
      <c r="G282" s="2" t="str">
        <f>IF(_xlfn.XLOOKUP(orders!C282,customers!A281:A1281,customers!C281:C1281,,0)=0,"",_xlfn.XLOOKUP(orders!C282,customers!A281:A1281,customers!C281:C1281,,0))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L282*E282</f>
        <v>41.25</v>
      </c>
      <c r="N282" t="str">
        <f>IF(I282="Rob","Robusta",IF(I282="Exc","Excelsa",IF(I282="Ara","Arabica",IF(I282="Lib","Lebrica"))))</f>
        <v>Excelsa</v>
      </c>
      <c r="O282" t="str">
        <f>IF(J282="M","Medium",IF(J282="L","Light",IF(J282="D","Dark","")))</f>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_xlfn.XLOOKUP(C283,customers!A282:A1282,customers!B282:B1282,,0)</f>
        <v>Karlan Karby</v>
      </c>
      <c r="G283" s="2" t="str">
        <f>IF(_xlfn.XLOOKUP(orders!C283,customers!A282:A1282,customers!C282:C1282,,0)=0,"",_xlfn.XLOOKUP(orders!C283,customers!A282:A1282,customers!C282:C1282,,0))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L283*E283</f>
        <v>59.4</v>
      </c>
      <c r="N283" t="str">
        <f>IF(I283="Rob","Robusta",IF(I283="Exc","Excelsa",IF(I283="Ara","Arabica",IF(I283="Lib","Lebrica"))))</f>
        <v>Excelsa</v>
      </c>
      <c r="O283" t="str">
        <f>IF(J283="M","Medium",IF(J283="L","Light",IF(J283="D","Dark","")))</f>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_xlfn.XLOOKUP(C284,customers!A283:A1283,customers!B283:B1283,,0)</f>
        <v>Flory Crumpe</v>
      </c>
      <c r="G284" s="2" t="str">
        <f>IF(_xlfn.XLOOKUP(orders!C284,customers!A283:A1283,customers!C283:C1283,,0)=0,"",_xlfn.XLOOKUP(orders!C284,customers!A283:A1283,customers!C283:C1283,,0))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L284*E284</f>
        <v>7.77</v>
      </c>
      <c r="N284" t="str">
        <f>IF(I284="Rob","Robusta",IF(I284="Exc","Excelsa",IF(I284="Ara","Arabica",IF(I284="Lib","Lebrica"))))</f>
        <v>Arabica</v>
      </c>
      <c r="O284" t="str">
        <f>IF(J284="M","Medium",IF(J284="L","Light",IF(J284="D","Dark","")))</f>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_xlfn.XLOOKUP(C285,customers!A284:A1284,customers!B284:B1284,,0)</f>
        <v>Amity Chatto</v>
      </c>
      <c r="G285" s="2" t="str">
        <f>IF(_xlfn.XLOOKUP(orders!C285,customers!A284:A1284,customers!C284:C1284,,0)=0,"",_xlfn.XLOOKUP(orders!C285,customers!A284:A1284,customers!C284:C1284,,0))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L285*E285</f>
        <v>5.3699999999999992</v>
      </c>
      <c r="N285" t="str">
        <f>IF(I285="Rob","Robusta",IF(I285="Exc","Excelsa",IF(I285="Ara","Arabica",IF(I285="Lib","Lebrica"))))</f>
        <v>Robusta</v>
      </c>
      <c r="O285" t="str">
        <f>IF(J285="M","Medium",IF(J285="L","Light",IF(J285="D","Dark","")))</f>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_xlfn.XLOOKUP(C286,customers!A285:A1285,customers!B285:B1285,,0)</f>
        <v>Nanine McCarthy</v>
      </c>
      <c r="G286" s="2" t="str">
        <f>IF(_xlfn.XLOOKUP(orders!C286,customers!A285:A1285,customers!C285:C1285,,0)=0,"",_xlfn.XLOOKUP(orders!C286,customers!A285:A1285,customers!C285:C1285,,0))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L286*E286</f>
        <v>94.874999999999986</v>
      </c>
      <c r="N286" t="str">
        <f>IF(I286="Rob","Robusta",IF(I286="Exc","Excelsa",IF(I286="Ara","Arabica",IF(I286="Lib","Lebrica"))))</f>
        <v>Excelsa</v>
      </c>
      <c r="O286" t="str">
        <f>IF(J286="M","Medium",IF(J286="L","Light",IF(J286="D","Dark","")))</f>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_xlfn.XLOOKUP(C287,customers!A286:A1286,customers!B286:B1286,,0)</f>
        <v>Lyndsey Megany</v>
      </c>
      <c r="G287" s="2" t="str">
        <f>IF(_xlfn.XLOOKUP(orders!C287,customers!A286:A1286,customers!C286:C1286,,0)=0,"",_xlfn.XLOOKUP(orders!C287,customers!A286:A1286,customers!C286:C1286,,0))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L287*E287</f>
        <v>36.454999999999998</v>
      </c>
      <c r="N287" t="str">
        <f>IF(I287="Rob","Robusta",IF(I287="Exc","Excelsa",IF(I287="Ara","Arabica",IF(I287="Lib","Lebrica"))))</f>
        <v>Lebrica</v>
      </c>
      <c r="O287" t="str">
        <f>IF(J287="M","Medium",IF(J287="L","Light",IF(J287="D","Dark","")))</f>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_xlfn.XLOOKUP(C288,customers!A287:A1287,customers!B287:B1287,,0)</f>
        <v>Byram Mergue</v>
      </c>
      <c r="G288" s="2" t="str">
        <f>IF(_xlfn.XLOOKUP(orders!C288,customers!A287:A1287,customers!C287:C1287,,0)=0,"",_xlfn.XLOOKUP(orders!C288,customers!A287:A1287,customers!C287:C1287,,0))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L288*E288</f>
        <v>13.5</v>
      </c>
      <c r="N288" t="str">
        <f>IF(I288="Rob","Robusta",IF(I288="Exc","Excelsa",IF(I288="Ara","Arabica",IF(I288="Lib","Lebrica"))))</f>
        <v>Arabica</v>
      </c>
      <c r="O288" t="str">
        <f>IF(J288="M","Medium",IF(J288="L","Light",IF(J288="D","Dark","")))</f>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_xlfn.XLOOKUP(C289,customers!A288:A1288,customers!B288:B1288,,0)</f>
        <v>Kerr Patise</v>
      </c>
      <c r="G289" s="2" t="str">
        <f>IF(_xlfn.XLOOKUP(orders!C289,customers!A288:A1288,customers!C288:C1288,,0)=0,"",_xlfn.XLOOKUP(orders!C289,customers!A288:A1288,customers!C288:C1288,,0))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L289*E289</f>
        <v>14.339999999999998</v>
      </c>
      <c r="N289" t="str">
        <f>IF(I289="Rob","Robusta",IF(I289="Exc","Excelsa",IF(I289="Ara","Arabica",IF(I289="Lib","Lebrica"))))</f>
        <v>Robusta</v>
      </c>
      <c r="O289" t="str">
        <f>IF(J289="M","Medium",IF(J289="L","Light",IF(J289="D","Dark","")))</f>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_xlfn.XLOOKUP(C290,customers!A289:A1289,customers!B289:B1289,,0)</f>
        <v>Mathew Goulter</v>
      </c>
      <c r="G290" s="2" t="str">
        <f>IF(_xlfn.XLOOKUP(orders!C290,customers!A289:A1289,customers!C289:C1289,,0)=0,"",_xlfn.XLOOKUP(orders!C290,customers!A289:A1289,customers!C289:C1289,,0))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L290*E290</f>
        <v>8.25</v>
      </c>
      <c r="N290" t="str">
        <f>IF(I290="Rob","Robusta",IF(I290="Exc","Excelsa",IF(I290="Ara","Arabica",IF(I290="Lib","Lebrica"))))</f>
        <v>Excelsa</v>
      </c>
      <c r="O290" t="str">
        <f>IF(J290="M","Medium",IF(J290="L","Light",IF(J290="D","Dark","")))</f>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_xlfn.XLOOKUP(C291,customers!A290:A1290,customers!B290:B1290,,0)</f>
        <v>Marris Grcic</v>
      </c>
      <c r="G291" s="2" t="str">
        <f>IF(_xlfn.XLOOKUP(orders!C291,customers!A290:A1290,customers!C290:C1290,,0)=0,"",_xlfn.XLOOKUP(orders!C291,customers!A290:A1290,customers!C290:C1290,,0))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L291*E291</f>
        <v>13.424999999999997</v>
      </c>
      <c r="N291" t="str">
        <f>IF(I291="Rob","Robusta",IF(I291="Exc","Excelsa",IF(I291="Ara","Arabica",IF(I291="Lib","Lebrica"))))</f>
        <v>Robusta</v>
      </c>
      <c r="O291" t="str">
        <f>IF(J291="M","Medium",IF(J291="L","Light",IF(J291="D","Dark","")))</f>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_xlfn.XLOOKUP(C292,customers!A291:A1291,customers!B291:B1291,,0)</f>
        <v>Domeniga Duke</v>
      </c>
      <c r="G292" s="2" t="str">
        <f>IF(_xlfn.XLOOKUP(orders!C292,customers!A291:A1291,customers!C291:C1291,,0)=0,"",_xlfn.XLOOKUP(orders!C292,customers!A291:A1291,customers!C291:C1291,,0))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L292*E292</f>
        <v>49.75</v>
      </c>
      <c r="N292" t="str">
        <f>IF(I292="Rob","Robusta",IF(I292="Exc","Excelsa",IF(I292="Ara","Arabica",IF(I292="Lib","Lebrica"))))</f>
        <v>Arabica</v>
      </c>
      <c r="O292" t="str">
        <f>IF(J292="M","Medium",IF(J292="L","Light",IF(J292="D","Dark","")))</f>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_xlfn.XLOOKUP(C293,customers!A292:A1292,customers!B292:B1292,,0)</f>
        <v>Violante Skouling</v>
      </c>
      <c r="G293" s="2" t="str">
        <f>IF(_xlfn.XLOOKUP(orders!C293,customers!A292:A1292,customers!C292:C1292,,0)=0,"",_xlfn.XLOOKUP(orders!C293,customers!A292:A1292,customers!C292:C1292,,0))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L293*E293</f>
        <v>16.5</v>
      </c>
      <c r="N293" t="str">
        <f>IF(I293="Rob","Robusta",IF(I293="Exc","Excelsa",IF(I293="Ara","Arabica",IF(I293="Lib","Lebrica"))))</f>
        <v>Excelsa</v>
      </c>
      <c r="O293" t="str">
        <f>IF(J293="M","Medium",IF(J293="L","Light",IF(J293="D","Dark","")))</f>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_xlfn.XLOOKUP(C294,customers!A293:A1293,customers!B293:B1293,,0)</f>
        <v>Isidore Hussey</v>
      </c>
      <c r="G294" s="2" t="str">
        <f>IF(_xlfn.XLOOKUP(orders!C294,customers!A293:A1293,customers!C293:C1293,,0)=0,"",_xlfn.XLOOKUP(orders!C294,customers!A293:A1293,customers!C293:C1293,,0))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L294*E294</f>
        <v>17.91</v>
      </c>
      <c r="N294" t="str">
        <f>IF(I294="Rob","Robusta",IF(I294="Exc","Excelsa",IF(I294="Ara","Arabica",IF(I294="Lib","Lebrica"))))</f>
        <v>Arabica</v>
      </c>
      <c r="O294" t="str">
        <f>IF(J294="M","Medium",IF(J294="L","Light",IF(J294="D","Dark","")))</f>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_xlfn.XLOOKUP(C295,customers!A294:A1294,customers!B294:B1294,,0)</f>
        <v>Cassie Pinkerton</v>
      </c>
      <c r="G295" s="2" t="str">
        <f>IF(_xlfn.XLOOKUP(orders!C295,customers!A294:A1294,customers!C294:C1294,,0)=0,"",_xlfn.XLOOKUP(orders!C295,customers!A294:A1294,customers!C294:C1294,,0))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L295*E295</f>
        <v>29.849999999999998</v>
      </c>
      <c r="N295" t="str">
        <f>IF(I295="Rob","Robusta",IF(I295="Exc","Excelsa",IF(I295="Ara","Arabica",IF(I295="Lib","Lebrica"))))</f>
        <v>Arabica</v>
      </c>
      <c r="O295" t="str">
        <f>IF(J295="M","Medium",IF(J295="L","Light",IF(J295="D","Dark","")))</f>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_xlfn.XLOOKUP(C296,customers!A295:A1295,customers!B295:B1295,,0)</f>
        <v>Micki Fero</v>
      </c>
      <c r="G296" s="2" t="str">
        <f>IF(_xlfn.XLOOKUP(orders!C296,customers!A295:A1295,customers!C295:C1295,,0)=0,"",_xlfn.XLOOKUP(orders!C296,customers!A295:A1295,customers!C295:C1295,,0))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L296*E296</f>
        <v>44.55</v>
      </c>
      <c r="N296" t="str">
        <f>IF(I296="Rob","Robusta",IF(I296="Exc","Excelsa",IF(I296="Ara","Arabica",IF(I296="Lib","Lebrica"))))</f>
        <v>Excelsa</v>
      </c>
      <c r="O296" t="str">
        <f>IF(J296="M","Medium",IF(J296="L","Light",IF(J296="D","Dark","")))</f>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_xlfn.XLOOKUP(C297,customers!A296:A1296,customers!B296:B1296,,0)</f>
        <v>Cybill Graddell</v>
      </c>
      <c r="G297" s="2" t="str">
        <f>IF(_xlfn.XLOOKUP(orders!C297,customers!A296:A1296,customers!C296:C1296,,0)=0,"",_xlfn.XLOOKUP(orders!C297,customers!A296:A1296,customers!C296:C1296,,0))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L297*E297</f>
        <v>27.5</v>
      </c>
      <c r="N297" t="str">
        <f>IF(I297="Rob","Robusta",IF(I297="Exc","Excelsa",IF(I297="Ara","Arabica",IF(I297="Lib","Lebrica"))))</f>
        <v>Excelsa</v>
      </c>
      <c r="O297" t="str">
        <f>IF(J297="M","Medium",IF(J297="L","Light",IF(J297="D","Dark","")))</f>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_xlfn.XLOOKUP(C298,customers!A297:A1297,customers!B297:B1297,,0)</f>
        <v>Dorian Vizor</v>
      </c>
      <c r="G298" s="2" t="str">
        <f>IF(_xlfn.XLOOKUP(orders!C298,customers!A297:A1297,customers!C297:C1297,,0)=0,"",_xlfn.XLOOKUP(orders!C298,customers!A297:A1297,customers!C297:C1297,,0))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L298*E298</f>
        <v>35.82</v>
      </c>
      <c r="N298" t="str">
        <f>IF(I298="Rob","Robusta",IF(I298="Exc","Excelsa",IF(I298="Ara","Arabica",IF(I298="Lib","Lebrica"))))</f>
        <v>Robusta</v>
      </c>
      <c r="O298" t="str">
        <f>IF(J298="M","Medium",IF(J298="L","Light",IF(J298="D","Dark","")))</f>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_xlfn.XLOOKUP(C299,customers!A298:A1298,customers!B298:B1298,,0)</f>
        <v>Eddi Sedgebeer</v>
      </c>
      <c r="G299" s="2" t="str">
        <f>IF(_xlfn.XLOOKUP(orders!C299,customers!A298:A1298,customers!C298:C1298,,0)=0,"",_xlfn.XLOOKUP(orders!C299,customers!A298:A1298,customers!C298:C1298,,0))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L299*E299</f>
        <v>16.11</v>
      </c>
      <c r="N299" t="str">
        <f>IF(I299="Rob","Robusta",IF(I299="Exc","Excelsa",IF(I299="Ara","Arabica",IF(I299="Lib","Lebrica"))))</f>
        <v>Robusta</v>
      </c>
      <c r="O299" t="str">
        <f>IF(J299="M","Medium",IF(J299="L","Light",IF(J299="D","Dark","")))</f>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_xlfn.XLOOKUP(C300,customers!A299:A1299,customers!B299:B1299,,0)</f>
        <v>Ken Lestrange</v>
      </c>
      <c r="G300" s="2" t="str">
        <f>IF(_xlfn.XLOOKUP(orders!C300,customers!A299:A1299,customers!C299:C1299,,0)=0,"",_xlfn.XLOOKUP(orders!C300,customers!A299:A1299,customers!C299:C1299,,0))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L300*E300</f>
        <v>26.73</v>
      </c>
      <c r="N300" t="str">
        <f>IF(I300="Rob","Robusta",IF(I300="Exc","Excelsa",IF(I300="Ara","Arabica",IF(I300="Lib","Lebrica"))))</f>
        <v>Excelsa</v>
      </c>
      <c r="O300" t="str">
        <f>IF(J300="M","Medium",IF(J300="L","Light",IF(J300="D","Dark","")))</f>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_xlfn.XLOOKUP(C301,customers!A300:A1300,customers!B300:B1300,,0)</f>
        <v>Lacee Tanti</v>
      </c>
      <c r="G301" s="2" t="str">
        <f>IF(_xlfn.XLOOKUP(orders!C301,customers!A300:A1300,customers!C300:C1300,,0)=0,"",_xlfn.XLOOKUP(orders!C301,customers!A300:A1300,customers!C300:C1300,,0))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L301*E301</f>
        <v>204.92999999999995</v>
      </c>
      <c r="N301" t="str">
        <f>IF(I301="Rob","Robusta",IF(I301="Exc","Excelsa",IF(I301="Ara","Arabica",IF(I301="Lib","Lebrica"))))</f>
        <v>Excelsa</v>
      </c>
      <c r="O301" t="str">
        <f>IF(J301="M","Medium",IF(J301="L","Light",IF(J301="D","Dark","")))</f>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_xlfn.XLOOKUP(C302,customers!A301:A1301,customers!B301:B1301,,0)</f>
        <v>Arel De Lasci</v>
      </c>
      <c r="G302" s="2" t="str">
        <f>IF(_xlfn.XLOOKUP(orders!C302,customers!A301:A1301,customers!C301:C1301,,0)=0,"",_xlfn.XLOOKUP(orders!C302,customers!A301:A1301,customers!C301:C1301,,0))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L302*E302</f>
        <v>38.849999999999994</v>
      </c>
      <c r="N302" t="str">
        <f>IF(I302="Rob","Robusta",IF(I302="Exc","Excelsa",IF(I302="Ara","Arabica",IF(I302="Lib","Lebrica"))))</f>
        <v>Arabica</v>
      </c>
      <c r="O302" t="str">
        <f>IF(J302="M","Medium",IF(J302="L","Light",IF(J302="D","Dark","")))</f>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_xlfn.XLOOKUP(C303,customers!A302:A1302,customers!B302:B1302,,0)</f>
        <v>Trescha Jedrachowicz</v>
      </c>
      <c r="G303" s="2" t="str">
        <f>IF(_xlfn.XLOOKUP(orders!C303,customers!A302:A1302,customers!C302:C1302,,0)=0,"",_xlfn.XLOOKUP(orders!C303,customers!A302:A1302,customers!C302:C1302,,0))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L303*E303</f>
        <v>15.54</v>
      </c>
      <c r="N303" t="str">
        <f>IF(I303="Rob","Robusta",IF(I303="Exc","Excelsa",IF(I303="Ara","Arabica",IF(I303="Lib","Lebrica"))))</f>
        <v>Lebrica</v>
      </c>
      <c r="O303" t="str">
        <f>IF(J303="M","Medium",IF(J303="L","Light",IF(J303="D","Dark","")))</f>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_xlfn.XLOOKUP(C304,customers!A303:A1303,customers!B303:B1303,,0)</f>
        <v>Perkin Stonner</v>
      </c>
      <c r="G304" s="2" t="str">
        <f>IF(_xlfn.XLOOKUP(orders!C304,customers!A303:A1303,customers!C303:C1303,,0)=0,"",_xlfn.XLOOKUP(orders!C304,customers!A303:A1303,customers!C303:C1303,,0))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L304*E304</f>
        <v>6.75</v>
      </c>
      <c r="N304" t="str">
        <f>IF(I304="Rob","Robusta",IF(I304="Exc","Excelsa",IF(I304="Ara","Arabica",IF(I304="Lib","Lebrica"))))</f>
        <v>Arabica</v>
      </c>
      <c r="O304" t="str">
        <f>IF(J304="M","Medium",IF(J304="L","Light",IF(J304="D","Dark","")))</f>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_xlfn.XLOOKUP(C305,customers!A304:A1304,customers!B304:B1304,,0)</f>
        <v>Darrin Tingly</v>
      </c>
      <c r="G305" s="2" t="str">
        <f>IF(_xlfn.XLOOKUP(orders!C305,customers!A304:A1304,customers!C304:C1304,,0)=0,"",_xlfn.XLOOKUP(orders!C305,customers!A304:A1304,customers!C304:C1304,,0))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L305*E305</f>
        <v>111.78</v>
      </c>
      <c r="N305" t="str">
        <f>IF(I305="Rob","Robusta",IF(I305="Exc","Excelsa",IF(I305="Ara","Arabica",IF(I305="Lib","Lebrica"))))</f>
        <v>Excelsa</v>
      </c>
      <c r="O305" t="str">
        <f>IF(J305="M","Medium",IF(J305="L","Light",IF(J305="D","Dark","")))</f>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_xlfn.XLOOKUP(C306,customers!A305:A1305,customers!B305:B1305,,0)</f>
        <v>Claudetta Rushe</v>
      </c>
      <c r="G306" s="2" t="str">
        <f>IF(_xlfn.XLOOKUP(orders!C306,customers!A305:A1305,customers!C305:C1305,,0)=0,"",_xlfn.XLOOKUP(orders!C306,customers!A305:A1305,customers!C305:C1305,,0))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L306*E306</f>
        <v>3.8849999999999998</v>
      </c>
      <c r="N306" t="str">
        <f>IF(I306="Rob","Robusta",IF(I306="Exc","Excelsa",IF(I306="Ara","Arabica",IF(I306="Lib","Lebrica"))))</f>
        <v>Arabica</v>
      </c>
      <c r="O306" t="str">
        <f>IF(J306="M","Medium",IF(J306="L","Light",IF(J306="D","Dark","")))</f>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_xlfn.XLOOKUP(C307,customers!A306:A1306,customers!B306:B1306,,0)</f>
        <v>Benn Checci</v>
      </c>
      <c r="G307" s="2" t="str">
        <f>IF(_xlfn.XLOOKUP(orders!C307,customers!A306:A1306,customers!C306:C1306,,0)=0,"",_xlfn.XLOOKUP(orders!C307,customers!A306:A1306,customers!C306:C1306,,0))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L307*E307</f>
        <v>21.825000000000003</v>
      </c>
      <c r="N307" t="str">
        <f>IF(I307="Rob","Robusta",IF(I307="Exc","Excelsa",IF(I307="Ara","Arabica",IF(I307="Lib","Lebrica"))))</f>
        <v>Lebrica</v>
      </c>
      <c r="O307" t="str">
        <f>IF(J307="M","Medium",IF(J307="L","Light",IF(J307="D","Dark","")))</f>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_xlfn.XLOOKUP(C308,customers!A307:A1307,customers!B307:B1307,,0)</f>
        <v>Janifer Bagot</v>
      </c>
      <c r="G308" s="2" t="str">
        <f>IF(_xlfn.XLOOKUP(orders!C308,customers!A307:A1307,customers!C307:C1307,,0)=0,"",_xlfn.XLOOKUP(orders!C308,customers!A307:A1307,customers!C307:C1307,,0))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L308*E308</f>
        <v>14.924999999999999</v>
      </c>
      <c r="N308" t="str">
        <f>IF(I308="Rob","Robusta",IF(I308="Exc","Excelsa",IF(I308="Ara","Arabica",IF(I308="Lib","Lebrica"))))</f>
        <v>Robusta</v>
      </c>
      <c r="O308" t="str">
        <f>IF(J308="M","Medium",IF(J308="L","Light",IF(J308="D","Dark","")))</f>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_xlfn.XLOOKUP(C309,customers!A308:A1308,customers!B308:B1308,,0)</f>
        <v>Ermin Beeble</v>
      </c>
      <c r="G309" s="2" t="str">
        <f>IF(_xlfn.XLOOKUP(orders!C309,customers!A308:A1308,customers!C308:C1308,,0)=0,"",_xlfn.XLOOKUP(orders!C309,customers!A308:A1308,customers!C308:C1308,,0))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L309*E309</f>
        <v>33.75</v>
      </c>
      <c r="N309" t="str">
        <f>IF(I309="Rob","Robusta",IF(I309="Exc","Excelsa",IF(I309="Ara","Arabica",IF(I309="Lib","Lebrica"))))</f>
        <v>Arabica</v>
      </c>
      <c r="O309" t="str">
        <f>IF(J309="M","Medium",IF(J309="L","Light",IF(J309="D","Dark","")))</f>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_xlfn.XLOOKUP(C310,customers!A309:A1309,customers!B309:B1309,,0)</f>
        <v>Cos Fluin</v>
      </c>
      <c r="G310" s="2" t="str">
        <f>IF(_xlfn.XLOOKUP(orders!C310,customers!A309:A1309,customers!C309:C1309,,0)=0,"",_xlfn.XLOOKUP(orders!C310,customers!A309:A1309,customers!C309:C1309,,0))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L310*E310</f>
        <v>33.75</v>
      </c>
      <c r="N310" t="str">
        <f>IF(I310="Rob","Robusta",IF(I310="Exc","Excelsa",IF(I310="Ara","Arabica",IF(I310="Lib","Lebrica"))))</f>
        <v>Arabica</v>
      </c>
      <c r="O310" t="str">
        <f>IF(J310="M","Medium",IF(J310="L","Light",IF(J310="D","Dark","")))</f>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_xlfn.XLOOKUP(C311,customers!A310:A1310,customers!B310:B1310,,0)</f>
        <v>Eveleen Bletsor</v>
      </c>
      <c r="G311" s="2" t="str">
        <f>IF(_xlfn.XLOOKUP(orders!C311,customers!A310:A1310,customers!C310:C1310,,0)=0,"",_xlfn.XLOOKUP(orders!C311,customers!A310:A1310,customers!C310:C1310,,0))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L311*E311</f>
        <v>26.19</v>
      </c>
      <c r="N311" t="str">
        <f>IF(I311="Rob","Robusta",IF(I311="Exc","Excelsa",IF(I311="Ara","Arabica",IF(I311="Lib","Lebrica"))))</f>
        <v>Lebrica</v>
      </c>
      <c r="O311" t="str">
        <f>IF(J311="M","Medium",IF(J311="L","Light",IF(J311="D","Dark","")))</f>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_xlfn.XLOOKUP(C312,customers!A311:A1311,customers!B311:B1311,,0)</f>
        <v>Paola Brydell</v>
      </c>
      <c r="G312" s="2" t="str">
        <f>IF(_xlfn.XLOOKUP(orders!C312,customers!A311:A1311,customers!C311:C1311,,0)=0,"",_xlfn.XLOOKUP(orders!C312,customers!A311:A1311,customers!C311:C1311,,0))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L312*E312</f>
        <v>14.85</v>
      </c>
      <c r="N312" t="str">
        <f>IF(I312="Rob","Robusta",IF(I312="Exc","Excelsa",IF(I312="Ara","Arabica",IF(I312="Lib","Lebrica"))))</f>
        <v>Excelsa</v>
      </c>
      <c r="O312" t="str">
        <f>IF(J312="M","Medium",IF(J312="L","Light",IF(J312="D","Dark","")))</f>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_xlfn.XLOOKUP(C313,customers!A312:A1312,customers!B312:B1312,,0)</f>
        <v>Claudetta Rushe</v>
      </c>
      <c r="G313" s="2" t="str">
        <f>IF(_xlfn.XLOOKUP(orders!C313,customers!A312:A1312,customers!C312:C1312,,0)=0,"",_xlfn.XLOOKUP(orders!C313,customers!A312:A1312,customers!C312:C1312,,0))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L313*E313</f>
        <v>189.74999999999997</v>
      </c>
      <c r="N313" t="str">
        <f>IF(I313="Rob","Robusta",IF(I313="Exc","Excelsa",IF(I313="Ara","Arabica",IF(I313="Lib","Lebrica"))))</f>
        <v>Excelsa</v>
      </c>
      <c r="O313" t="str">
        <f>IF(J313="M","Medium",IF(J313="L","Light",IF(J313="D","Dark","")))</f>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_xlfn.XLOOKUP(C314,customers!A313:A1313,customers!B313:B1313,,0)</f>
        <v>Natka Leethem</v>
      </c>
      <c r="G314" s="2" t="str">
        <f>IF(_xlfn.XLOOKUP(orders!C314,customers!A313:A1313,customers!C313:C1313,,0)=0,"",_xlfn.XLOOKUP(orders!C314,customers!A313:A1313,customers!C313:C1313,,0))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L314*E314</f>
        <v>5.97</v>
      </c>
      <c r="N314" t="str">
        <f>IF(I314="Rob","Robusta",IF(I314="Exc","Excelsa",IF(I314="Ara","Arabica",IF(I314="Lib","Lebrica"))))</f>
        <v>Robusta</v>
      </c>
      <c r="O314" t="str">
        <f>IF(J314="M","Medium",IF(J314="L","Light",IF(J314="D","Dark","")))</f>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_xlfn.XLOOKUP(C315,customers!A314:A1314,customers!B314:B1314,,0)</f>
        <v>Ailene Nesfield</v>
      </c>
      <c r="G315" s="2" t="str">
        <f>IF(_xlfn.XLOOKUP(orders!C315,customers!A314:A1314,customers!C314:C1314,,0)=0,"",_xlfn.XLOOKUP(orders!C315,customers!A314:A1314,customers!C314:C1314,,0))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L315*E315</f>
        <v>29.849999999999998</v>
      </c>
      <c r="N315" t="str">
        <f>IF(I315="Rob","Robusta",IF(I315="Exc","Excelsa",IF(I315="Ara","Arabica",IF(I315="Lib","Lebrica"))))</f>
        <v>Robusta</v>
      </c>
      <c r="O315" t="str">
        <f>IF(J315="M","Medium",IF(J315="L","Light",IF(J315="D","Dark","")))</f>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_xlfn.XLOOKUP(C316,customers!A315:A1315,customers!B315:B1315,,0)</f>
        <v>Stacy Pickworth</v>
      </c>
      <c r="G316" s="2" t="str">
        <f>IF(_xlfn.XLOOKUP(orders!C316,customers!A315:A1315,customers!C315:C1315,,0)=0,"",_xlfn.XLOOKUP(orders!C316,customers!A315:A1315,customers!C315:C1315,,0))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L316*E316</f>
        <v>44.75</v>
      </c>
      <c r="N316" t="str">
        <f>IF(I316="Rob","Robusta",IF(I316="Exc","Excelsa",IF(I316="Ara","Arabica",IF(I316="Lib","Lebrica"))))</f>
        <v>Robusta</v>
      </c>
      <c r="O316" t="str">
        <f>IF(J316="M","Medium",IF(J316="L","Light",IF(J316="D","Dark","")))</f>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_xlfn.XLOOKUP(C317,customers!A316:A1316,customers!B316:B1316,,0)</f>
        <v>Melli Brockway</v>
      </c>
      <c r="G317" s="2" t="str">
        <f>IF(_xlfn.XLOOKUP(orders!C317,customers!A316:A1316,customers!C316:C1316,,0)=0,"",_xlfn.XLOOKUP(orders!C317,customers!A316:A1316,customers!C316:C1316,,0))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L317*E317</f>
        <v>34.154999999999994</v>
      </c>
      <c r="N317" t="str">
        <f>IF(I317="Rob","Robusta",IF(I317="Exc","Excelsa",IF(I317="Ara","Arabica",IF(I317="Lib","Lebrica"))))</f>
        <v>Excelsa</v>
      </c>
      <c r="O317" t="str">
        <f>IF(J317="M","Medium",IF(J317="L","Light",IF(J317="D","Dark","")))</f>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_xlfn.XLOOKUP(C318,customers!A317:A1317,customers!B317:B1317,,0)</f>
        <v>Nanny Lush</v>
      </c>
      <c r="G318" s="2" t="str">
        <f>IF(_xlfn.XLOOKUP(orders!C318,customers!A317:A1317,customers!C317:C1317,,0)=0,"",_xlfn.XLOOKUP(orders!C318,customers!A317:A1317,customers!C317:C1317,,0))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L318*E318</f>
        <v>204.92999999999995</v>
      </c>
      <c r="N318" t="str">
        <f>IF(I318="Rob","Robusta",IF(I318="Exc","Excelsa",IF(I318="Ara","Arabica",IF(I318="Lib","Lebrica"))))</f>
        <v>Excelsa</v>
      </c>
      <c r="O318" t="str">
        <f>IF(J318="M","Medium",IF(J318="L","Light",IF(J318="D","Dark","")))</f>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_xlfn.XLOOKUP(C319,customers!A318:A1318,customers!B318:B1318,,0)</f>
        <v>Selma McMillian</v>
      </c>
      <c r="G319" s="2" t="str">
        <f>IF(_xlfn.XLOOKUP(orders!C319,customers!A318:A1318,customers!C318:C1318,,0)=0,"",_xlfn.XLOOKUP(orders!C319,customers!A318:A1318,customers!C318:C1318,,0))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L319*E319</f>
        <v>21.87</v>
      </c>
      <c r="N319" t="str">
        <f>IF(I319="Rob","Robusta",IF(I319="Exc","Excelsa",IF(I319="Ara","Arabica",IF(I319="Lib","Lebrica"))))</f>
        <v>Excelsa</v>
      </c>
      <c r="O319" t="str">
        <f>IF(J319="M","Medium",IF(J319="L","Light",IF(J319="D","Dark","")))</f>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_xlfn.XLOOKUP(C320,customers!A319:A1319,customers!B319:B1319,,0)</f>
        <v>Tess Bennison</v>
      </c>
      <c r="G320" s="2" t="str">
        <f>IF(_xlfn.XLOOKUP(orders!C320,customers!A319:A1319,customers!C319:C1319,,0)=0,"",_xlfn.XLOOKUP(orders!C320,customers!A319:A1319,customers!C319:C1319,,0))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L320*E320</f>
        <v>51.749999999999993</v>
      </c>
      <c r="N320" t="str">
        <f>IF(I320="Rob","Robusta",IF(I320="Exc","Excelsa",IF(I320="Ara","Arabica",IF(I320="Lib","Lebrica"))))</f>
        <v>Arabica</v>
      </c>
      <c r="O320" t="str">
        <f>IF(J320="M","Medium",IF(J320="L","Light",IF(J320="D","Dark","")))</f>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_xlfn.XLOOKUP(C321,customers!A320:A1320,customers!B320:B1320,,0)</f>
        <v>Gabie Tweed</v>
      </c>
      <c r="G321" s="2" t="str">
        <f>IF(_xlfn.XLOOKUP(orders!C321,customers!A320:A1320,customers!C320:C1320,,0)=0,"",_xlfn.XLOOKUP(orders!C321,customers!A320:A1320,customers!C320:C1320,,0))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L321*E321</f>
        <v>8.25</v>
      </c>
      <c r="N321" t="str">
        <f>IF(I321="Rob","Robusta",IF(I321="Exc","Excelsa",IF(I321="Ara","Arabica",IF(I321="Lib","Lebrica"))))</f>
        <v>Excelsa</v>
      </c>
      <c r="O321" t="str">
        <f>IF(J321="M","Medium",IF(J321="L","Light",IF(J321="D","Dark","")))</f>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_xlfn.XLOOKUP(C322,customers!A321:A1321,customers!B321:B1321,,0)</f>
        <v>Gabie Tweed</v>
      </c>
      <c r="G322" s="2" t="str">
        <f>IF(_xlfn.XLOOKUP(orders!C322,customers!A321:A1321,customers!C321:C1321,,0)=0,"",_xlfn.XLOOKUP(orders!C322,customers!A321:A1321,customers!C321:C1321,,0))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L322*E322</f>
        <v>19.424999999999997</v>
      </c>
      <c r="N322" t="str">
        <f>IF(I322="Rob","Robusta",IF(I322="Exc","Excelsa",IF(I322="Ara","Arabica",IF(I322="Lib","Lebrica"))))</f>
        <v>Arabica</v>
      </c>
      <c r="O322" t="str">
        <f>IF(J322="M","Medium",IF(J322="L","Light",IF(J322="D","Dark","")))</f>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_xlfn.XLOOKUP(C323,customers!A322:A1322,customers!B322:B1322,,0)</f>
        <v>Gaile Goggin</v>
      </c>
      <c r="G323" s="2" t="str">
        <f>IF(_xlfn.XLOOKUP(orders!C323,customers!A322:A1322,customers!C322:C1322,,0)=0,"",_xlfn.XLOOKUP(orders!C323,customers!A322:A1322,customers!C322:C1322,,0))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L323*E323</f>
        <v>20.25</v>
      </c>
      <c r="N323" t="str">
        <f>IF(I323="Rob","Robusta",IF(I323="Exc","Excelsa",IF(I323="Ara","Arabica",IF(I323="Lib","Lebrica"))))</f>
        <v>Arabica</v>
      </c>
      <c r="O323" t="str">
        <f>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_xlfn.XLOOKUP(C324,customers!A323:A1323,customers!B323:B1323,,0)</f>
        <v>Skylar Jeyness</v>
      </c>
      <c r="G324" s="2" t="str">
        <f>IF(_xlfn.XLOOKUP(orders!C324,customers!A323:A1323,customers!C323:C1323,,0)=0,"",_xlfn.XLOOKUP(orders!C324,customers!A323:A1323,customers!C323:C1323,,0))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L324*E324</f>
        <v>23.31</v>
      </c>
      <c r="N324" t="str">
        <f>IF(I324="Rob","Robusta",IF(I324="Exc","Excelsa",IF(I324="Ara","Arabica",IF(I324="Lib","Lebrica"))))</f>
        <v>Lebrica</v>
      </c>
      <c r="O324" t="str">
        <f>IF(J324="M","Medium",IF(J324="L","Light",IF(J324="D","Dark","")))</f>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_xlfn.XLOOKUP(C325,customers!A324:A1324,customers!B324:B1324,,0)</f>
        <v>Donica Bonhome</v>
      </c>
      <c r="G325" s="2" t="str">
        <f>IF(_xlfn.XLOOKUP(orders!C325,customers!A324:A1324,customers!C324:C1324,,0)=0,"",_xlfn.XLOOKUP(orders!C325,customers!A324:A1324,customers!C324:C1324,,0))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L325*E325</f>
        <v>18.225000000000001</v>
      </c>
      <c r="N325" t="str">
        <f>IF(I325="Rob","Robusta",IF(I325="Exc","Excelsa",IF(I325="Ara","Arabica",IF(I325="Lib","Lebrica"))))</f>
        <v>Excelsa</v>
      </c>
      <c r="O325" t="str">
        <f>IF(J325="M","Medium",IF(J325="L","Light",IF(J325="D","Dark","")))</f>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_xlfn.XLOOKUP(C326,customers!A325:A1325,customers!B325:B1325,,0)</f>
        <v>Diena Peetermann</v>
      </c>
      <c r="G326" s="2" t="str">
        <f>IF(_xlfn.XLOOKUP(orders!C326,customers!A325:A1325,customers!C325:C1325,,0)=0,"",_xlfn.XLOOKUP(orders!C326,customers!A325:A1325,customers!C325:C1325,,0))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L326*E326</f>
        <v>13.75</v>
      </c>
      <c r="N326" t="str">
        <f>IF(I326="Rob","Robusta",IF(I326="Exc","Excelsa",IF(I326="Ara","Arabica",IF(I326="Lib","Lebrica"))))</f>
        <v>Excelsa</v>
      </c>
      <c r="O326" t="str">
        <f>IF(J326="M","Medium",IF(J326="L","Light",IF(J326="D","Dark","")))</f>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_xlfn.XLOOKUP(C327,customers!A326:A1326,customers!B326:B1326,,0)</f>
        <v>Trina Le Sarr</v>
      </c>
      <c r="G327" s="2" t="str">
        <f>IF(_xlfn.XLOOKUP(orders!C327,customers!A326:A1326,customers!C326:C1326,,0)=0,"",_xlfn.XLOOKUP(orders!C327,customers!A326:A1326,customers!C326:C1326,,0))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L327*E327</f>
        <v>29.784999999999997</v>
      </c>
      <c r="N327" t="str">
        <f>IF(I327="Rob","Robusta",IF(I327="Exc","Excelsa",IF(I327="Ara","Arabica",IF(I327="Lib","Lebrica"))))</f>
        <v>Arabica</v>
      </c>
      <c r="O327" t="str">
        <f>IF(J327="M","Medium",IF(J327="L","Light",IF(J327="D","Dark","")))</f>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_xlfn.XLOOKUP(C328,customers!A327:A1327,customers!B327:B1327,,0)</f>
        <v>Flynn Antony</v>
      </c>
      <c r="G328" s="2" t="str">
        <f>IF(_xlfn.XLOOKUP(orders!C328,customers!A327:A1327,customers!C327:C1327,,0)=0,"",_xlfn.XLOOKUP(orders!C328,customers!A327:A1327,customers!C327:C1327,,0))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L328*E328</f>
        <v>44.75</v>
      </c>
      <c r="N328" t="str">
        <f>IF(I328="Rob","Robusta",IF(I328="Exc","Excelsa",IF(I328="Ara","Arabica",IF(I328="Lib","Lebrica"))))</f>
        <v>Robusta</v>
      </c>
      <c r="O328" t="str">
        <f>IF(J328="M","Medium",IF(J328="L","Light",IF(J328="D","Dark","")))</f>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_xlfn.XLOOKUP(C329,customers!A328:A1328,customers!B328:B1328,,0)</f>
        <v>Baudoin Alldridge</v>
      </c>
      <c r="G329" s="2" t="str">
        <f>IF(_xlfn.XLOOKUP(orders!C329,customers!A328:A1328,customers!C328:C1328,,0)=0,"",_xlfn.XLOOKUP(orders!C329,customers!A328:A1328,customers!C328:C1328,,0))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L329*E329</f>
        <v>44.75</v>
      </c>
      <c r="N329" t="str">
        <f>IF(I329="Rob","Robusta",IF(I329="Exc","Excelsa",IF(I329="Ara","Arabica",IF(I329="Lib","Lebrica"))))</f>
        <v>Robusta</v>
      </c>
      <c r="O329" t="str">
        <f>IF(J329="M","Medium",IF(J329="L","Light",IF(J329="D","Dark","")))</f>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_xlfn.XLOOKUP(C330,customers!A329:A1329,customers!B329:B1329,,0)</f>
        <v>Homer Dulany</v>
      </c>
      <c r="G330" s="2" t="str">
        <f>IF(_xlfn.XLOOKUP(orders!C330,customers!A329:A1329,customers!C329:C1329,,0)=0,"",_xlfn.XLOOKUP(orders!C330,customers!A329:A1329,customers!C329:C1329,,0))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L330*E330</f>
        <v>38.04</v>
      </c>
      <c r="N330" t="str">
        <f>IF(I330="Rob","Robusta",IF(I330="Exc","Excelsa",IF(I330="Ara","Arabica",IF(I330="Lib","Lebrica"))))</f>
        <v>Lebrica</v>
      </c>
      <c r="O330" t="str">
        <f>IF(J330="M","Medium",IF(J330="L","Light",IF(J330="D","Dark","")))</f>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_xlfn.XLOOKUP(C331,customers!A330:A1330,customers!B330:B1330,,0)</f>
        <v>Lisa Goodger</v>
      </c>
      <c r="G331" s="2" t="str">
        <f>IF(_xlfn.XLOOKUP(orders!C331,customers!A330:A1330,customers!C330:C1330,,0)=0,"",_xlfn.XLOOKUP(orders!C331,customers!A330:A1330,customers!C330:C1330,,0))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L331*E331</f>
        <v>21.479999999999997</v>
      </c>
      <c r="N331" t="str">
        <f>IF(I331="Rob","Robusta",IF(I331="Exc","Excelsa",IF(I331="Ara","Arabica",IF(I331="Lib","Lebrica"))))</f>
        <v>Robusta</v>
      </c>
      <c r="O331" t="str">
        <f>IF(J331="M","Medium",IF(J331="L","Light",IF(J331="D","Dark","")))</f>
        <v>Dark</v>
      </c>
      <c r="P331" t="str">
        <f>_xlfn.XLOOKUP(Orders[[#This Row],[Customer ID]],customers!$A$1:$A$1001,customers!$I$1:$I$1001,,0)</f>
        <v>Yes</v>
      </c>
    </row>
    <row r="332" spans="1:16" x14ac:dyDescent="0.2">
      <c r="A332" s="2" t="s">
        <v>2351</v>
      </c>
      <c r="B332" s="3">
        <v>43782</v>
      </c>
      <c r="C332" s="2" t="s">
        <v>2280</v>
      </c>
      <c r="D332" t="s">
        <v>6172</v>
      </c>
      <c r="E332" s="2">
        <v>3</v>
      </c>
      <c r="F332" s="2" t="e">
        <f>_xlfn.XLOOKUP(C332,customers!A331:A1331,customers!B331:B1331,,0)</f>
        <v>#N/A</v>
      </c>
      <c r="G332" s="2" t="e">
        <f>IF(_xlfn.XLOOKUP(orders!C332,customers!A331:A1331,customers!C331:C1331,,0)=0,"",_xlfn.XLOOKUP(orders!C332,customers!A331:A1331,customers!C331:C1331,,0))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L332*E332</f>
        <v>16.11</v>
      </c>
      <c r="N332" t="str">
        <f>IF(I332="Rob","Robusta",IF(I332="Exc","Excelsa",IF(I332="Ara","Arabica",IF(I332="Lib","Lebrica"))))</f>
        <v>Robusta</v>
      </c>
      <c r="O332" t="str">
        <f>IF(J332="M","Medium",IF(J332="L","Light",IF(J332="D","Dark","")))</f>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_xlfn.XLOOKUP(C333,customers!A332:A1332,customers!B332:B1332,,0)</f>
        <v>Corine Drewett</v>
      </c>
      <c r="G333" s="2" t="str">
        <f>IF(_xlfn.XLOOKUP(orders!C333,customers!A332:A1332,customers!C332:C1332,,0)=0,"",_xlfn.XLOOKUP(orders!C333,customers!A332:A1332,customers!C332:C1332,,0))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L333*E333</f>
        <v>22.884999999999998</v>
      </c>
      <c r="N333" t="str">
        <f>IF(I333="Rob","Robusta",IF(I333="Exc","Excelsa",IF(I333="Ara","Arabica",IF(I333="Lib","Lebrica"))))</f>
        <v>Robusta</v>
      </c>
      <c r="O333" t="str">
        <f>IF(J333="M","Medium",IF(J333="L","Light",IF(J333="D","Dark","")))</f>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_xlfn.XLOOKUP(C334,customers!A333:A1333,customers!B333:B1333,,0)</f>
        <v>Quinn Parsons</v>
      </c>
      <c r="G334" s="2" t="str">
        <f>IF(_xlfn.XLOOKUP(orders!C334,customers!A333:A1333,customers!C333:C1333,,0)=0,"",_xlfn.XLOOKUP(orders!C334,customers!A333:A1333,customers!C333:C1333,,0))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L334*E334</f>
        <v>17.91</v>
      </c>
      <c r="N334" t="str">
        <f>IF(I334="Rob","Robusta",IF(I334="Exc","Excelsa",IF(I334="Ara","Arabica",IF(I334="Lib","Lebrica"))))</f>
        <v>Arabica</v>
      </c>
      <c r="O334" t="str">
        <f>IF(J334="M","Medium",IF(J334="L","Light",IF(J334="D","Dark","")))</f>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_xlfn.XLOOKUP(C335,customers!A334:A1334,customers!B334:B1334,,0)</f>
        <v>Vivyan Ceely</v>
      </c>
      <c r="G335" s="2" t="str">
        <f>IF(_xlfn.XLOOKUP(orders!C335,customers!A334:A1334,customers!C334:C1334,,0)=0,"",_xlfn.XLOOKUP(orders!C335,customers!A334:A1334,customers!C334:C1334,,0))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L335*E335</f>
        <v>23.88</v>
      </c>
      <c r="N335" t="str">
        <f>IF(I335="Rob","Robusta",IF(I335="Exc","Excelsa",IF(I335="Ara","Arabica",IF(I335="Lib","Lebrica"))))</f>
        <v>Robusta</v>
      </c>
      <c r="O335" t="str">
        <f>IF(J335="M","Medium",IF(J335="L","Light",IF(J335="D","Dark","")))</f>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_xlfn.XLOOKUP(C336,customers!A335:A1335,customers!B335:B1335,,0)</f>
        <v>Elonore Goodings</v>
      </c>
      <c r="G336" s="2" t="str">
        <f>IF(_xlfn.XLOOKUP(orders!C336,customers!A335:A1335,customers!C335:C1335,,0)=0,"",_xlfn.XLOOKUP(orders!C336,customers!A335:A1335,customers!C335:C1335,,0))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L336*E336</f>
        <v>59.75</v>
      </c>
      <c r="N336" t="str">
        <f>IF(I336="Rob","Robusta",IF(I336="Exc","Excelsa",IF(I336="Ara","Arabica",IF(I336="Lib","Lebrica"))))</f>
        <v>Robusta</v>
      </c>
      <c r="O336" t="str">
        <f>IF(J336="M","Medium",IF(J336="L","Light",IF(J336="D","Dark","")))</f>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_xlfn.XLOOKUP(C337,customers!A336:A1336,customers!B336:B1336,,0)</f>
        <v>Clement Vasiliev</v>
      </c>
      <c r="G337" s="2" t="str">
        <f>IF(_xlfn.XLOOKUP(orders!C337,customers!A336:A1336,customers!C336:C1336,,0)=0,"",_xlfn.XLOOKUP(orders!C337,customers!A336:A1336,customers!C336:C1336,,0))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L337*E337</f>
        <v>28.53</v>
      </c>
      <c r="N337" t="str">
        <f>IF(I337="Rob","Robusta",IF(I337="Exc","Excelsa",IF(I337="Ara","Arabica",IF(I337="Lib","Lebrica"))))</f>
        <v>Lebrica</v>
      </c>
      <c r="O337" t="str">
        <f>IF(J337="M","Medium",IF(J337="L","Light",IF(J337="D","Dark","")))</f>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_xlfn.XLOOKUP(C338,customers!A337:A1337,customers!B337:B1337,,0)</f>
        <v>Terencio O'Moylan</v>
      </c>
      <c r="G338" s="2" t="str">
        <f>IF(_xlfn.XLOOKUP(orders!C338,customers!A337:A1337,customers!C337:C1337,,0)=0,"",_xlfn.XLOOKUP(orders!C338,customers!A337:A1337,customers!C337:C1337,,0))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L338*E338</f>
        <v>45</v>
      </c>
      <c r="N338" t="str">
        <f>IF(I338="Rob","Robusta",IF(I338="Exc","Excelsa",IF(I338="Ara","Arabica",IF(I338="Lib","Lebrica"))))</f>
        <v>Arabica</v>
      </c>
      <c r="O338" t="str">
        <f>IF(J338="M","Medium",IF(J338="L","Light",IF(J338="D","Dark","")))</f>
        <v>Medium</v>
      </c>
      <c r="P338" t="str">
        <f>_xlfn.XLOOKUP(Orders[[#This Row],[Customer ID]],customers!$A$1:$A$1001,customers!$I$1:$I$1001,,0)</f>
        <v>No</v>
      </c>
    </row>
    <row r="339" spans="1:16" x14ac:dyDescent="0.2">
      <c r="A339" s="2" t="s">
        <v>2391</v>
      </c>
      <c r="B339" s="3">
        <v>44472</v>
      </c>
      <c r="C339" s="2" t="s">
        <v>2331</v>
      </c>
      <c r="D339" t="s">
        <v>6185</v>
      </c>
      <c r="E339" s="2">
        <v>2</v>
      </c>
      <c r="F339" s="2" t="e">
        <f>_xlfn.XLOOKUP(C339,customers!A338:A1338,customers!B338:B1338,,0)</f>
        <v>#N/A</v>
      </c>
      <c r="G339" s="2" t="e">
        <f>IF(_xlfn.XLOOKUP(orders!C339,customers!A338:A1338,customers!C338:C1338,,0)=0,"",_xlfn.XLOOKUP(orders!C339,customers!A338:A1338,customers!C338:C1338,,0))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L339*E339</f>
        <v>55.89</v>
      </c>
      <c r="N339" t="str">
        <f>IF(I339="Rob","Robusta",IF(I339="Exc","Excelsa",IF(I339="Ara","Arabica",IF(I339="Lib","Lebrica"))))</f>
        <v>Excelsa</v>
      </c>
      <c r="O339" t="str">
        <f>IF(J339="M","Medium",IF(J339="L","Light",IF(J339="D","Dark","")))</f>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_xlfn.XLOOKUP(C340,customers!A339:A1339,customers!B339:B1339,,0)</f>
        <v>Wyatan Fetherston</v>
      </c>
      <c r="G340" s="2" t="str">
        <f>IF(_xlfn.XLOOKUP(orders!C340,customers!A339:A1339,customers!C339:C1339,,0)=0,"",_xlfn.XLOOKUP(orders!C340,customers!A339:A1339,customers!C339:C1339,,0))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L340*E340</f>
        <v>59.4</v>
      </c>
      <c r="N340" t="str">
        <f>IF(I340="Rob","Robusta",IF(I340="Exc","Excelsa",IF(I340="Ara","Arabica",IF(I340="Lib","Lebrica"))))</f>
        <v>Excelsa</v>
      </c>
      <c r="O340" t="str">
        <f>IF(J340="M","Medium",IF(J340="L","Light",IF(J340="D","Dark","")))</f>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_xlfn.XLOOKUP(C341,customers!A340:A1340,customers!B340:B1340,,0)</f>
        <v>Emmaline Rasmus</v>
      </c>
      <c r="G341" s="2" t="str">
        <f>IF(_xlfn.XLOOKUP(orders!C341,customers!A340:A1340,customers!C340:C1340,,0)=0,"",_xlfn.XLOOKUP(orders!C341,customers!A340:A1340,customers!C340:C1340,,0))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L341*E341</f>
        <v>7.29</v>
      </c>
      <c r="N341" t="str">
        <f>IF(I341="Rob","Robusta",IF(I341="Exc","Excelsa",IF(I341="Ara","Arabica",IF(I341="Lib","Lebrica"))))</f>
        <v>Excelsa</v>
      </c>
      <c r="O341" t="str">
        <f>IF(J341="M","Medium",IF(J341="L","Light",IF(J341="D","Dark","")))</f>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_xlfn.XLOOKUP(C342,customers!A341:A1341,customers!B341:B1341,,0)</f>
        <v>Wesley Giorgioni</v>
      </c>
      <c r="G342" s="2" t="str">
        <f>IF(_xlfn.XLOOKUP(orders!C342,customers!A341:A1341,customers!C341:C1341,,0)=0,"",_xlfn.XLOOKUP(orders!C342,customers!A341:A1341,customers!C341:C1341,,0))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L342*E342</f>
        <v>7.29</v>
      </c>
      <c r="N342" t="str">
        <f>IF(I342="Rob","Robusta",IF(I342="Exc","Excelsa",IF(I342="Ara","Arabica",IF(I342="Lib","Lebrica"))))</f>
        <v>Excelsa</v>
      </c>
      <c r="O342" t="str">
        <f>IF(J342="M","Medium",IF(J342="L","Light",IF(J342="D","Dark","")))</f>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_xlfn.XLOOKUP(C343,customers!A342:A1342,customers!B342:B1342,,0)</f>
        <v>Lucienne Scargle</v>
      </c>
      <c r="G343" s="2" t="str">
        <f>IF(_xlfn.XLOOKUP(orders!C343,customers!A342:A1342,customers!C342:C1342,,0)=0,"",_xlfn.XLOOKUP(orders!C343,customers!A342:A1342,customers!C342:C1342,,0))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L343*E343</f>
        <v>17.82</v>
      </c>
      <c r="N343" t="str">
        <f>IF(I343="Rob","Robusta",IF(I343="Exc","Excelsa",IF(I343="Ara","Arabica",IF(I343="Lib","Lebrica"))))</f>
        <v>Excelsa</v>
      </c>
      <c r="O343" t="str">
        <f>IF(J343="M","Medium",IF(J343="L","Light",IF(J343="D","Dark","")))</f>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_xlfn.XLOOKUP(C344,customers!A343:A1343,customers!B343:B1343,,0)</f>
        <v>Lucienne Scargle</v>
      </c>
      <c r="G344" s="2" t="str">
        <f>IF(_xlfn.XLOOKUP(orders!C344,customers!A343:A1343,customers!C343:C1343,,0)=0,"",_xlfn.XLOOKUP(orders!C344,customers!A343:A1343,customers!C343:C1343,,0))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L344*E344</f>
        <v>38.849999999999994</v>
      </c>
      <c r="N344" t="str">
        <f>IF(I344="Rob","Robusta",IF(I344="Exc","Excelsa",IF(I344="Ara","Arabica",IF(I344="Lib","Lebrica"))))</f>
        <v>Lebrica</v>
      </c>
      <c r="O344" t="str">
        <f>IF(J344="M","Medium",IF(J344="L","Light",IF(J344="D","Dark","")))</f>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_xlfn.XLOOKUP(C345,customers!A344:A1344,customers!B344:B1344,,0)</f>
        <v>Noam Climance</v>
      </c>
      <c r="G345" s="2" t="str">
        <f>IF(_xlfn.XLOOKUP(orders!C345,customers!A344:A1344,customers!C344:C1344,,0)=0,"",_xlfn.XLOOKUP(orders!C345,customers!A344:A1344,customers!C344:C1344,,0))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L345*E345</f>
        <v>32.22</v>
      </c>
      <c r="N345" t="str">
        <f>IF(I345="Rob","Robusta",IF(I345="Exc","Excelsa",IF(I345="Ara","Arabica",IF(I345="Lib","Lebrica"))))</f>
        <v>Robusta</v>
      </c>
      <c r="O345" t="str">
        <f>IF(J345="M","Medium",IF(J345="L","Light",IF(J345="D","Dark","")))</f>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_xlfn.XLOOKUP(C346,customers!A345:A1345,customers!B345:B1345,,0)</f>
        <v>Catarina Donn</v>
      </c>
      <c r="G346" s="2" t="str">
        <f>IF(_xlfn.XLOOKUP(orders!C346,customers!A345:A1345,customers!C345:C1345,,0)=0,"",_xlfn.XLOOKUP(orders!C346,customers!A345:A1345,customers!C345:C1345,,0))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L346*E346</f>
        <v>19.899999999999999</v>
      </c>
      <c r="N346" t="str">
        <f>IF(I346="Rob","Robusta",IF(I346="Exc","Excelsa",IF(I346="Ara","Arabica",IF(I346="Lib","Lebrica"))))</f>
        <v>Robusta</v>
      </c>
      <c r="O346" t="str">
        <f>IF(J346="M","Medium",IF(J346="L","Light",IF(J346="D","Dark","")))</f>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_xlfn.XLOOKUP(C347,customers!A346:A1346,customers!B346:B1346,,0)</f>
        <v>Ameline Snazle</v>
      </c>
      <c r="G347" s="2" t="str">
        <f>IF(_xlfn.XLOOKUP(orders!C347,customers!A346:A1346,customers!C346:C1346,,0)=0,"",_xlfn.XLOOKUP(orders!C347,customers!A346:A1346,customers!C346:C1346,,0))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L347*E347</f>
        <v>59.75</v>
      </c>
      <c r="N347" t="str">
        <f>IF(I347="Rob","Robusta",IF(I347="Exc","Excelsa",IF(I347="Ara","Arabica",IF(I347="Lib","Lebrica"))))</f>
        <v>Robusta</v>
      </c>
      <c r="O347" t="str">
        <f>IF(J347="M","Medium",IF(J347="L","Light",IF(J347="D","Dark","")))</f>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_xlfn.XLOOKUP(C348,customers!A347:A1347,customers!B347:B1347,,0)</f>
        <v>Rebeka Worg</v>
      </c>
      <c r="G348" s="2" t="str">
        <f>IF(_xlfn.XLOOKUP(orders!C348,customers!A347:A1347,customers!C347:C1347,,0)=0,"",_xlfn.XLOOKUP(orders!C348,customers!A347:A1347,customers!C347:C1347,,0))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L348*E348</f>
        <v>23.31</v>
      </c>
      <c r="N348" t="str">
        <f>IF(I348="Rob","Robusta",IF(I348="Exc","Excelsa",IF(I348="Ara","Arabica",IF(I348="Lib","Lebrica"))))</f>
        <v>Arabica</v>
      </c>
      <c r="O348" t="str">
        <f>IF(J348="M","Medium",IF(J348="L","Light",IF(J348="D","Dark","")))</f>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_xlfn.XLOOKUP(C349,customers!A348:A1348,customers!B348:B1348,,0)</f>
        <v>Lewes Danes</v>
      </c>
      <c r="G349" s="2" t="str">
        <f>IF(_xlfn.XLOOKUP(orders!C349,customers!A348:A1348,customers!C348:C1348,,0)=0,"",_xlfn.XLOOKUP(orders!C349,customers!A348:A1348,customers!C348:C1348,,0))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L349*E349</f>
        <v>43.650000000000006</v>
      </c>
      <c r="N349" t="str">
        <f>IF(I349="Rob","Robusta",IF(I349="Exc","Excelsa",IF(I349="Ara","Arabica",IF(I349="Lib","Lebrica"))))</f>
        <v>Lebrica</v>
      </c>
      <c r="O349" t="str">
        <f>IF(J349="M","Medium",IF(J349="L","Light",IF(J349="D","Dark","")))</f>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_xlfn.XLOOKUP(C350,customers!A349:A1349,customers!B349:B1349,,0)</f>
        <v>Shelli Keynd</v>
      </c>
      <c r="G350" s="2" t="str">
        <f>IF(_xlfn.XLOOKUP(orders!C350,customers!A349:A1349,customers!C349:C1349,,0)=0,"",_xlfn.XLOOKUP(orders!C350,customers!A349:A1349,customers!C349:C1349,,0))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L350*E350</f>
        <v>204.92999999999995</v>
      </c>
      <c r="N350" t="str">
        <f>IF(I350="Rob","Robusta",IF(I350="Exc","Excelsa",IF(I350="Ara","Arabica",IF(I350="Lib","Lebrica"))))</f>
        <v>Excelsa</v>
      </c>
      <c r="O350" t="str">
        <f>IF(J350="M","Medium",IF(J350="L","Light",IF(J350="D","Dark","")))</f>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_xlfn.XLOOKUP(C351,customers!A350:A1350,customers!B350:B1350,,0)</f>
        <v>Dell Daveridge</v>
      </c>
      <c r="G351" s="2" t="str">
        <f>IF(_xlfn.XLOOKUP(orders!C351,customers!A350:A1350,customers!C350:C1350,,0)=0,"",_xlfn.XLOOKUP(orders!C351,customers!A350:A1350,customers!C350:C1350,,0))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L351*E351</f>
        <v>14.339999999999998</v>
      </c>
      <c r="N351" t="str">
        <f>IF(I351="Rob","Robusta",IF(I351="Exc","Excelsa",IF(I351="Ara","Arabica",IF(I351="Lib","Lebrica"))))</f>
        <v>Robusta</v>
      </c>
      <c r="O351" t="str">
        <f>IF(J351="M","Medium",IF(J351="L","Light",IF(J351="D","Dark","")))</f>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_xlfn.XLOOKUP(C352,customers!A351:A1351,customers!B351:B1351,,0)</f>
        <v>Joshuah Awdry</v>
      </c>
      <c r="G352" s="2" t="str">
        <f>IF(_xlfn.XLOOKUP(orders!C352,customers!A351:A1351,customers!C351:C1351,,0)=0,"",_xlfn.XLOOKUP(orders!C352,customers!A351:A1351,customers!C351:C1351,,0))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L352*E352</f>
        <v>23.88</v>
      </c>
      <c r="N352" t="str">
        <f>IF(I352="Rob","Robusta",IF(I352="Exc","Excelsa",IF(I352="Ara","Arabica",IF(I352="Lib","Lebrica"))))</f>
        <v>Arabica</v>
      </c>
      <c r="O352" t="str">
        <f>IF(J352="M","Medium",IF(J352="L","Light",IF(J352="D","Dark","")))</f>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_xlfn.XLOOKUP(C353,customers!A352:A1352,customers!B352:B1352,,0)</f>
        <v>Ethel Ryles</v>
      </c>
      <c r="G353" s="2" t="str">
        <f>IF(_xlfn.XLOOKUP(orders!C353,customers!A352:A1352,customers!C352:C1352,,0)=0,"",_xlfn.XLOOKUP(orders!C353,customers!A352:A1352,customers!C352:C1352,,0))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L353*E353</f>
        <v>22.5</v>
      </c>
      <c r="N353" t="str">
        <f>IF(I353="Rob","Robusta",IF(I353="Exc","Excelsa",IF(I353="Ara","Arabica",IF(I353="Lib","Lebrica"))))</f>
        <v>Arabica</v>
      </c>
      <c r="O353" t="str">
        <f>IF(J353="M","Medium",IF(J353="L","Light",IF(J353="D","Dark","")))</f>
        <v>Medium</v>
      </c>
      <c r="P353" t="str">
        <f>_xlfn.XLOOKUP(Orders[[#This Row],[Customer ID]],customers!$A$1:$A$1001,customers!$I$1:$I$1001,,0)</f>
        <v>No</v>
      </c>
    </row>
    <row r="354" spans="1:16" x14ac:dyDescent="0.2">
      <c r="A354" s="2" t="s">
        <v>2476</v>
      </c>
      <c r="B354" s="3">
        <v>43984</v>
      </c>
      <c r="C354" s="2" t="s">
        <v>2331</v>
      </c>
      <c r="D354" t="s">
        <v>6144</v>
      </c>
      <c r="E354" s="2">
        <v>5</v>
      </c>
      <c r="F354" s="2" t="e">
        <f>_xlfn.XLOOKUP(C354,customers!A353:A1353,customers!B353:B1353,,0)</f>
        <v>#N/A</v>
      </c>
      <c r="G354" s="2" t="e">
        <f>IF(_xlfn.XLOOKUP(orders!C354,customers!A353:A1353,customers!C353:C1353,,0)=0,"",_xlfn.XLOOKUP(orders!C354,customers!A353:A1353,customers!C353:C1353,,0))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L354*E354</f>
        <v>36.450000000000003</v>
      </c>
      <c r="N354" t="str">
        <f>IF(I354="Rob","Robusta",IF(I354="Exc","Excelsa",IF(I354="Ara","Arabica",IF(I354="Lib","Lebrica"))))</f>
        <v>Excelsa</v>
      </c>
      <c r="O354" t="str">
        <f>IF(J354="M","Medium",IF(J354="L","Light",IF(J354="D","Dark","")))</f>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_xlfn.XLOOKUP(C355,customers!A354:A1354,customers!B354:B1354,,0)</f>
        <v>Maitilde Boxill</v>
      </c>
      <c r="G355" s="2" t="str">
        <f>IF(_xlfn.XLOOKUP(orders!C355,customers!A354:A1354,customers!C354:C1354,,0)=0,"",_xlfn.XLOOKUP(orders!C355,customers!A354:A1354,customers!C354:C1354,,0))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L355*E355</f>
        <v>27</v>
      </c>
      <c r="N355" t="str">
        <f>IF(I355="Rob","Robusta",IF(I355="Exc","Excelsa",IF(I355="Ara","Arabica",IF(I355="Lib","Lebrica"))))</f>
        <v>Arabica</v>
      </c>
      <c r="O355" t="str">
        <f>IF(J355="M","Medium",IF(J355="L","Light",IF(J355="D","Dark","")))</f>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_xlfn.XLOOKUP(C356,customers!A355:A1355,customers!B355:B1355,,0)</f>
        <v>Jodee Caldicott</v>
      </c>
      <c r="G356" s="2" t="str">
        <f>IF(_xlfn.XLOOKUP(orders!C356,customers!A355:A1355,customers!C355:C1355,,0)=0,"",_xlfn.XLOOKUP(orders!C356,customers!A355:A1355,customers!C355:C1355,,0))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L356*E356</f>
        <v>155.24999999999997</v>
      </c>
      <c r="N356" t="str">
        <f>IF(I356="Rob","Robusta",IF(I356="Exc","Excelsa",IF(I356="Ara","Arabica",IF(I356="Lib","Lebrica"))))</f>
        <v>Arabica</v>
      </c>
      <c r="O356" t="str">
        <f>IF(J356="M","Medium",IF(J356="L","Light",IF(J356="D","Dark","")))</f>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_xlfn.XLOOKUP(C357,customers!A356:A1356,customers!B356:B1356,,0)</f>
        <v>Marianna Vedmore</v>
      </c>
      <c r="G357" s="2" t="str">
        <f>IF(_xlfn.XLOOKUP(orders!C357,customers!A356:A1356,customers!C356:C1356,,0)=0,"",_xlfn.XLOOKUP(orders!C357,customers!A356:A1356,customers!C356:C1356,,0))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L357*E357</f>
        <v>114.42499999999998</v>
      </c>
      <c r="N357" t="str">
        <f>IF(I357="Rob","Robusta",IF(I357="Exc","Excelsa",IF(I357="Ara","Arabica",IF(I357="Lib","Lebrica"))))</f>
        <v>Arabica</v>
      </c>
      <c r="O357" t="str">
        <f>IF(J357="M","Medium",IF(J357="L","Light",IF(J357="D","Dark","")))</f>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_xlfn.XLOOKUP(C358,customers!A357:A1357,customers!B357:B1357,,0)</f>
        <v>Willey Romao</v>
      </c>
      <c r="G358" s="2" t="str">
        <f>IF(_xlfn.XLOOKUP(orders!C358,customers!A357:A1357,customers!C357:C1357,,0)=0,"",_xlfn.XLOOKUP(orders!C358,customers!A357:A1357,customers!C357:C1357,,0))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L358*E358</f>
        <v>51.8</v>
      </c>
      <c r="N358" t="str">
        <f>IF(I358="Rob","Robusta",IF(I358="Exc","Excelsa",IF(I358="Ara","Arabica",IF(I358="Lib","Lebrica"))))</f>
        <v>Lebrica</v>
      </c>
      <c r="O358" t="str">
        <f>IF(J358="M","Medium",IF(J358="L","Light",IF(J358="D","Dark","")))</f>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_xlfn.XLOOKUP(C359,customers!A358:A1358,customers!B358:B1358,,0)</f>
        <v>Enriqueta Ixor</v>
      </c>
      <c r="G359" s="2" t="str">
        <f>IF(_xlfn.XLOOKUP(orders!C359,customers!A358:A1358,customers!C358:C1358,,0)=0,"",_xlfn.XLOOKUP(orders!C359,customers!A358:A1358,customers!C358:C1358,,0))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L359*E359</f>
        <v>155.24999999999997</v>
      </c>
      <c r="N359" t="str">
        <f>IF(I359="Rob","Robusta",IF(I359="Exc","Excelsa",IF(I359="Ara","Arabica",IF(I359="Lib","Lebrica"))))</f>
        <v>Arabica</v>
      </c>
      <c r="O359" t="str">
        <f>IF(J359="M","Medium",IF(J359="L","Light",IF(J359="D","Dark","")))</f>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_xlfn.XLOOKUP(C360,customers!A359:A1359,customers!B359:B1359,,0)</f>
        <v>Tomasina Cotmore</v>
      </c>
      <c r="G360" s="2" t="str">
        <f>IF(_xlfn.XLOOKUP(orders!C360,customers!A359:A1359,customers!C359:C1359,,0)=0,"",_xlfn.XLOOKUP(orders!C360,customers!A359:A1359,customers!C359:C1359,,0))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L360*E360</f>
        <v>29.784999999999997</v>
      </c>
      <c r="N360" t="str">
        <f>IF(I360="Rob","Robusta",IF(I360="Exc","Excelsa",IF(I360="Ara","Arabica",IF(I360="Lib","Lebrica"))))</f>
        <v>Arabica</v>
      </c>
      <c r="O360" t="str">
        <f>IF(J360="M","Medium",IF(J360="L","Light",IF(J360="D","Dark","")))</f>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_xlfn.XLOOKUP(C361,customers!A360:A1360,customers!B360:B1360,,0)</f>
        <v>Yuma Skipsey</v>
      </c>
      <c r="G361" s="2" t="str">
        <f>IF(_xlfn.XLOOKUP(orders!C361,customers!A360:A1360,customers!C360:C1360,,0)=0,"",_xlfn.XLOOKUP(orders!C361,customers!A360:A1360,customers!C360:C1360,,0))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L361*E361</f>
        <v>21.509999999999998</v>
      </c>
      <c r="N361" t="str">
        <f>IF(I361="Rob","Robusta",IF(I361="Exc","Excelsa",IF(I361="Ara","Arabica",IF(I361="Lib","Lebrica"))))</f>
        <v>Robusta</v>
      </c>
      <c r="O361" t="str">
        <f>IF(J361="M","Medium",IF(J361="L","Light",IF(J361="D","Dark","")))</f>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_xlfn.XLOOKUP(C362,customers!A361:A1361,customers!B361:B1361,,0)</f>
        <v>Nicko Corps</v>
      </c>
      <c r="G362" s="2" t="str">
        <f>IF(_xlfn.XLOOKUP(orders!C362,customers!A361:A1361,customers!C361:C1361,,0)=0,"",_xlfn.XLOOKUP(orders!C362,customers!A361:A1361,customers!C361:C1361,,0))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L362*E362</f>
        <v>41.169999999999995</v>
      </c>
      <c r="N362" t="str">
        <f>IF(I362="Rob","Robusta",IF(I362="Exc","Excelsa",IF(I362="Ara","Arabica",IF(I362="Lib","Lebrica"))))</f>
        <v>Robusta</v>
      </c>
      <c r="O362" t="str">
        <f>IF(J362="M","Medium",IF(J362="L","Light",IF(J362="D","Dark","")))</f>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_xlfn.XLOOKUP(C363,customers!A362:A1362,customers!B362:B1362,,0)</f>
        <v>Nicko Corps</v>
      </c>
      <c r="G363" s="2" t="str">
        <f>IF(_xlfn.XLOOKUP(orders!C363,customers!A362:A1362,customers!C362:C1362,,0)=0,"",_xlfn.XLOOKUP(orders!C363,customers!A362:A1362,customers!C362:C1362,,0))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L363*E363</f>
        <v>5.97</v>
      </c>
      <c r="N363" t="str">
        <f>IF(I363="Rob","Robusta",IF(I363="Exc","Excelsa",IF(I363="Ara","Arabica",IF(I363="Lib","Lebrica"))))</f>
        <v>Robusta</v>
      </c>
      <c r="O363" t="str">
        <f>IF(J363="M","Medium",IF(J363="L","Light",IF(J363="D","Dark","")))</f>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_xlfn.XLOOKUP(C364,customers!A363:A1363,customers!B363:B1363,,0)</f>
        <v>Feliks Babber</v>
      </c>
      <c r="G364" s="2" t="str">
        <f>IF(_xlfn.XLOOKUP(orders!C364,customers!A363:A1363,customers!C363:C1363,,0)=0,"",_xlfn.XLOOKUP(orders!C364,customers!A363:A1363,customers!C363:C1363,,0))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L364*E364</f>
        <v>74.25</v>
      </c>
      <c r="N364" t="str">
        <f>IF(I364="Rob","Robusta",IF(I364="Exc","Excelsa",IF(I364="Ara","Arabica",IF(I364="Lib","Lebrica"))))</f>
        <v>Excelsa</v>
      </c>
      <c r="O364" t="str">
        <f>IF(J364="M","Medium",IF(J364="L","Light",IF(J364="D","Dark","")))</f>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_xlfn.XLOOKUP(C365,customers!A364:A1364,customers!B364:B1364,,0)</f>
        <v>Kaja Loxton</v>
      </c>
      <c r="G365" s="2" t="str">
        <f>IF(_xlfn.XLOOKUP(orders!C365,customers!A364:A1364,customers!C364:C1364,,0)=0,"",_xlfn.XLOOKUP(orders!C365,customers!A364:A1364,customers!C364:C1364,,0))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L365*E365</f>
        <v>87.300000000000011</v>
      </c>
      <c r="N365" t="str">
        <f>IF(I365="Rob","Robusta",IF(I365="Exc","Excelsa",IF(I365="Ara","Arabica",IF(I365="Lib","Lebrica"))))</f>
        <v>Lebrica</v>
      </c>
      <c r="O365" t="str">
        <f>IF(J365="M","Medium",IF(J365="L","Light",IF(J365="D","Dark","")))</f>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_xlfn.XLOOKUP(C366,customers!A365:A1365,customers!B365:B1365,,0)</f>
        <v>Parker Tofful</v>
      </c>
      <c r="G366" s="2" t="str">
        <f>IF(_xlfn.XLOOKUP(orders!C366,customers!A365:A1365,customers!C365:C1365,,0)=0,"",_xlfn.XLOOKUP(orders!C366,customers!A365:A1365,customers!C365:C1365,,0))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L366*E366</f>
        <v>72.900000000000006</v>
      </c>
      <c r="N366" t="str">
        <f>IF(I366="Rob","Robusta",IF(I366="Exc","Excelsa",IF(I366="Ara","Arabica",IF(I366="Lib","Lebrica"))))</f>
        <v>Excelsa</v>
      </c>
      <c r="O366" t="str">
        <f>IF(J366="M","Medium",IF(J366="L","Light",IF(J366="D","Dark","")))</f>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_xlfn.XLOOKUP(C367,customers!A366:A1366,customers!B366:B1366,,0)</f>
        <v>Casi Gwinnett</v>
      </c>
      <c r="G367" s="2" t="str">
        <f>IF(_xlfn.XLOOKUP(orders!C367,customers!A366:A1366,customers!C366:C1366,,0)=0,"",_xlfn.XLOOKUP(orders!C367,customers!A366:A1366,customers!C366:C1366,,0))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L367*E367</f>
        <v>7.77</v>
      </c>
      <c r="N367" t="str">
        <f>IF(I367="Rob","Robusta",IF(I367="Exc","Excelsa",IF(I367="Ara","Arabica",IF(I367="Lib","Lebrica"))))</f>
        <v>Lebrica</v>
      </c>
      <c r="O367" t="str">
        <f>IF(J367="M","Medium",IF(J367="L","Light",IF(J367="D","Dark","")))</f>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_xlfn.XLOOKUP(C368,customers!A367:A1367,customers!B367:B1367,,0)</f>
        <v>Saree Ellesworth</v>
      </c>
      <c r="G368" s="2" t="str">
        <f>IF(_xlfn.XLOOKUP(orders!C368,customers!A367:A1367,customers!C367:C1367,,0)=0,"",_xlfn.XLOOKUP(orders!C368,customers!A367:A1367,customers!C367:C1367,,0))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L368*E368</f>
        <v>43.74</v>
      </c>
      <c r="N368" t="str">
        <f>IF(I368="Rob","Robusta",IF(I368="Exc","Excelsa",IF(I368="Ara","Arabica",IF(I368="Lib","Lebrica"))))</f>
        <v>Excelsa</v>
      </c>
      <c r="O368" t="str">
        <f>IF(J368="M","Medium",IF(J368="L","Light",IF(J368="D","Dark","")))</f>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_xlfn.XLOOKUP(C369,customers!A368:A1368,customers!B368:B1368,,0)</f>
        <v>Silvio Iorizzi</v>
      </c>
      <c r="G369" s="2" t="str">
        <f>IF(_xlfn.XLOOKUP(orders!C369,customers!A368:A1368,customers!C368:C1368,,0)=0,"",_xlfn.XLOOKUP(orders!C369,customers!A368:A1368,customers!C368:C1368,,0))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L369*E369</f>
        <v>8.73</v>
      </c>
      <c r="N369" t="str">
        <f>IF(I369="Rob","Robusta",IF(I369="Exc","Excelsa",IF(I369="Ara","Arabica",IF(I369="Lib","Lebrica"))))</f>
        <v>Lebrica</v>
      </c>
      <c r="O369" t="str">
        <f>IF(J369="M","Medium",IF(J369="L","Light",IF(J369="D","Dark","")))</f>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_xlfn.XLOOKUP(C370,customers!A369:A1369,customers!B369:B1369,,0)</f>
        <v>Leesa Flaonier</v>
      </c>
      <c r="G370" s="2" t="str">
        <f>IF(_xlfn.XLOOKUP(orders!C370,customers!A369:A1369,customers!C369:C1369,,0)=0,"",_xlfn.XLOOKUP(orders!C370,customers!A369:A1369,customers!C369:C1369,,0))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L370*E370</f>
        <v>63.249999999999993</v>
      </c>
      <c r="N370" t="str">
        <f>IF(I370="Rob","Robusta",IF(I370="Exc","Excelsa",IF(I370="Ara","Arabica",IF(I370="Lib","Lebrica"))))</f>
        <v>Excelsa</v>
      </c>
      <c r="O370" t="str">
        <f>IF(J370="M","Medium",IF(J370="L","Light",IF(J370="D","Dark","")))</f>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_xlfn.XLOOKUP(C371,customers!A370:A1370,customers!B370:B1370,,0)</f>
        <v>Abba Pummell</v>
      </c>
      <c r="G371" s="2" t="str">
        <f>IF(_xlfn.XLOOKUP(orders!C371,customers!A370:A1370,customers!C370:C1370,,0)=0,"",_xlfn.XLOOKUP(orders!C371,customers!A370:A1370,customers!C370:C1370,,0))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L371*E371</f>
        <v>8.91</v>
      </c>
      <c r="N371" t="str">
        <f>IF(I371="Rob","Robusta",IF(I371="Exc","Excelsa",IF(I371="Ara","Arabica",IF(I371="Lib","Lebrica"))))</f>
        <v>Excelsa</v>
      </c>
      <c r="O371" t="str">
        <f>IF(J371="M","Medium",IF(J371="L","Light",IF(J371="D","Dark","")))</f>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_xlfn.XLOOKUP(C372,customers!A371:A1371,customers!B371:B1371,,0)</f>
        <v>Corinna Catcheside</v>
      </c>
      <c r="G372" s="2" t="str">
        <f>IF(_xlfn.XLOOKUP(orders!C372,customers!A371:A1371,customers!C371:C1371,,0)=0,"",_xlfn.XLOOKUP(orders!C372,customers!A371:A1371,customers!C371:C1371,,0))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L372*E372</f>
        <v>24.3</v>
      </c>
      <c r="N372" t="str">
        <f>IF(I372="Rob","Robusta",IF(I372="Exc","Excelsa",IF(I372="Ara","Arabica",IF(I372="Lib","Lebrica"))))</f>
        <v>Excelsa</v>
      </c>
      <c r="O372" t="str">
        <f>IF(J372="M","Medium",IF(J372="L","Light",IF(J372="D","Dark","")))</f>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_xlfn.XLOOKUP(C373,customers!A372:A1372,customers!B372:B1372,,0)</f>
        <v>Cortney Gibbonson</v>
      </c>
      <c r="G373" s="2" t="str">
        <f>IF(_xlfn.XLOOKUP(orders!C373,customers!A372:A1372,customers!C372:C1372,,0)=0,"",_xlfn.XLOOKUP(orders!C373,customers!A372:A1372,customers!C372:C1372,,0))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L373*E373</f>
        <v>46.62</v>
      </c>
      <c r="N373" t="str">
        <f>IF(I373="Rob","Robusta",IF(I373="Exc","Excelsa",IF(I373="Ara","Arabica",IF(I373="Lib","Lebrica"))))</f>
        <v>Arabica</v>
      </c>
      <c r="O373" t="str">
        <f>IF(J373="M","Medium",IF(J373="L","Light",IF(J373="D","Dark","")))</f>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_xlfn.XLOOKUP(C374,customers!A373:A1373,customers!B373:B1373,,0)</f>
        <v>Terri Farra</v>
      </c>
      <c r="G374" s="2" t="str">
        <f>IF(_xlfn.XLOOKUP(orders!C374,customers!A373:A1373,customers!C373:C1373,,0)=0,"",_xlfn.XLOOKUP(orders!C374,customers!A373:A1373,customers!C373:C1373,,0))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L374*E374</f>
        <v>43.019999999999996</v>
      </c>
      <c r="N374" t="str">
        <f>IF(I374="Rob","Robusta",IF(I374="Exc","Excelsa",IF(I374="Ara","Arabica",IF(I374="Lib","Lebrica"))))</f>
        <v>Robusta</v>
      </c>
      <c r="O374" t="str">
        <f>IF(J374="M","Medium",IF(J374="L","Light",IF(J374="D","Dark","")))</f>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_xlfn.XLOOKUP(C375,customers!A374:A1374,customers!B374:B1374,,0)</f>
        <v>Corney Curme</v>
      </c>
      <c r="G375" s="2" t="str">
        <f>IF(_xlfn.XLOOKUP(orders!C375,customers!A374:A1374,customers!C374:C1374,,0)=0,"",_xlfn.XLOOKUP(orders!C375,customers!A374:A1374,customers!C374:C1374,,0))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L375*E375</f>
        <v>17.91</v>
      </c>
      <c r="N375" t="str">
        <f>IF(I375="Rob","Robusta",IF(I375="Exc","Excelsa",IF(I375="Ara","Arabica",IF(I375="Lib","Lebrica"))))</f>
        <v>Arabica</v>
      </c>
      <c r="O375" t="str">
        <f>IF(J375="M","Medium",IF(J375="L","Light",IF(J375="D","Dark","")))</f>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_xlfn.XLOOKUP(C376,customers!A375:A1375,customers!B375:B1375,,0)</f>
        <v>Gothart Bamfield</v>
      </c>
      <c r="G376" s="2" t="str">
        <f>IF(_xlfn.XLOOKUP(orders!C376,customers!A375:A1375,customers!C375:C1375,,0)=0,"",_xlfn.XLOOKUP(orders!C376,customers!A375:A1375,customers!C375:C1375,,0))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L376*E376</f>
        <v>38.04</v>
      </c>
      <c r="N376" t="str">
        <f>IF(I376="Rob","Robusta",IF(I376="Exc","Excelsa",IF(I376="Ara","Arabica",IF(I376="Lib","Lebrica"))))</f>
        <v>Lebrica</v>
      </c>
      <c r="O376" t="str">
        <f>IF(J376="M","Medium",IF(J376="L","Light",IF(J376="D","Dark","")))</f>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_xlfn.XLOOKUP(C377,customers!A376:A1376,customers!B376:B1376,,0)</f>
        <v>Waylin Hollingdale</v>
      </c>
      <c r="G377" s="2" t="str">
        <f>IF(_xlfn.XLOOKUP(orders!C377,customers!A376:A1376,customers!C376:C1376,,0)=0,"",_xlfn.XLOOKUP(orders!C377,customers!A376:A1376,customers!C376:C1376,,0))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L377*E377</f>
        <v>6.75</v>
      </c>
      <c r="N377" t="str">
        <f>IF(I377="Rob","Robusta",IF(I377="Exc","Excelsa",IF(I377="Ara","Arabica",IF(I377="Lib","Lebrica"))))</f>
        <v>Arabica</v>
      </c>
      <c r="O377" t="str">
        <f>IF(J377="M","Medium",IF(J377="L","Light",IF(J377="D","Dark","")))</f>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_xlfn.XLOOKUP(C378,customers!A377:A1377,customers!B377:B1377,,0)</f>
        <v>Judd De Leek</v>
      </c>
      <c r="G378" s="2" t="str">
        <f>IF(_xlfn.XLOOKUP(orders!C378,customers!A377:A1377,customers!C377:C1377,,0)=0,"",_xlfn.XLOOKUP(orders!C378,customers!A377:A1377,customers!C377:C1377,,0))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L378*E378</f>
        <v>5.97</v>
      </c>
      <c r="N378" t="str">
        <f>IF(I378="Rob","Robusta",IF(I378="Exc","Excelsa",IF(I378="Ara","Arabica",IF(I378="Lib","Lebrica"))))</f>
        <v>Robusta</v>
      </c>
      <c r="O378" t="str">
        <f>IF(J378="M","Medium",IF(J378="L","Light",IF(J378="D","Dark","")))</f>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_xlfn.XLOOKUP(C379,customers!A378:A1378,customers!B378:B1378,,0)</f>
        <v>Vanya Skullet</v>
      </c>
      <c r="G379" s="2" t="str">
        <f>IF(_xlfn.XLOOKUP(orders!C379,customers!A378:A1378,customers!C378:C1378,,0)=0,"",_xlfn.XLOOKUP(orders!C379,customers!A378:A1378,customers!C378:C1378,,0))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L379*E379</f>
        <v>8.0549999999999997</v>
      </c>
      <c r="N379" t="str">
        <f>IF(I379="Rob","Robusta",IF(I379="Exc","Excelsa",IF(I379="Ara","Arabica",IF(I379="Lib","Lebrica"))))</f>
        <v>Robusta</v>
      </c>
      <c r="O379" t="str">
        <f>IF(J379="M","Medium",IF(J379="L","Light",IF(J379="D","Dark","")))</f>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_xlfn.XLOOKUP(C380,customers!A379:A1379,customers!B379:B1379,,0)</f>
        <v>Jany Rudeforth</v>
      </c>
      <c r="G380" s="2" t="str">
        <f>IF(_xlfn.XLOOKUP(orders!C380,customers!A379:A1379,customers!C379:C1379,,0)=0,"",_xlfn.XLOOKUP(orders!C380,customers!A379:A1379,customers!C379:C1379,,0))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L380*E380</f>
        <v>23.31</v>
      </c>
      <c r="N380" t="str">
        <f>IF(I380="Rob","Robusta",IF(I380="Exc","Excelsa",IF(I380="Ara","Arabica",IF(I380="Lib","Lebrica"))))</f>
        <v>Arabica</v>
      </c>
      <c r="O380" t="str">
        <f>IF(J380="M","Medium",IF(J380="L","Light",IF(J380="D","Dark","")))</f>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_xlfn.XLOOKUP(C381,customers!A380:A1380,customers!B380:B1380,,0)</f>
        <v>Ashbey Tomaszewski</v>
      </c>
      <c r="G381" s="2" t="str">
        <f>IF(_xlfn.XLOOKUP(orders!C381,customers!A380:A1380,customers!C380:C1380,,0)=0,"",_xlfn.XLOOKUP(orders!C381,customers!A380:A1380,customers!C380:C1380,,0))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L381*E381</f>
        <v>43.019999999999996</v>
      </c>
      <c r="N381" t="str">
        <f>IF(I381="Rob","Robusta",IF(I381="Exc","Excelsa",IF(I381="Ara","Arabica",IF(I381="Lib","Lebrica"))))</f>
        <v>Robusta</v>
      </c>
      <c r="O381" t="str">
        <f>IF(J381="M","Medium",IF(J381="L","Light",IF(J381="D","Dark","")))</f>
        <v>Light</v>
      </c>
      <c r="P381" t="str">
        <f>_xlfn.XLOOKUP(Orders[[#This Row],[Customer ID]],customers!$A$1:$A$1001,customers!$I$1:$I$1001,,0)</f>
        <v>Yes</v>
      </c>
    </row>
    <row r="382" spans="1:16" x14ac:dyDescent="0.2">
      <c r="A382" s="2" t="s">
        <v>2632</v>
      </c>
      <c r="B382" s="3">
        <v>44249</v>
      </c>
      <c r="C382" s="2" t="s">
        <v>2331</v>
      </c>
      <c r="D382" t="s">
        <v>6169</v>
      </c>
      <c r="E382" s="2">
        <v>3</v>
      </c>
      <c r="F382" s="2" t="e">
        <f>_xlfn.XLOOKUP(C382,customers!A381:A1381,customers!B381:B1381,,0)</f>
        <v>#N/A</v>
      </c>
      <c r="G382" s="2" t="e">
        <f>IF(_xlfn.XLOOKUP(orders!C382,customers!A381:A1381,customers!C381:C1381,,0)=0,"",_xlfn.XLOOKUP(orders!C382,customers!A381:A1381,customers!C381:C1381,,0))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L382*E382</f>
        <v>23.31</v>
      </c>
      <c r="N382" t="str">
        <f>IF(I382="Rob","Robusta",IF(I382="Exc","Excelsa",IF(I382="Ara","Arabica",IF(I382="Lib","Lebrica"))))</f>
        <v>Lebrica</v>
      </c>
      <c r="O382" t="str">
        <f>IF(J382="M","Medium",IF(J382="L","Light",IF(J382="D","Dark","")))</f>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_xlfn.XLOOKUP(C383,customers!A382:A1382,customers!B382:B1382,,0)</f>
        <v>Pren Bess</v>
      </c>
      <c r="G383" s="2" t="str">
        <f>IF(_xlfn.XLOOKUP(orders!C383,customers!A382:A1382,customers!C382:C1382,,0)=0,"",_xlfn.XLOOKUP(orders!C383,customers!A382:A1382,customers!C382:C1382,,0))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L383*E383</f>
        <v>14.924999999999999</v>
      </c>
      <c r="N383" t="str">
        <f>IF(I383="Rob","Robusta",IF(I383="Exc","Excelsa",IF(I383="Ara","Arabica",IF(I383="Lib","Lebrica"))))</f>
        <v>Arabica</v>
      </c>
      <c r="O383" t="str">
        <f>IF(J383="M","Medium",IF(J383="L","Light",IF(J383="D","Dark","")))</f>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_xlfn.XLOOKUP(C384,customers!A383:A1383,customers!B383:B1383,,0)</f>
        <v>Elka Windress</v>
      </c>
      <c r="G384" s="2" t="str">
        <f>IF(_xlfn.XLOOKUP(orders!C384,customers!A383:A1383,customers!C383:C1383,,0)=0,"",_xlfn.XLOOKUP(orders!C384,customers!A383:A1383,customers!C383:C1383,,0))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L384*E384</f>
        <v>21.87</v>
      </c>
      <c r="N384" t="str">
        <f>IF(I384="Rob","Robusta",IF(I384="Exc","Excelsa",IF(I384="Ara","Arabica",IF(I384="Lib","Lebrica"))))</f>
        <v>Excelsa</v>
      </c>
      <c r="O384" t="str">
        <f>IF(J384="M","Medium",IF(J384="L","Light",IF(J384="D","Dark","")))</f>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_xlfn.XLOOKUP(C385,customers!A384:A1384,customers!B384:B1384,,0)</f>
        <v>Marty Kidstoun</v>
      </c>
      <c r="G385" s="2" t="str">
        <f>IF(_xlfn.XLOOKUP(orders!C385,customers!A384:A1384,customers!C384:C1384,,0)=0,"",_xlfn.XLOOKUP(orders!C385,customers!A384:A1384,customers!C384:C1384,,0))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L385*E385</f>
        <v>53.46</v>
      </c>
      <c r="N385" t="str">
        <f>IF(I385="Rob","Robusta",IF(I385="Exc","Excelsa",IF(I385="Ara","Arabica",IF(I385="Lib","Lebrica"))))</f>
        <v>Excelsa</v>
      </c>
      <c r="O385" t="str">
        <f>IF(J385="M","Medium",IF(J385="L","Light",IF(J385="D","Dark","")))</f>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_xlfn.XLOOKUP(C386,customers!A385:A1385,customers!B385:B1385,,0)</f>
        <v>Nickey Dimbleby</v>
      </c>
      <c r="G386" s="2" t="str">
        <f>IF(_xlfn.XLOOKUP(orders!C386,customers!A385:A1385,customers!C385:C1385,,0)=0,"",_xlfn.XLOOKUP(orders!C386,customers!A385:A1385,customers!C385:C1385,,0))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L386*E386</f>
        <v>119.13999999999999</v>
      </c>
      <c r="N386" t="str">
        <f>IF(I386="Rob","Robusta",IF(I386="Exc","Excelsa",IF(I386="Ara","Arabica",IF(I386="Lib","Lebrica"))))</f>
        <v>Arabica</v>
      </c>
      <c r="O386" t="str">
        <f>IF(J386="M","Medium",IF(J386="L","Light",IF(J386="D","Dark","")))</f>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_xlfn.XLOOKUP(C387,customers!A386:A1386,customers!B386:B1386,,0)</f>
        <v>Virgil Baumadier</v>
      </c>
      <c r="G387" s="2" t="str">
        <f>IF(_xlfn.XLOOKUP(orders!C387,customers!A386:A1386,customers!C386:C1386,,0)=0,"",_xlfn.XLOOKUP(orders!C387,customers!A386:A1386,customers!C386:C1386,,0))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L387*E387</f>
        <v>43.650000000000006</v>
      </c>
      <c r="N387" t="str">
        <f>IF(I387="Rob","Robusta",IF(I387="Exc","Excelsa",IF(I387="Ara","Arabica",IF(I387="Lib","Lebrica"))))</f>
        <v>Lebrica</v>
      </c>
      <c r="O387" t="str">
        <f>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_xlfn.XLOOKUP(C388,customers!A387:A1387,customers!B387:B1387,,0)</f>
        <v>Lenore Messenbird</v>
      </c>
      <c r="G388" s="2" t="str">
        <f>IF(_xlfn.XLOOKUP(orders!C388,customers!A387:A1387,customers!C387:C1387,,0)=0,"",_xlfn.XLOOKUP(orders!C388,customers!A387:A1387,customers!C387:C1387,,0))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L388*E388</f>
        <v>17.91</v>
      </c>
      <c r="N388" t="str">
        <f>IF(I388="Rob","Robusta",IF(I388="Exc","Excelsa",IF(I388="Ara","Arabica",IF(I388="Lib","Lebrica"))))</f>
        <v>Arabica</v>
      </c>
      <c r="O388" t="str">
        <f>IF(J388="M","Medium",IF(J388="L","Light",IF(J388="D","Dark","")))</f>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_xlfn.XLOOKUP(C389,customers!A388:A1388,customers!B388:B1388,,0)</f>
        <v>Shirleen Welds</v>
      </c>
      <c r="G389" s="2" t="str">
        <f>IF(_xlfn.XLOOKUP(orders!C389,customers!A388:A1388,customers!C388:C1388,,0)=0,"",_xlfn.XLOOKUP(orders!C389,customers!A388:A1388,customers!C388:C1388,,0))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L389*E389</f>
        <v>74.25</v>
      </c>
      <c r="N389" t="str">
        <f>IF(I389="Rob","Robusta",IF(I389="Exc","Excelsa",IF(I389="Ara","Arabica",IF(I389="Lib","Lebrica"))))</f>
        <v>Excelsa</v>
      </c>
      <c r="O389" t="str">
        <f>IF(J389="M","Medium",IF(J389="L","Light",IF(J389="D","Dark","")))</f>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_xlfn.XLOOKUP(C390,customers!A389:A1389,customers!B389:B1389,,0)</f>
        <v>Maisie Sarvar</v>
      </c>
      <c r="G390" s="2" t="str">
        <f>IF(_xlfn.XLOOKUP(orders!C390,customers!A389:A1389,customers!C389:C1389,,0)=0,"",_xlfn.XLOOKUP(orders!C390,customers!A389:A1389,customers!C389:C1389,,0))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L390*E390</f>
        <v>11.654999999999999</v>
      </c>
      <c r="N390" t="str">
        <f>IF(I390="Rob","Robusta",IF(I390="Exc","Excelsa",IF(I390="Ara","Arabica",IF(I390="Lib","Lebrica"))))</f>
        <v>Lebrica</v>
      </c>
      <c r="O390" t="str">
        <f>IF(J390="M","Medium",IF(J390="L","Light",IF(J390="D","Dark","")))</f>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_xlfn.XLOOKUP(C391,customers!A390:A1390,customers!B390:B1390,,0)</f>
        <v>Andrej Havick</v>
      </c>
      <c r="G391" s="2" t="str">
        <f>IF(_xlfn.XLOOKUP(orders!C391,customers!A390:A1390,customers!C390:C1390,,0)=0,"",_xlfn.XLOOKUP(orders!C391,customers!A390:A1390,customers!C390:C1390,,0))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L391*E391</f>
        <v>23.31</v>
      </c>
      <c r="N391" t="str">
        <f>IF(I391="Rob","Robusta",IF(I391="Exc","Excelsa",IF(I391="Ara","Arabica",IF(I391="Lib","Lebrica"))))</f>
        <v>Lebrica</v>
      </c>
      <c r="O391" t="str">
        <f>IF(J391="M","Medium",IF(J391="L","Light",IF(J391="D","Dark","")))</f>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_xlfn.XLOOKUP(C392,customers!A391:A1391,customers!B391:B1391,,0)</f>
        <v>Sloan Diviny</v>
      </c>
      <c r="G392" s="2" t="str">
        <f>IF(_xlfn.XLOOKUP(orders!C392,customers!A391:A1391,customers!C391:C1391,,0)=0,"",_xlfn.XLOOKUP(orders!C392,customers!A391:A1391,customers!C391:C1391,,0))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L392*E392</f>
        <v>14.58</v>
      </c>
      <c r="N392" t="str">
        <f>IF(I392="Rob","Robusta",IF(I392="Exc","Excelsa",IF(I392="Ara","Arabica",IF(I392="Lib","Lebrica"))))</f>
        <v>Excelsa</v>
      </c>
      <c r="O392" t="str">
        <f>IF(J392="M","Medium",IF(J392="L","Light",IF(J392="D","Dark","")))</f>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_xlfn.XLOOKUP(C393,customers!A392:A1392,customers!B392:B1392,,0)</f>
        <v>Itch Norquoy</v>
      </c>
      <c r="G393" s="2" t="str">
        <f>IF(_xlfn.XLOOKUP(orders!C393,customers!A392:A1392,customers!C392:C1392,,0)=0,"",_xlfn.XLOOKUP(orders!C393,customers!A392:A1392,customers!C392:C1392,,0))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L393*E393</f>
        <v>13.5</v>
      </c>
      <c r="N393" t="str">
        <f>IF(I393="Rob","Robusta",IF(I393="Exc","Excelsa",IF(I393="Ara","Arabica",IF(I393="Lib","Lebrica"))))</f>
        <v>Arabica</v>
      </c>
      <c r="O393" t="str">
        <f>IF(J393="M","Medium",IF(J393="L","Light",IF(J393="D","Dark","")))</f>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_xlfn.XLOOKUP(C394,customers!A393:A1393,customers!B393:B1393,,0)</f>
        <v>Anson Iddison</v>
      </c>
      <c r="G394" s="2" t="str">
        <f>IF(_xlfn.XLOOKUP(orders!C394,customers!A393:A1393,customers!C393:C1393,,0)=0,"",_xlfn.XLOOKUP(orders!C394,customers!A393:A1393,customers!C393:C1393,,0))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L394*E394</f>
        <v>89.1</v>
      </c>
      <c r="N394" t="str">
        <f>IF(I394="Rob","Robusta",IF(I394="Exc","Excelsa",IF(I394="Ara","Arabica",IF(I394="Lib","Lebrica"))))</f>
        <v>Excelsa</v>
      </c>
      <c r="O394" t="str">
        <f>IF(J394="M","Medium",IF(J394="L","Light",IF(J394="D","Dark","")))</f>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_xlfn.XLOOKUP(C395,customers!A394:A1394,customers!B394:B1394,,0)</f>
        <v>Anson Iddison</v>
      </c>
      <c r="G395" s="2" t="str">
        <f>IF(_xlfn.XLOOKUP(orders!C395,customers!A394:A1394,customers!C394:C1394,,0)=0,"",_xlfn.XLOOKUP(orders!C395,customers!A394:A1394,customers!C394:C1394,,0))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L395*E395</f>
        <v>3.8849999999999998</v>
      </c>
      <c r="N395" t="str">
        <f>IF(I395="Rob","Robusta",IF(I395="Exc","Excelsa",IF(I395="Ara","Arabica",IF(I395="Lib","Lebrica"))))</f>
        <v>Arabica</v>
      </c>
      <c r="O395" t="str">
        <f>IF(J395="M","Medium",IF(J395="L","Light",IF(J395="D","Dark","")))</f>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_xlfn.XLOOKUP(C396,customers!A395:A1395,customers!B395:B1395,,0)</f>
        <v>Randal Longfield</v>
      </c>
      <c r="G396" s="2" t="str">
        <f>IF(_xlfn.XLOOKUP(orders!C396,customers!A395:A1395,customers!C395:C1395,,0)=0,"",_xlfn.XLOOKUP(orders!C396,customers!A395:A1395,customers!C395:C1395,,0))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L396*E396</f>
        <v>109.93999999999998</v>
      </c>
      <c r="N396" t="str">
        <f>IF(I396="Rob","Robusta",IF(I396="Exc","Excelsa",IF(I396="Ara","Arabica",IF(I396="Lib","Lebrica"))))</f>
        <v>Robusta</v>
      </c>
      <c r="O396" t="str">
        <f>IF(J396="M","Medium",IF(J396="L","Light",IF(J396="D","Dark","")))</f>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_xlfn.XLOOKUP(C397,customers!A396:A1396,customers!B396:B1396,,0)</f>
        <v>Gregorius Kislingbury</v>
      </c>
      <c r="G397" s="2" t="str">
        <f>IF(_xlfn.XLOOKUP(orders!C397,customers!A396:A1396,customers!C396:C1396,,0)=0,"",_xlfn.XLOOKUP(orders!C397,customers!A396:A1396,customers!C396:C1396,,0))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L397*E397</f>
        <v>46.62</v>
      </c>
      <c r="N397" t="str">
        <f>IF(I397="Rob","Robusta",IF(I397="Exc","Excelsa",IF(I397="Ara","Arabica",IF(I397="Lib","Lebrica"))))</f>
        <v>Lebrica</v>
      </c>
      <c r="O397" t="str">
        <f>IF(J397="M","Medium",IF(J397="L","Light",IF(J397="D","Dark","")))</f>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_xlfn.XLOOKUP(C398,customers!A397:A1397,customers!B397:B1397,,0)</f>
        <v>Xenos Gibbons</v>
      </c>
      <c r="G398" s="2" t="str">
        <f>IF(_xlfn.XLOOKUP(orders!C398,customers!A397:A1397,customers!C397:C1397,,0)=0,"",_xlfn.XLOOKUP(orders!C398,customers!A397:A1397,customers!C397:C1397,,0))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L398*E398</f>
        <v>38.849999999999994</v>
      </c>
      <c r="N398" t="str">
        <f>IF(I398="Rob","Robusta",IF(I398="Exc","Excelsa",IF(I398="Ara","Arabica",IF(I398="Lib","Lebrica"))))</f>
        <v>Arabica</v>
      </c>
      <c r="O398" t="str">
        <f>IF(J398="M","Medium",IF(J398="L","Light",IF(J398="D","Dark","")))</f>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_xlfn.XLOOKUP(C399,customers!A398:A1398,customers!B398:B1398,,0)</f>
        <v>Fleur Parres</v>
      </c>
      <c r="G399" s="2" t="str">
        <f>IF(_xlfn.XLOOKUP(orders!C399,customers!A398:A1398,customers!C398:C1398,,0)=0,"",_xlfn.XLOOKUP(orders!C399,customers!A398:A1398,customers!C398:C1398,,0))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L399*E399</f>
        <v>31.08</v>
      </c>
      <c r="N399" t="str">
        <f>IF(I399="Rob","Robusta",IF(I399="Exc","Excelsa",IF(I399="Ara","Arabica",IF(I399="Lib","Lebrica"))))</f>
        <v>Lebrica</v>
      </c>
      <c r="O399" t="str">
        <f>IF(J399="M","Medium",IF(J399="L","Light",IF(J399="D","Dark","")))</f>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_xlfn.XLOOKUP(C400,customers!A399:A1399,customers!B399:B1399,,0)</f>
        <v>Gran Sibray</v>
      </c>
      <c r="G400" s="2" t="str">
        <f>IF(_xlfn.XLOOKUP(orders!C400,customers!A399:A1399,customers!C399:C1399,,0)=0,"",_xlfn.XLOOKUP(orders!C400,customers!A399:A1399,customers!C399:C1399,,0))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L400*E400</f>
        <v>17.91</v>
      </c>
      <c r="N400" t="str">
        <f>IF(I400="Rob","Robusta",IF(I400="Exc","Excelsa",IF(I400="Ara","Arabica",IF(I400="Lib","Lebrica"))))</f>
        <v>Arabica</v>
      </c>
      <c r="O400" t="str">
        <f>IF(J400="M","Medium",IF(J400="L","Light",IF(J400="D","Dark","")))</f>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_xlfn.XLOOKUP(C401,customers!A400:A1400,customers!B400:B1400,,0)</f>
        <v>Ingelbert Hotchkin</v>
      </c>
      <c r="G401" s="2" t="str">
        <f>IF(_xlfn.XLOOKUP(orders!C401,customers!A400:A1400,customers!C400:C1400,,0)=0,"",_xlfn.XLOOKUP(orders!C401,customers!A400:A1400,customers!C400:C1400,,0))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L401*E401</f>
        <v>167.67000000000002</v>
      </c>
      <c r="N401" t="str">
        <f>IF(I401="Rob","Robusta",IF(I401="Exc","Excelsa",IF(I401="Ara","Arabica",IF(I401="Lib","Lebrica"))))</f>
        <v>Excelsa</v>
      </c>
      <c r="O401" t="str">
        <f>IF(J401="M","Medium",IF(J401="L","Light",IF(J401="D","Dark","")))</f>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_xlfn.XLOOKUP(C402,customers!A401:A1401,customers!B401:B1401,,0)</f>
        <v>Neely Broadberrie</v>
      </c>
      <c r="G402" s="2" t="str">
        <f>IF(_xlfn.XLOOKUP(orders!C402,customers!A401:A1401,customers!C401:C1401,,0)=0,"",_xlfn.XLOOKUP(orders!C402,customers!A401:A1401,customers!C401:C1401,,0))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L402*E402</f>
        <v>63.4</v>
      </c>
      <c r="N402" t="str">
        <f>IF(I402="Rob","Robusta",IF(I402="Exc","Excelsa",IF(I402="Ara","Arabica",IF(I402="Lib","Lebrica"))))</f>
        <v>Lebrica</v>
      </c>
      <c r="O402" t="str">
        <f>IF(J402="M","Medium",IF(J402="L","Light",IF(J402="D","Dark","")))</f>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_xlfn.XLOOKUP(C403,customers!A402:A1402,customers!B402:B1402,,0)</f>
        <v>Rutger Pithcock</v>
      </c>
      <c r="G403" s="2" t="str">
        <f>IF(_xlfn.XLOOKUP(orders!C403,customers!A402:A1402,customers!C402:C1402,,0)=0,"",_xlfn.XLOOKUP(orders!C403,customers!A402:A1402,customers!C402:C1402,,0))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L403*E403</f>
        <v>8.73</v>
      </c>
      <c r="N403" t="str">
        <f>IF(I403="Rob","Robusta",IF(I403="Exc","Excelsa",IF(I403="Ara","Arabica",IF(I403="Lib","Lebrica"))))</f>
        <v>Lebrica</v>
      </c>
      <c r="O403" t="str">
        <f>IF(J403="M","Medium",IF(J403="L","Light",IF(J403="D","Dark","")))</f>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_xlfn.XLOOKUP(C404,customers!A403:A1403,customers!B403:B1403,,0)</f>
        <v>Gale Croysdale</v>
      </c>
      <c r="G404" s="2" t="str">
        <f>IF(_xlfn.XLOOKUP(orders!C404,customers!A403:A1403,customers!C403:C1403,,0)=0,"",_xlfn.XLOOKUP(orders!C404,customers!A403:A1403,customers!C403:C1403,,0))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L404*E404</f>
        <v>26.849999999999998</v>
      </c>
      <c r="N404" t="str">
        <f>IF(I404="Rob","Robusta",IF(I404="Exc","Excelsa",IF(I404="Ara","Arabica",IF(I404="Lib","Lebrica"))))</f>
        <v>Robusta</v>
      </c>
      <c r="O404" t="str">
        <f>IF(J404="M","Medium",IF(J404="L","Light",IF(J404="D","Dark","")))</f>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_xlfn.XLOOKUP(C405,customers!A404:A1404,customers!B404:B1404,,0)</f>
        <v>Benedetto Gozzett</v>
      </c>
      <c r="G405" s="2" t="str">
        <f>IF(_xlfn.XLOOKUP(orders!C405,customers!A404:A1404,customers!C404:C1404,,0)=0,"",_xlfn.XLOOKUP(orders!C405,customers!A404:A1404,customers!C404:C1404,,0))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L405*E405</f>
        <v>9.51</v>
      </c>
      <c r="N405" t="str">
        <f>IF(I405="Rob","Robusta",IF(I405="Exc","Excelsa",IF(I405="Ara","Arabica",IF(I405="Lib","Lebrica"))))</f>
        <v>Lebrica</v>
      </c>
      <c r="O405" t="str">
        <f>IF(J405="M","Medium",IF(J405="L","Light",IF(J405="D","Dark","")))</f>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_xlfn.XLOOKUP(C406,customers!A405:A1405,customers!B405:B1405,,0)</f>
        <v>Tania Craggs</v>
      </c>
      <c r="G406" s="2" t="str">
        <f>IF(_xlfn.XLOOKUP(orders!C406,customers!A405:A1405,customers!C405:C1405,,0)=0,"",_xlfn.XLOOKUP(orders!C406,customers!A405:A1405,customers!C405:C1405,,0))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L406*E406</f>
        <v>39.799999999999997</v>
      </c>
      <c r="N406" t="str">
        <f>IF(I406="Rob","Robusta",IF(I406="Exc","Excelsa",IF(I406="Ara","Arabica",IF(I406="Lib","Lebrica"))))</f>
        <v>Arabica</v>
      </c>
      <c r="O406" t="str">
        <f>IF(J406="M","Medium",IF(J406="L","Light",IF(J406="D","Dark","")))</f>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_xlfn.XLOOKUP(C407,customers!A406:A1406,customers!B406:B1406,,0)</f>
        <v>Leonie Cullrford</v>
      </c>
      <c r="G407" s="2" t="str">
        <f>IF(_xlfn.XLOOKUP(orders!C407,customers!A406:A1406,customers!C406:C1406,,0)=0,"",_xlfn.XLOOKUP(orders!C407,customers!A406:A1406,customers!C406:C1406,,0))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L407*E407</f>
        <v>24.75</v>
      </c>
      <c r="N407" t="str">
        <f>IF(I407="Rob","Robusta",IF(I407="Exc","Excelsa",IF(I407="Ara","Arabica",IF(I407="Lib","Lebrica"))))</f>
        <v>Excelsa</v>
      </c>
      <c r="O407" t="str">
        <f>IF(J407="M","Medium",IF(J407="L","Light",IF(J407="D","Dark","")))</f>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_xlfn.XLOOKUP(C408,customers!A407:A1407,customers!B407:B1407,,0)</f>
        <v>Auguste Rizon</v>
      </c>
      <c r="G408" s="2" t="str">
        <f>IF(_xlfn.XLOOKUP(orders!C408,customers!A407:A1407,customers!C407:C1407,,0)=0,"",_xlfn.XLOOKUP(orders!C408,customers!A407:A1407,customers!C407:C1407,,0))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L408*E408</f>
        <v>68.75</v>
      </c>
      <c r="N408" t="str">
        <f>IF(I408="Rob","Robusta",IF(I408="Exc","Excelsa",IF(I408="Ara","Arabica",IF(I408="Lib","Lebrica"))))</f>
        <v>Excelsa</v>
      </c>
      <c r="O408" t="str">
        <f>IF(J408="M","Medium",IF(J408="L","Light",IF(J408="D","Dark","")))</f>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_xlfn.XLOOKUP(C409,customers!A408:A1408,customers!B408:B1408,,0)</f>
        <v>Lorin Guerrazzi</v>
      </c>
      <c r="G409" s="2" t="str">
        <f>IF(_xlfn.XLOOKUP(orders!C409,customers!A408:A1408,customers!C408:C1408,,0)=0,"",_xlfn.XLOOKUP(orders!C409,customers!A408:A1408,customers!C408:C1408,,0))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L409*E409</f>
        <v>49.5</v>
      </c>
      <c r="N409" t="str">
        <f>IF(I409="Rob","Robusta",IF(I409="Exc","Excelsa",IF(I409="Ara","Arabica",IF(I409="Lib","Lebrica"))))</f>
        <v>Excelsa</v>
      </c>
      <c r="O409" t="str">
        <f>IF(J409="M","Medium",IF(J409="L","Light",IF(J409="D","Dark","")))</f>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_xlfn.XLOOKUP(C410,customers!A409:A1409,customers!B409:B1409,,0)</f>
        <v>Felice Miell</v>
      </c>
      <c r="G410" s="2" t="str">
        <f>IF(_xlfn.XLOOKUP(orders!C410,customers!A409:A1409,customers!C409:C1409,,0)=0,"",_xlfn.XLOOKUP(orders!C410,customers!A409:A1409,customers!C409:C1409,,0))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L410*E410</f>
        <v>51.749999999999993</v>
      </c>
      <c r="N410" t="str">
        <f>IF(I410="Rob","Robusta",IF(I410="Exc","Excelsa",IF(I410="Ara","Arabica",IF(I410="Lib","Lebrica"))))</f>
        <v>Arabica</v>
      </c>
      <c r="O410" t="str">
        <f>IF(J410="M","Medium",IF(J410="L","Light",IF(J410="D","Dark","")))</f>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_xlfn.XLOOKUP(C411,customers!A410:A1410,customers!B410:B1410,,0)</f>
        <v>Hamish Skeech</v>
      </c>
      <c r="G411" s="2" t="str">
        <f>IF(_xlfn.XLOOKUP(orders!C411,customers!A410:A1410,customers!C410:C1410,,0)=0,"",_xlfn.XLOOKUP(orders!C411,customers!A410:A1410,customers!C410:C1410,,0))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L411*E411</f>
        <v>47.55</v>
      </c>
      <c r="N411" t="str">
        <f>IF(I411="Rob","Robusta",IF(I411="Exc","Excelsa",IF(I411="Ara","Arabica",IF(I411="Lib","Lebrica"))))</f>
        <v>Lebrica</v>
      </c>
      <c r="O411" t="str">
        <f>IF(J411="M","Medium",IF(J411="L","Light",IF(J411="D","Dark","")))</f>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_xlfn.XLOOKUP(C412,customers!A411:A1411,customers!B411:B1411,,0)</f>
        <v>Giordano Lorenzin</v>
      </c>
      <c r="G412" s="2" t="str">
        <f>IF(_xlfn.XLOOKUP(orders!C412,customers!A411:A1411,customers!C411:C1411,,0)=0,"",_xlfn.XLOOKUP(orders!C412,customers!A411:A1411,customers!C411:C1411,,0))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L412*E412</f>
        <v>15.54</v>
      </c>
      <c r="N412" t="str">
        <f>IF(I412="Rob","Robusta",IF(I412="Exc","Excelsa",IF(I412="Ara","Arabica",IF(I412="Lib","Lebrica"))))</f>
        <v>Arabica</v>
      </c>
      <c r="O412" t="str">
        <f>IF(J412="M","Medium",IF(J412="L","Light",IF(J412="D","Dark","")))</f>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_xlfn.XLOOKUP(C413,customers!A412:A1412,customers!B412:B1412,,0)</f>
        <v>Harwilll Bishell</v>
      </c>
      <c r="G413" s="2" t="str">
        <f>IF(_xlfn.XLOOKUP(orders!C413,customers!A412:A1412,customers!C412:C1412,,0)=0,"",_xlfn.XLOOKUP(orders!C413,customers!A412:A1412,customers!C412:C1412,,0))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L413*E413</f>
        <v>87.300000000000011</v>
      </c>
      <c r="N413" t="str">
        <f>IF(I413="Rob","Robusta",IF(I413="Exc","Excelsa",IF(I413="Ara","Arabica",IF(I413="Lib","Lebrica"))))</f>
        <v>Lebrica</v>
      </c>
      <c r="O413" t="str">
        <f>IF(J413="M","Medium",IF(J413="L","Light",IF(J413="D","Dark","")))</f>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_xlfn.XLOOKUP(C414,customers!A413:A1413,customers!B413:B1413,,0)</f>
        <v>Freeland Missenden</v>
      </c>
      <c r="G414" s="2" t="str">
        <f>IF(_xlfn.XLOOKUP(orders!C414,customers!A413:A1413,customers!C413:C1413,,0)=0,"",_xlfn.XLOOKUP(orders!C414,customers!A413:A1413,customers!C413:C1413,,0))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L414*E414</f>
        <v>56.25</v>
      </c>
      <c r="N414" t="str">
        <f>IF(I414="Rob","Robusta",IF(I414="Exc","Excelsa",IF(I414="Ara","Arabica",IF(I414="Lib","Lebrica"))))</f>
        <v>Arabica</v>
      </c>
      <c r="O414" t="str">
        <f>IF(J414="M","Medium",IF(J414="L","Light",IF(J414="D","Dark","")))</f>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_xlfn.XLOOKUP(C415,customers!A414:A1414,customers!B414:B1414,,0)</f>
        <v>Waylan Springall</v>
      </c>
      <c r="G415" s="2" t="str">
        <f>IF(_xlfn.XLOOKUP(orders!C415,customers!A414:A1414,customers!C414:C1414,,0)=0,"",_xlfn.XLOOKUP(orders!C415,customers!A414:A1414,customers!C414:C1414,,0))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L415*E415</f>
        <v>36.454999999999998</v>
      </c>
      <c r="N415" t="str">
        <f>IF(I415="Rob","Robusta",IF(I415="Exc","Excelsa",IF(I415="Ara","Arabica",IF(I415="Lib","Lebrica"))))</f>
        <v>Lebrica</v>
      </c>
      <c r="O415" t="str">
        <f>IF(J415="M","Medium",IF(J415="L","Light",IF(J415="D","Dark","")))</f>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_xlfn.XLOOKUP(C416,customers!A415:A1415,customers!B415:B1415,,0)</f>
        <v>Kiri Avramow</v>
      </c>
      <c r="G416" s="2" t="str">
        <f>IF(_xlfn.XLOOKUP(orders!C416,customers!A415:A1415,customers!C415:C1415,,0)=0,"",_xlfn.XLOOKUP(orders!C416,customers!A415:A1415,customers!C415:C1415,,0))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L416*E416</f>
        <v>10.754999999999999</v>
      </c>
      <c r="N416" t="str">
        <f>IF(I416="Rob","Robusta",IF(I416="Exc","Excelsa",IF(I416="Ara","Arabica",IF(I416="Lib","Lebrica"))))</f>
        <v>Robusta</v>
      </c>
      <c r="O416" t="str">
        <f>IF(J416="M","Medium",IF(J416="L","Light",IF(J416="D","Dark","")))</f>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_xlfn.XLOOKUP(C417,customers!A416:A1416,customers!B416:B1416,,0)</f>
        <v>Gregg Hawkyens</v>
      </c>
      <c r="G417" s="2" t="str">
        <f>IF(_xlfn.XLOOKUP(orders!C417,customers!A416:A1416,customers!C416:C1416,,0)=0,"",_xlfn.XLOOKUP(orders!C417,customers!A416:A1416,customers!C416:C1416,,0))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L417*E417</f>
        <v>8.9550000000000001</v>
      </c>
      <c r="N417" t="str">
        <f>IF(I417="Rob","Robusta",IF(I417="Exc","Excelsa",IF(I417="Ara","Arabica",IF(I417="Lib","Lebrica"))))</f>
        <v>Robusta</v>
      </c>
      <c r="O417" t="str">
        <f>IF(J417="M","Medium",IF(J417="L","Light",IF(J417="D","Dark","")))</f>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_xlfn.XLOOKUP(C418,customers!A417:A1417,customers!B417:B1417,,0)</f>
        <v>Reggis Pracy</v>
      </c>
      <c r="G418" s="2" t="str">
        <f>IF(_xlfn.XLOOKUP(orders!C418,customers!A417:A1417,customers!C417:C1417,,0)=0,"",_xlfn.XLOOKUP(orders!C418,customers!A417:A1417,customers!C417:C1417,,0))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L418*E418</f>
        <v>23.31</v>
      </c>
      <c r="N418" t="str">
        <f>IF(I418="Rob","Robusta",IF(I418="Exc","Excelsa",IF(I418="Ara","Arabica",IF(I418="Lib","Lebrica"))))</f>
        <v>Arabica</v>
      </c>
      <c r="O418" t="str">
        <f>IF(J418="M","Medium",IF(J418="L","Light",IF(J418="D","Dark","")))</f>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_xlfn.XLOOKUP(C419,customers!A418:A1418,customers!B418:B1418,,0)</f>
        <v>Paula Denis</v>
      </c>
      <c r="G419" s="2" t="str">
        <f>IF(_xlfn.XLOOKUP(orders!C419,customers!A418:A1418,customers!C418:C1418,,0)=0,"",_xlfn.XLOOKUP(orders!C419,customers!A418:A1418,customers!C418:C1418,,0))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L419*E419</f>
        <v>29.784999999999997</v>
      </c>
      <c r="N419" t="str">
        <f>IF(I419="Rob","Robusta",IF(I419="Exc","Excelsa",IF(I419="Ara","Arabica",IF(I419="Lib","Lebrica"))))</f>
        <v>Arabica</v>
      </c>
      <c r="O419" t="str">
        <f>IF(J419="M","Medium",IF(J419="L","Light",IF(J419="D","Dark","")))</f>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_xlfn.XLOOKUP(C420,customers!A419:A1419,customers!B419:B1419,,0)</f>
        <v>Broderick McGilvra</v>
      </c>
      <c r="G420" s="2" t="str">
        <f>IF(_xlfn.XLOOKUP(orders!C420,customers!A419:A1419,customers!C419:C1419,,0)=0,"",_xlfn.XLOOKUP(orders!C420,customers!A419:A1419,customers!C419:C1419,,0))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L420*E420</f>
        <v>148.92499999999998</v>
      </c>
      <c r="N420" t="str">
        <f>IF(I420="Rob","Robusta",IF(I420="Exc","Excelsa",IF(I420="Ara","Arabica",IF(I420="Lib","Lebrica"))))</f>
        <v>Arabica</v>
      </c>
      <c r="O420" t="str">
        <f>IF(J420="M","Medium",IF(J420="L","Light",IF(J420="D","Dark","")))</f>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_xlfn.XLOOKUP(C421,customers!A420:A1420,customers!B420:B1420,,0)</f>
        <v>Annabella Danzey</v>
      </c>
      <c r="G421" s="2" t="str">
        <f>IF(_xlfn.XLOOKUP(orders!C421,customers!A420:A1420,customers!C420:C1420,,0)=0,"",_xlfn.XLOOKUP(orders!C421,customers!A420:A1420,customers!C420:C1420,,0))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L421*E421</f>
        <v>8.73</v>
      </c>
      <c r="N421" t="str">
        <f>IF(I421="Rob","Robusta",IF(I421="Exc","Excelsa",IF(I421="Ara","Arabica",IF(I421="Lib","Lebrica"))))</f>
        <v>Lebrica</v>
      </c>
      <c r="O421" t="str">
        <f>IF(J421="M","Medium",IF(J421="L","Light",IF(J421="D","Dark","")))</f>
        <v>Medium</v>
      </c>
      <c r="P421" t="str">
        <f>_xlfn.XLOOKUP(Orders[[#This Row],[Customer ID]],customers!$A$1:$A$1001,customers!$I$1:$I$1001,,0)</f>
        <v>Yes</v>
      </c>
    </row>
    <row r="422" spans="1:16" x14ac:dyDescent="0.2">
      <c r="A422" s="2" t="s">
        <v>2855</v>
      </c>
      <c r="B422" s="3">
        <v>43866</v>
      </c>
      <c r="C422" s="2" t="s">
        <v>2586</v>
      </c>
      <c r="D422" t="s">
        <v>6169</v>
      </c>
      <c r="E422" s="2">
        <v>4</v>
      </c>
      <c r="F422" s="2" t="e">
        <f>_xlfn.XLOOKUP(C422,customers!A421:A1421,customers!B421:B1421,,0)</f>
        <v>#N/A</v>
      </c>
      <c r="G422" s="2" t="e">
        <f>IF(_xlfn.XLOOKUP(orders!C422,customers!A421:A1421,customers!C421:C1421,,0)=0,"",_xlfn.XLOOKUP(orders!C422,customers!A421:A1421,customers!C421:C1421,,0))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L422*E422</f>
        <v>31.08</v>
      </c>
      <c r="N422" t="str">
        <f>IF(I422="Rob","Robusta",IF(I422="Exc","Excelsa",IF(I422="Ara","Arabica",IF(I422="Lib","Lebrica"))))</f>
        <v>Lebrica</v>
      </c>
      <c r="O422" t="str">
        <f>IF(J422="M","Medium",IF(J422="L","Light",IF(J422="D","Dark","")))</f>
        <v>Dark</v>
      </c>
      <c r="P422" t="str">
        <f>_xlfn.XLOOKUP(Orders[[#This Row],[Customer ID]],customers!$A$1:$A$1001,customers!$I$1:$I$1001,,0)</f>
        <v>No</v>
      </c>
    </row>
    <row r="423" spans="1:16" x14ac:dyDescent="0.2">
      <c r="A423" s="2" t="s">
        <v>2855</v>
      </c>
      <c r="B423" s="3">
        <v>43866</v>
      </c>
      <c r="C423" s="2" t="s">
        <v>2586</v>
      </c>
      <c r="D423" t="s">
        <v>6168</v>
      </c>
      <c r="E423" s="2">
        <v>6</v>
      </c>
      <c r="F423" s="2" t="e">
        <f>_xlfn.XLOOKUP(C423,customers!A422:A1422,customers!B422:B1422,,0)</f>
        <v>#N/A</v>
      </c>
      <c r="G423" s="2" t="e">
        <f>IF(_xlfn.XLOOKUP(orders!C423,customers!A422:A1422,customers!C422:C1422,,0)=0,"",_xlfn.XLOOKUP(orders!C423,customers!A422:A1422,customers!C422:C1422,,0))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L423*E423</f>
        <v>137.31</v>
      </c>
      <c r="N423" t="str">
        <f>IF(I423="Rob","Robusta",IF(I423="Exc","Excelsa",IF(I423="Ara","Arabica",IF(I423="Lib","Lebrica"))))</f>
        <v>Arabica</v>
      </c>
      <c r="O423" t="str">
        <f>IF(J423="M","Medium",IF(J423="L","Light",IF(J423="D","Dark","")))</f>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_xlfn.XLOOKUP(C424,customers!A423:A1423,customers!B423:B1423,,0)</f>
        <v>Nevins Glowacz</v>
      </c>
      <c r="G424" s="2" t="str">
        <f>IF(_xlfn.XLOOKUP(orders!C424,customers!A423:A1423,customers!C423:C1423,,0)=0,"",_xlfn.XLOOKUP(orders!C424,customers!A423:A1423,customers!C423:C1423,,0))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L424*E424</f>
        <v>29.849999999999998</v>
      </c>
      <c r="N424" t="str">
        <f>IF(I424="Rob","Robusta",IF(I424="Exc","Excelsa",IF(I424="Ara","Arabica",IF(I424="Lib","Lebrica"))))</f>
        <v>Arabica</v>
      </c>
      <c r="O424" t="str">
        <f>IF(J424="M","Medium",IF(J424="L","Light",IF(J424="D","Dark","")))</f>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_xlfn.XLOOKUP(C425,customers!A424:A1424,customers!B424:B1424,,0)</f>
        <v>Adelice Isabell</v>
      </c>
      <c r="G425" s="2" t="str">
        <f>IF(_xlfn.XLOOKUP(orders!C425,customers!A424:A1424,customers!C424:C1424,,0)=0,"",_xlfn.XLOOKUP(orders!C425,customers!A424:A1424,customers!C424:C1424,,0))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L425*E425</f>
        <v>17.91</v>
      </c>
      <c r="N425" t="str">
        <f>IF(I425="Rob","Robusta",IF(I425="Exc","Excelsa",IF(I425="Ara","Arabica",IF(I425="Lib","Lebrica"))))</f>
        <v>Robusta</v>
      </c>
      <c r="O425" t="str">
        <f>IF(J425="M","Medium",IF(J425="L","Light",IF(J425="D","Dark","")))</f>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_xlfn.XLOOKUP(C426,customers!A425:A1425,customers!B425:B1425,,0)</f>
        <v>Yulma Dombrell</v>
      </c>
      <c r="G426" s="2" t="str">
        <f>IF(_xlfn.XLOOKUP(orders!C426,customers!A425:A1425,customers!C425:C1425,,0)=0,"",_xlfn.XLOOKUP(orders!C426,customers!A425:A1425,customers!C425:C1425,,0))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L426*E426</f>
        <v>26.73</v>
      </c>
      <c r="N426" t="str">
        <f>IF(I426="Rob","Robusta",IF(I426="Exc","Excelsa",IF(I426="Ara","Arabica",IF(I426="Lib","Lebrica"))))</f>
        <v>Excelsa</v>
      </c>
      <c r="O426" t="str">
        <f>IF(J426="M","Medium",IF(J426="L","Light",IF(J426="D","Dark","")))</f>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_xlfn.XLOOKUP(C427,customers!A426:A1426,customers!B426:B1426,,0)</f>
        <v>Alric Darth</v>
      </c>
      <c r="G427" s="2" t="str">
        <f>IF(_xlfn.XLOOKUP(orders!C427,customers!A426:A1426,customers!C426:C1426,,0)=0,"",_xlfn.XLOOKUP(orders!C427,customers!A426:A1426,customers!C426:C1426,,0))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L427*E427</f>
        <v>17.899999999999999</v>
      </c>
      <c r="N427" t="str">
        <f>IF(I427="Rob","Robusta",IF(I427="Exc","Excelsa",IF(I427="Ara","Arabica",IF(I427="Lib","Lebrica"))))</f>
        <v>Robusta</v>
      </c>
      <c r="O427" t="str">
        <f>IF(J427="M","Medium",IF(J427="L","Light",IF(J427="D","Dark","")))</f>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_xlfn.XLOOKUP(C428,customers!A427:A1427,customers!B427:B1427,,0)</f>
        <v>Manuel Darrigoe</v>
      </c>
      <c r="G428" s="2" t="str">
        <f>IF(_xlfn.XLOOKUP(orders!C428,customers!A427:A1427,customers!C427:C1427,,0)=0,"",_xlfn.XLOOKUP(orders!C428,customers!A427:A1427,customers!C427:C1427,,0))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L428*E428</f>
        <v>14.339999999999998</v>
      </c>
      <c r="N428" t="str">
        <f>IF(I428="Rob","Robusta",IF(I428="Exc","Excelsa",IF(I428="Ara","Arabica",IF(I428="Lib","Lebrica"))))</f>
        <v>Robusta</v>
      </c>
      <c r="O428" t="str">
        <f>IF(J428="M","Medium",IF(J428="L","Light",IF(J428="D","Dark","")))</f>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_xlfn.XLOOKUP(C429,customers!A428:A1428,customers!B428:B1428,,0)</f>
        <v>Kynthia Berick</v>
      </c>
      <c r="G429" s="2" t="str">
        <f>IF(_xlfn.XLOOKUP(orders!C429,customers!A428:A1428,customers!C428:C1428,,0)=0,"",_xlfn.XLOOKUP(orders!C429,customers!A428:A1428,customers!C428:C1428,,0))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L429*E429</f>
        <v>77.624999999999986</v>
      </c>
      <c r="N429" t="str">
        <f>IF(I429="Rob","Robusta",IF(I429="Exc","Excelsa",IF(I429="Ara","Arabica",IF(I429="Lib","Lebrica"))))</f>
        <v>Arabica</v>
      </c>
      <c r="O429" t="str">
        <f>IF(J429="M","Medium",IF(J429="L","Light",IF(J429="D","Dark","")))</f>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_xlfn.XLOOKUP(C430,customers!A429:A1429,customers!B429:B1429,,0)</f>
        <v>Minetta Ackrill</v>
      </c>
      <c r="G430" s="2" t="str">
        <f>IF(_xlfn.XLOOKUP(orders!C430,customers!A429:A1429,customers!C429:C1429,,0)=0,"",_xlfn.XLOOKUP(orders!C430,customers!A429:A1429,customers!C429:C1429,,0))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L430*E430</f>
        <v>59.75</v>
      </c>
      <c r="N430" t="str">
        <f>IF(I430="Rob","Robusta",IF(I430="Exc","Excelsa",IF(I430="Ara","Arabica",IF(I430="Lib","Lebrica"))))</f>
        <v>Robusta</v>
      </c>
      <c r="O430" t="str">
        <f>IF(J430="M","Medium",IF(J430="L","Light",IF(J430="D","Dark","")))</f>
        <v>Light</v>
      </c>
      <c r="P430" t="str">
        <f>_xlfn.XLOOKUP(Orders[[#This Row],[Customer ID]],customers!$A$1:$A$1001,customers!$I$1:$I$1001,,0)</f>
        <v>No</v>
      </c>
    </row>
    <row r="431" spans="1:16" x14ac:dyDescent="0.2">
      <c r="A431" s="2" t="s">
        <v>2905</v>
      </c>
      <c r="B431" s="3">
        <v>44367</v>
      </c>
      <c r="C431" s="2" t="s">
        <v>2586</v>
      </c>
      <c r="D431" t="s">
        <v>6140</v>
      </c>
      <c r="E431" s="2">
        <v>6</v>
      </c>
      <c r="F431" s="2" t="e">
        <f>_xlfn.XLOOKUP(C431,customers!A430:A1430,customers!B430:B1430,,0)</f>
        <v>#N/A</v>
      </c>
      <c r="G431" s="2" t="e">
        <f>IF(_xlfn.XLOOKUP(orders!C431,customers!A430:A1430,customers!C430:C1430,,0)=0,"",_xlfn.XLOOKUP(orders!C431,customers!A430:A1430,customers!C430:C1430,,0))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L431*E431</f>
        <v>77.699999999999989</v>
      </c>
      <c r="N431" t="str">
        <f>IF(I431="Rob","Robusta",IF(I431="Exc","Excelsa",IF(I431="Ara","Arabica",IF(I431="Lib","Lebrica"))))</f>
        <v>Arabica</v>
      </c>
      <c r="O431" t="str">
        <f>IF(J431="M","Medium",IF(J431="L","Light",IF(J431="D","Dark","")))</f>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_xlfn.XLOOKUP(C432,customers!A431:A1431,customers!B431:B1431,,0)</f>
        <v>Melosa Kippen</v>
      </c>
      <c r="G432" s="2" t="str">
        <f>IF(_xlfn.XLOOKUP(orders!C432,customers!A431:A1431,customers!C431:C1431,,0)=0,"",_xlfn.XLOOKUP(orders!C432,customers!A431:A1431,customers!C431:C1431,,0))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L432*E432</f>
        <v>5.3699999999999992</v>
      </c>
      <c r="N432" t="str">
        <f>IF(I432="Rob","Robusta",IF(I432="Exc","Excelsa",IF(I432="Ara","Arabica",IF(I432="Lib","Lebrica"))))</f>
        <v>Robusta</v>
      </c>
      <c r="O432" t="str">
        <f>IF(J432="M","Medium",IF(J432="L","Light",IF(J432="D","Dark","")))</f>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_xlfn.XLOOKUP(C433,customers!A432:A1432,customers!B432:B1432,,0)</f>
        <v>Witty Ranson</v>
      </c>
      <c r="G433" s="2" t="str">
        <f>IF(_xlfn.XLOOKUP(orders!C433,customers!A432:A1432,customers!C432:C1432,,0)=0,"",_xlfn.XLOOKUP(orders!C433,customers!A432:A1432,customers!C432:C1432,,0))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L433*E433</f>
        <v>83.835000000000008</v>
      </c>
      <c r="N433" t="str">
        <f>IF(I433="Rob","Robusta",IF(I433="Exc","Excelsa",IF(I433="Ara","Arabica",IF(I433="Lib","Lebrica"))))</f>
        <v>Excelsa</v>
      </c>
      <c r="O433" t="str">
        <f>IF(J433="M","Medium",IF(J433="L","Light",IF(J433="D","Dark","")))</f>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_xlfn.XLOOKUP(C434,customers!A433:A1433,customers!B433:B1433,,0)</f>
        <v>Rod Gowdie</v>
      </c>
      <c r="G434" s="2" t="str">
        <f>IF(_xlfn.XLOOKUP(orders!C434,customers!A433:A1433,customers!C433:C1433,,0)=0,"",_xlfn.XLOOKUP(orders!C434,customers!A433:A1433,customers!C433:C1433,,0))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L434*E434</f>
        <v>22.5</v>
      </c>
      <c r="N434" t="str">
        <f>IF(I434="Rob","Robusta",IF(I434="Exc","Excelsa",IF(I434="Ara","Arabica",IF(I434="Lib","Lebrica"))))</f>
        <v>Arabica</v>
      </c>
      <c r="O434" t="str">
        <f>IF(J434="M","Medium",IF(J434="L","Light",IF(J434="D","Dark","")))</f>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_xlfn.XLOOKUP(C435,customers!A434:A1434,customers!B434:B1434,,0)</f>
        <v>Lemuel Rignold</v>
      </c>
      <c r="G435" s="2" t="str">
        <f>IF(_xlfn.XLOOKUP(orders!C435,customers!A434:A1434,customers!C434:C1434,,0)=0,"",_xlfn.XLOOKUP(orders!C435,customers!A434:A1434,customers!C434:C1434,,0))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L435*E435</f>
        <v>200.78999999999996</v>
      </c>
      <c r="N435" t="str">
        <f>IF(I435="Rob","Robusta",IF(I435="Exc","Excelsa",IF(I435="Ara","Arabica",IF(I435="Lib","Lebrica"))))</f>
        <v>Lebrica</v>
      </c>
      <c r="O435" t="str">
        <f>IF(J435="M","Medium",IF(J435="L","Light",IF(J435="D","Dark","")))</f>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_xlfn.XLOOKUP(C436,customers!A435:A1435,customers!B435:B1435,,0)</f>
        <v>Nevsa Fields</v>
      </c>
      <c r="G436" s="2" t="str">
        <f>IF(_xlfn.XLOOKUP(orders!C436,customers!A435:A1435,customers!C435:C1435,,0)=0,"",_xlfn.XLOOKUP(orders!C436,customers!A435:A1435,customers!C435:C1435,,0))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L436*E436</f>
        <v>67.5</v>
      </c>
      <c r="N436" t="str">
        <f>IF(I436="Rob","Robusta",IF(I436="Exc","Excelsa",IF(I436="Ara","Arabica",IF(I436="Lib","Lebrica"))))</f>
        <v>Arabica</v>
      </c>
      <c r="O436" t="str">
        <f>IF(J436="M","Medium",IF(J436="L","Light",IF(J436="D","Dark","")))</f>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_xlfn.XLOOKUP(C437,customers!A436:A1436,customers!B436:B1436,,0)</f>
        <v>Chance Rowthorn</v>
      </c>
      <c r="G437" s="2" t="str">
        <f>IF(_xlfn.XLOOKUP(orders!C437,customers!A436:A1436,customers!C436:C1436,,0)=0,"",_xlfn.XLOOKUP(orders!C437,customers!A436:A1436,customers!C436:C1436,,0))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L437*E437</f>
        <v>8.25</v>
      </c>
      <c r="N437" t="str">
        <f>IF(I437="Rob","Robusta",IF(I437="Exc","Excelsa",IF(I437="Ara","Arabica",IF(I437="Lib","Lebrica"))))</f>
        <v>Excelsa</v>
      </c>
      <c r="O437" t="str">
        <f>IF(J437="M","Medium",IF(J437="L","Light",IF(J437="D","Dark","")))</f>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_xlfn.XLOOKUP(C438,customers!A437:A1437,customers!B437:B1437,,0)</f>
        <v>Orly Ryland</v>
      </c>
      <c r="G438" s="2" t="str">
        <f>IF(_xlfn.XLOOKUP(orders!C438,customers!A437:A1437,customers!C437:C1437,,0)=0,"",_xlfn.XLOOKUP(orders!C438,customers!A437:A1437,customers!C437:C1437,,0))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L438*E438</f>
        <v>9.51</v>
      </c>
      <c r="N438" t="str">
        <f>IF(I438="Rob","Robusta",IF(I438="Exc","Excelsa",IF(I438="Ara","Arabica",IF(I438="Lib","Lebrica"))))</f>
        <v>Lebrica</v>
      </c>
      <c r="O438" t="str">
        <f>IF(J438="M","Medium",IF(J438="L","Light",IF(J438="D","Dark","")))</f>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_xlfn.XLOOKUP(C439,customers!A438:A1438,customers!B438:B1438,,0)</f>
        <v>Willabella Abramski</v>
      </c>
      <c r="G439" s="2" t="str">
        <f>IF(_xlfn.XLOOKUP(orders!C439,customers!A438:A1438,customers!C438:C1438,,0)=0,"",_xlfn.XLOOKUP(orders!C439,customers!A438:A1438,customers!C438:C1438,,0))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L439*E439</f>
        <v>29.784999999999997</v>
      </c>
      <c r="N439" t="str">
        <f>IF(I439="Rob","Robusta",IF(I439="Exc","Excelsa",IF(I439="Ara","Arabica",IF(I439="Lib","Lebrica"))))</f>
        <v>Lebrica</v>
      </c>
      <c r="O439" t="str">
        <f>IF(J439="M","Medium",IF(J439="L","Light",IF(J439="D","Dark","")))</f>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_xlfn.XLOOKUP(C440,customers!A439:A1439,customers!B439:B1439,,0)</f>
        <v>Morgen Seson</v>
      </c>
      <c r="G440" s="2" t="str">
        <f>IF(_xlfn.XLOOKUP(orders!C440,customers!A439:A1439,customers!C439:C1439,,0)=0,"",_xlfn.XLOOKUP(orders!C440,customers!A439:A1439,customers!C439:C1439,,0))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L440*E440</f>
        <v>15.54</v>
      </c>
      <c r="N440" t="str">
        <f>IF(I440="Rob","Robusta",IF(I440="Exc","Excelsa",IF(I440="Ara","Arabica",IF(I440="Lib","Lebrica"))))</f>
        <v>Lebrica</v>
      </c>
      <c r="O440" t="str">
        <f>IF(J440="M","Medium",IF(J440="L","Light",IF(J440="D","Dark","")))</f>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_xlfn.XLOOKUP(C441,customers!A440:A1440,customers!B440:B1440,,0)</f>
        <v>Chickie Ragless</v>
      </c>
      <c r="G441" s="2" t="str">
        <f>IF(_xlfn.XLOOKUP(orders!C441,customers!A440:A1440,customers!C440:C1440,,0)=0,"",_xlfn.XLOOKUP(orders!C441,customers!A440:A1440,customers!C440:C1440,,0))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L441*E441</f>
        <v>35.64</v>
      </c>
      <c r="N441" t="str">
        <f>IF(I441="Rob","Robusta",IF(I441="Exc","Excelsa",IF(I441="Ara","Arabica",IF(I441="Lib","Lebrica"))))</f>
        <v>Excelsa</v>
      </c>
      <c r="O441" t="str">
        <f>IF(J441="M","Medium",IF(J441="L","Light",IF(J441="D","Dark","")))</f>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_xlfn.XLOOKUP(C442,customers!A441:A1441,customers!B441:B1441,,0)</f>
        <v>Freda Hollows</v>
      </c>
      <c r="G442" s="2" t="str">
        <f>IF(_xlfn.XLOOKUP(orders!C442,customers!A441:A1441,customers!C441:C1441,,0)=0,"",_xlfn.XLOOKUP(orders!C442,customers!A441:A1441,customers!C441:C1441,,0))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L442*E442</f>
        <v>103.49999999999999</v>
      </c>
      <c r="N442" t="str">
        <f>IF(I442="Rob","Robusta",IF(I442="Exc","Excelsa",IF(I442="Ara","Arabica",IF(I442="Lib","Lebrica"))))</f>
        <v>Arabica</v>
      </c>
      <c r="O442" t="str">
        <f>IF(J442="M","Medium",IF(J442="L","Light",IF(J442="D","Dark","")))</f>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_xlfn.XLOOKUP(C443,customers!A442:A1442,customers!B442:B1442,,0)</f>
        <v>Livy Lathleiff</v>
      </c>
      <c r="G443" s="2" t="str">
        <f>IF(_xlfn.XLOOKUP(orders!C443,customers!A442:A1442,customers!C442:C1442,,0)=0,"",_xlfn.XLOOKUP(orders!C443,customers!A442:A1442,customers!C442:C1442,,0))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L443*E443</f>
        <v>36.450000000000003</v>
      </c>
      <c r="N443" t="str">
        <f>IF(I443="Rob","Robusta",IF(I443="Exc","Excelsa",IF(I443="Ara","Arabica",IF(I443="Lib","Lebrica"))))</f>
        <v>Excelsa</v>
      </c>
      <c r="O443" t="str">
        <f>IF(J443="M","Medium",IF(J443="L","Light",IF(J443="D","Dark","")))</f>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_xlfn.XLOOKUP(C444,customers!A443:A1443,customers!B443:B1443,,0)</f>
        <v>Koralle Heads</v>
      </c>
      <c r="G444" s="2" t="str">
        <f>IF(_xlfn.XLOOKUP(orders!C444,customers!A443:A1443,customers!C443:C1443,,0)=0,"",_xlfn.XLOOKUP(orders!C444,customers!A443:A1443,customers!C443:C1443,,0))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L444*E444</f>
        <v>35.849999999999994</v>
      </c>
      <c r="N444" t="str">
        <f>IF(I444="Rob","Robusta",IF(I444="Exc","Excelsa",IF(I444="Ara","Arabica",IF(I444="Lib","Lebrica"))))</f>
        <v>Robusta</v>
      </c>
      <c r="O444" t="str">
        <f>IF(J444="M","Medium",IF(J444="L","Light",IF(J444="D","Dark","")))</f>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_xlfn.XLOOKUP(C445,customers!A444:A1444,customers!B444:B1444,,0)</f>
        <v>Theo Bowne</v>
      </c>
      <c r="G445" s="2" t="str">
        <f>IF(_xlfn.XLOOKUP(orders!C445,customers!A444:A1444,customers!C444:C1444,,0)=0,"",_xlfn.XLOOKUP(orders!C445,customers!A444:A1444,customers!C444:C1444,,0))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L445*E445</f>
        <v>22.274999999999999</v>
      </c>
      <c r="N445" t="str">
        <f>IF(I445="Rob","Robusta",IF(I445="Exc","Excelsa",IF(I445="Ara","Arabica",IF(I445="Lib","Lebrica"))))</f>
        <v>Excelsa</v>
      </c>
      <c r="O445" t="str">
        <f>IF(J445="M","Medium",IF(J445="L","Light",IF(J445="D","Dark","")))</f>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_xlfn.XLOOKUP(C446,customers!A445:A1445,customers!B445:B1445,,0)</f>
        <v>Rasia Jacquemard</v>
      </c>
      <c r="G446" s="2" t="str">
        <f>IF(_xlfn.XLOOKUP(orders!C446,customers!A445:A1445,customers!C445:C1445,,0)=0,"",_xlfn.XLOOKUP(orders!C446,customers!A445:A1445,customers!C445:C1445,,0))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L446*E446</f>
        <v>24.75</v>
      </c>
      <c r="N446" t="str">
        <f>IF(I446="Rob","Robusta",IF(I446="Exc","Excelsa",IF(I446="Ara","Arabica",IF(I446="Lib","Lebrica"))))</f>
        <v>Excelsa</v>
      </c>
      <c r="O446" t="str">
        <f>IF(J446="M","Medium",IF(J446="L","Light",IF(J446="D","Dark","")))</f>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_xlfn.XLOOKUP(C447,customers!A446:A1446,customers!B446:B1446,,0)</f>
        <v>Kizzie Warman</v>
      </c>
      <c r="G447" s="2" t="str">
        <f>IF(_xlfn.XLOOKUP(orders!C447,customers!A446:A1446,customers!C446:C1446,,0)=0,"",_xlfn.XLOOKUP(orders!C447,customers!A446:A1446,customers!C446:C1446,,0))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L447*E447</f>
        <v>66.929999999999993</v>
      </c>
      <c r="N447" t="str">
        <f>IF(I447="Rob","Robusta",IF(I447="Exc","Excelsa",IF(I447="Ara","Arabica",IF(I447="Lib","Lebrica"))))</f>
        <v>Lebrica</v>
      </c>
      <c r="O447" t="str">
        <f>IF(J447="M","Medium",IF(J447="L","Light",IF(J447="D","Dark","")))</f>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_xlfn.XLOOKUP(C448,customers!A447:A1447,customers!B447:B1447,,0)</f>
        <v>Wain Cholomin</v>
      </c>
      <c r="G448" s="2" t="str">
        <f>IF(_xlfn.XLOOKUP(orders!C448,customers!A447:A1447,customers!C447:C1447,,0)=0,"",_xlfn.XLOOKUP(orders!C448,customers!A447:A1447,customers!C447:C1447,,0))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L448*E448</f>
        <v>8.73</v>
      </c>
      <c r="N448" t="str">
        <f>IF(I448="Rob","Robusta",IF(I448="Exc","Excelsa",IF(I448="Ara","Arabica",IF(I448="Lib","Lebrica"))))</f>
        <v>Lebrica</v>
      </c>
      <c r="O448" t="str">
        <f>IF(J448="M","Medium",IF(J448="L","Light",IF(J448="D","Dark","")))</f>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_xlfn.XLOOKUP(C449,customers!A448:A1448,customers!B448:B1448,,0)</f>
        <v>Arleen Braidman</v>
      </c>
      <c r="G449" s="2" t="str">
        <f>IF(_xlfn.XLOOKUP(orders!C449,customers!A448:A1448,customers!C448:C1448,,0)=0,"",_xlfn.XLOOKUP(orders!C449,customers!A448:A1448,customers!C448:C1448,,0))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L449*E449</f>
        <v>17.91</v>
      </c>
      <c r="N449" t="str">
        <f>IF(I449="Rob","Robusta",IF(I449="Exc","Excelsa",IF(I449="Ara","Arabica",IF(I449="Lib","Lebrica"))))</f>
        <v>Robusta</v>
      </c>
      <c r="O449" t="str">
        <f>IF(J449="M","Medium",IF(J449="L","Light",IF(J449="D","Dark","")))</f>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_xlfn.XLOOKUP(C450,customers!A449:A1449,customers!B449:B1449,,0)</f>
        <v>Pru Durban</v>
      </c>
      <c r="G450" s="2" t="str">
        <f>IF(_xlfn.XLOOKUP(orders!C450,customers!A449:A1449,customers!C449:C1449,,0)=0,"",_xlfn.XLOOKUP(orders!C450,customers!A449:A1449,customers!C449:C1449,,0))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L450*E450</f>
        <v>7.169999999999999</v>
      </c>
      <c r="N450" t="str">
        <f>IF(I450="Rob","Robusta",IF(I450="Exc","Excelsa",IF(I450="Ara","Arabica",IF(I450="Lib","Lebrica"))))</f>
        <v>Robusta</v>
      </c>
      <c r="O450" t="str">
        <f>IF(J450="M","Medium",IF(J450="L","Light",IF(J450="D","Dark","")))</f>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_xlfn.XLOOKUP(C451,customers!A450:A1450,customers!B450:B1450,,0)</f>
        <v>Antone Harrold</v>
      </c>
      <c r="G451" s="2" t="str">
        <f>IF(_xlfn.XLOOKUP(orders!C451,customers!A450:A1450,customers!C450:C1450,,0)=0,"",_xlfn.XLOOKUP(orders!C451,customers!A450:A1450,customers!C450:C1450,,0))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L451*E451</f>
        <v>5.3699999999999992</v>
      </c>
      <c r="N451" t="str">
        <f>IF(I451="Rob","Robusta",IF(I451="Exc","Excelsa",IF(I451="Ara","Arabica",IF(I451="Lib","Lebrica"))))</f>
        <v>Robusta</v>
      </c>
      <c r="O451" t="str">
        <f>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_xlfn.XLOOKUP(C452,customers!A451:A1451,customers!B451:B1451,,0)</f>
        <v>Sim Pamphilon</v>
      </c>
      <c r="G452" s="2" t="str">
        <f>IF(_xlfn.XLOOKUP(orders!C452,customers!A451:A1451,customers!C451:C1451,,0)=0,"",_xlfn.XLOOKUP(orders!C452,customers!A451:A1451,customers!C451:C1451,,0))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L452*E452</f>
        <v>23.774999999999999</v>
      </c>
      <c r="N452" t="str">
        <f>IF(I452="Rob","Robusta",IF(I452="Exc","Excelsa",IF(I452="Ara","Arabica",IF(I452="Lib","Lebrica"))))</f>
        <v>Lebrica</v>
      </c>
      <c r="O452" t="str">
        <f>IF(J452="M","Medium",IF(J452="L","Light",IF(J452="D","Dark","")))</f>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_xlfn.XLOOKUP(C453,customers!A452:A1452,customers!B452:B1452,,0)</f>
        <v>Mohandis Spurden</v>
      </c>
      <c r="G453" s="2" t="str">
        <f>IF(_xlfn.XLOOKUP(orders!C453,customers!A452:A1452,customers!C452:C1452,,0)=0,"",_xlfn.XLOOKUP(orders!C453,customers!A452:A1452,customers!C452:C1452,,0))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L453*E453</f>
        <v>41.169999999999995</v>
      </c>
      <c r="N453" t="str">
        <f>IF(I453="Rob","Robusta",IF(I453="Exc","Excelsa",IF(I453="Ara","Arabica",IF(I453="Lib","Lebrica"))))</f>
        <v>Robusta</v>
      </c>
      <c r="O453" t="str">
        <f>IF(J453="M","Medium",IF(J453="L","Light",IF(J453="D","Dark","")))</f>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_xlfn.XLOOKUP(C454,customers!A453:A1453,customers!B453:B1453,,0)</f>
        <v>Morgen Seson</v>
      </c>
      <c r="G454" s="2" t="str">
        <f>IF(_xlfn.XLOOKUP(orders!C454,customers!A453:A1453,customers!C453:C1453,,0)=0,"",_xlfn.XLOOKUP(orders!C454,customers!A453:A1453,customers!C453:C1453,,0))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L454*E454</f>
        <v>11.654999999999999</v>
      </c>
      <c r="N454" t="str">
        <f>IF(I454="Rob","Robusta",IF(I454="Exc","Excelsa",IF(I454="Ara","Arabica",IF(I454="Lib","Lebrica"))))</f>
        <v>Arabica</v>
      </c>
      <c r="O454" t="str">
        <f>IF(J454="M","Medium",IF(J454="L","Light",IF(J454="D","Dark","")))</f>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_xlfn.XLOOKUP(C455,customers!A454:A1454,customers!B454:B1454,,0)</f>
        <v>Nalani Pirrone</v>
      </c>
      <c r="G455" s="2" t="str">
        <f>IF(_xlfn.XLOOKUP(orders!C455,customers!A454:A1454,customers!C454:C1454,,0)=0,"",_xlfn.XLOOKUP(orders!C455,customers!A454:A1454,customers!C454:C1454,,0))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L455*E455</f>
        <v>38.04</v>
      </c>
      <c r="N455" t="str">
        <f>IF(I455="Rob","Robusta",IF(I455="Exc","Excelsa",IF(I455="Ara","Arabica",IF(I455="Lib","Lebrica"))))</f>
        <v>Lebrica</v>
      </c>
      <c r="O455" t="str">
        <f>IF(J455="M","Medium",IF(J455="L","Light",IF(J455="D","Dark","")))</f>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_xlfn.XLOOKUP(C456,customers!A455:A1455,customers!B455:B1455,,0)</f>
        <v>Reube Cawley</v>
      </c>
      <c r="G456" s="2" t="str">
        <f>IF(_xlfn.XLOOKUP(orders!C456,customers!A455:A1455,customers!C455:C1455,,0)=0,"",_xlfn.XLOOKUP(orders!C456,customers!A455:A1455,customers!C455:C1455,,0))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L456*E456</f>
        <v>82.339999999999989</v>
      </c>
      <c r="N456" t="str">
        <f>IF(I456="Rob","Robusta",IF(I456="Exc","Excelsa",IF(I456="Ara","Arabica",IF(I456="Lib","Lebrica"))))</f>
        <v>Robusta</v>
      </c>
      <c r="O456" t="str">
        <f>IF(J456="M","Medium",IF(J456="L","Light",IF(J456="D","Dark","")))</f>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_xlfn.XLOOKUP(C457,customers!A456:A1456,customers!B456:B1456,,0)</f>
        <v>Stan Barribal</v>
      </c>
      <c r="G457" s="2" t="str">
        <f>IF(_xlfn.XLOOKUP(orders!C457,customers!A456:A1456,customers!C456:C1456,,0)=0,"",_xlfn.XLOOKUP(orders!C457,customers!A456:A1456,customers!C456:C1456,,0))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L457*E457</f>
        <v>9.51</v>
      </c>
      <c r="N457" t="str">
        <f>IF(I457="Rob","Robusta",IF(I457="Exc","Excelsa",IF(I457="Ara","Arabica",IF(I457="Lib","Lebrica"))))</f>
        <v>Lebrica</v>
      </c>
      <c r="O457" t="str">
        <f>IF(J457="M","Medium",IF(J457="L","Light",IF(J457="D","Dark","")))</f>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_xlfn.XLOOKUP(C458,customers!A457:A1457,customers!B457:B1457,,0)</f>
        <v>Agnes Adamides</v>
      </c>
      <c r="G458" s="2" t="str">
        <f>IF(_xlfn.XLOOKUP(orders!C458,customers!A457:A1457,customers!C457:C1457,,0)=0,"",_xlfn.XLOOKUP(orders!C458,customers!A457:A1457,customers!C457:C1457,,0))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L458*E458</f>
        <v>41.169999999999995</v>
      </c>
      <c r="N458" t="str">
        <f>IF(I458="Rob","Robusta",IF(I458="Exc","Excelsa",IF(I458="Ara","Arabica",IF(I458="Lib","Lebrica"))))</f>
        <v>Robusta</v>
      </c>
      <c r="O458" t="str">
        <f>IF(J458="M","Medium",IF(J458="L","Light",IF(J458="D","Dark","")))</f>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_xlfn.XLOOKUP(C459,customers!A458:A1458,customers!B458:B1458,,0)</f>
        <v>Carmelita Thowes</v>
      </c>
      <c r="G459" s="2" t="str">
        <f>IF(_xlfn.XLOOKUP(orders!C459,customers!A458:A1458,customers!C458:C1458,,0)=0,"",_xlfn.XLOOKUP(orders!C459,customers!A458:A1458,customers!C458:C1458,,0))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L459*E459</f>
        <v>47.55</v>
      </c>
      <c r="N459" t="str">
        <f>IF(I459="Rob","Robusta",IF(I459="Exc","Excelsa",IF(I459="Ara","Arabica",IF(I459="Lib","Lebrica"))))</f>
        <v>Lebrica</v>
      </c>
      <c r="O459" t="str">
        <f>IF(J459="M","Medium",IF(J459="L","Light",IF(J459="D","Dark","")))</f>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_xlfn.XLOOKUP(C460,customers!A459:A1459,customers!B459:B1459,,0)</f>
        <v>Rodolfo Willoway</v>
      </c>
      <c r="G460" s="2" t="str">
        <f>IF(_xlfn.XLOOKUP(orders!C460,customers!A459:A1459,customers!C459:C1459,,0)=0,"",_xlfn.XLOOKUP(orders!C460,customers!A459:A1459,customers!C459:C1459,,0))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L460*E460</f>
        <v>45</v>
      </c>
      <c r="N460" t="str">
        <f>IF(I460="Rob","Robusta",IF(I460="Exc","Excelsa",IF(I460="Ara","Arabica",IF(I460="Lib","Lebrica"))))</f>
        <v>Arabica</v>
      </c>
      <c r="O460" t="str">
        <f>IF(J460="M","Medium",IF(J460="L","Light",IF(J460="D","Dark","")))</f>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_xlfn.XLOOKUP(C461,customers!A460:A1460,customers!B460:B1460,,0)</f>
        <v>Alvis Elwin</v>
      </c>
      <c r="G461" s="2" t="str">
        <f>IF(_xlfn.XLOOKUP(orders!C461,customers!A460:A1460,customers!C460:C1460,,0)=0,"",_xlfn.XLOOKUP(orders!C461,customers!A460:A1460,customers!C460:C1460,,0))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L461*E461</f>
        <v>23.774999999999999</v>
      </c>
      <c r="N461" t="str">
        <f>IF(I461="Rob","Robusta",IF(I461="Exc","Excelsa",IF(I461="Ara","Arabica",IF(I461="Lib","Lebrica"))))</f>
        <v>Lebrica</v>
      </c>
      <c r="O461" t="str">
        <f>IF(J461="M","Medium",IF(J461="L","Light",IF(J461="D","Dark","")))</f>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_xlfn.XLOOKUP(C462,customers!A461:A1461,customers!B461:B1461,,0)</f>
        <v>Araldo Bilbrook</v>
      </c>
      <c r="G462" s="2" t="str">
        <f>IF(_xlfn.XLOOKUP(orders!C462,customers!A461:A1461,customers!C461:C1461,,0)=0,"",_xlfn.XLOOKUP(orders!C462,customers!A461:A1461,customers!C461:C1461,,0))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L462*E462</f>
        <v>16.11</v>
      </c>
      <c r="N462" t="str">
        <f>IF(I462="Rob","Robusta",IF(I462="Exc","Excelsa",IF(I462="Ara","Arabica",IF(I462="Lib","Lebrica"))))</f>
        <v>Robusta</v>
      </c>
      <c r="O462" t="str">
        <f>IF(J462="M","Medium",IF(J462="L","Light",IF(J462="D","Dark","")))</f>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_xlfn.XLOOKUP(C463,customers!A462:A1462,customers!B462:B1462,,0)</f>
        <v>Ransell McKall</v>
      </c>
      <c r="G463" s="2" t="str">
        <f>IF(_xlfn.XLOOKUP(orders!C463,customers!A462:A1462,customers!C462:C1462,,0)=0,"",_xlfn.XLOOKUP(orders!C463,customers!A462:A1462,customers!C462:C1462,,0))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L463*E463</f>
        <v>10.739999999999998</v>
      </c>
      <c r="N463" t="str">
        <f>IF(I463="Rob","Robusta",IF(I463="Exc","Excelsa",IF(I463="Ara","Arabica",IF(I463="Lib","Lebrica"))))</f>
        <v>Robusta</v>
      </c>
      <c r="O463" t="str">
        <f>IF(J463="M","Medium",IF(J463="L","Light",IF(J463="D","Dark","")))</f>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_xlfn.XLOOKUP(C464,customers!A463:A1463,customers!B463:B1463,,0)</f>
        <v>Borg Daile</v>
      </c>
      <c r="G464" s="2" t="str">
        <f>IF(_xlfn.XLOOKUP(orders!C464,customers!A463:A1463,customers!C463:C1463,,0)=0,"",_xlfn.XLOOKUP(orders!C464,customers!A463:A1463,customers!C463:C1463,,0))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L464*E464</f>
        <v>49.75</v>
      </c>
      <c r="N464" t="str">
        <f>IF(I464="Rob","Robusta",IF(I464="Exc","Excelsa",IF(I464="Ara","Arabica",IF(I464="Lib","Lebrica"))))</f>
        <v>Arabica</v>
      </c>
      <c r="O464" t="str">
        <f>IF(J464="M","Medium",IF(J464="L","Light",IF(J464="D","Dark","")))</f>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_xlfn.XLOOKUP(C465,customers!A464:A1464,customers!B464:B1464,,0)</f>
        <v>Adolphe Treherne</v>
      </c>
      <c r="G465" s="2" t="str">
        <f>IF(_xlfn.XLOOKUP(orders!C465,customers!A464:A1464,customers!C464:C1464,,0)=0,"",_xlfn.XLOOKUP(orders!C465,customers!A464:A1464,customers!C464:C1464,,0))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L465*E465</f>
        <v>27.5</v>
      </c>
      <c r="N465" t="str">
        <f>IF(I465="Rob","Robusta",IF(I465="Exc","Excelsa",IF(I465="Ara","Arabica",IF(I465="Lib","Lebrica"))))</f>
        <v>Excelsa</v>
      </c>
      <c r="O465" t="str">
        <f>IF(J465="M","Medium",IF(J465="L","Light",IF(J465="D","Dark","")))</f>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_xlfn.XLOOKUP(C466,customers!A465:A1465,customers!B465:B1465,,0)</f>
        <v>Annetta Brentnall</v>
      </c>
      <c r="G466" s="2" t="str">
        <f>IF(_xlfn.XLOOKUP(orders!C466,customers!A465:A1465,customers!C465:C1465,,0)=0,"",_xlfn.XLOOKUP(orders!C466,customers!A465:A1465,customers!C465:C1465,,0))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L466*E466</f>
        <v>119.13999999999999</v>
      </c>
      <c r="N466" t="str">
        <f>IF(I466="Rob","Robusta",IF(I466="Exc","Excelsa",IF(I466="Ara","Arabica",IF(I466="Lib","Lebrica"))))</f>
        <v>Lebrica</v>
      </c>
      <c r="O466" t="str">
        <f>IF(J466="M","Medium",IF(J466="L","Light",IF(J466="D","Dark","")))</f>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_xlfn.XLOOKUP(C467,customers!A466:A1466,customers!B466:B1466,,0)</f>
        <v>Dick Drinkall</v>
      </c>
      <c r="G467" s="2" t="str">
        <f>IF(_xlfn.XLOOKUP(orders!C467,customers!A466:A1466,customers!C466:C1466,,0)=0,"",_xlfn.XLOOKUP(orders!C467,customers!A466:A1466,customers!C466:C1466,,0))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L467*E467</f>
        <v>20.584999999999997</v>
      </c>
      <c r="N467" t="str">
        <f>IF(I467="Rob","Robusta",IF(I467="Exc","Excelsa",IF(I467="Ara","Arabica",IF(I467="Lib","Lebrica"))))</f>
        <v>Robusta</v>
      </c>
      <c r="O467" t="str">
        <f>IF(J467="M","Medium",IF(J467="L","Light",IF(J467="D","Dark","")))</f>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_xlfn.XLOOKUP(C468,customers!A467:A1467,customers!B467:B1467,,0)</f>
        <v>Dagny Kornel</v>
      </c>
      <c r="G468" s="2" t="str">
        <f>IF(_xlfn.XLOOKUP(orders!C468,customers!A467:A1467,customers!C467:C1467,,0)=0,"",_xlfn.XLOOKUP(orders!C468,customers!A467:A1467,customers!C467:C1467,,0))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L468*E468</f>
        <v>8.9550000000000001</v>
      </c>
      <c r="N468" t="str">
        <f>IF(I468="Rob","Robusta",IF(I468="Exc","Excelsa",IF(I468="Ara","Arabica",IF(I468="Lib","Lebrica"))))</f>
        <v>Arabica</v>
      </c>
      <c r="O468" t="str">
        <f>IF(J468="M","Medium",IF(J468="L","Light",IF(J468="D","Dark","")))</f>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_xlfn.XLOOKUP(C469,customers!A468:A1468,customers!B468:B1468,,0)</f>
        <v>Rhona Lequeux</v>
      </c>
      <c r="G469" s="2" t="str">
        <f>IF(_xlfn.XLOOKUP(orders!C469,customers!A468:A1468,customers!C468:C1468,,0)=0,"",_xlfn.XLOOKUP(orders!C469,customers!A468:A1468,customers!C468:C1468,,0))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L469*E469</f>
        <v>5.97</v>
      </c>
      <c r="N469" t="str">
        <f>IF(I469="Rob","Robusta",IF(I469="Exc","Excelsa",IF(I469="Ara","Arabica",IF(I469="Lib","Lebrica"))))</f>
        <v>Arabica</v>
      </c>
      <c r="O469" t="str">
        <f>IF(J469="M","Medium",IF(J469="L","Light",IF(J469="D","Dark","")))</f>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_xlfn.XLOOKUP(C470,customers!A469:A1469,customers!B469:B1469,,0)</f>
        <v>Julius Mccaull</v>
      </c>
      <c r="G470" s="2" t="str">
        <f>IF(_xlfn.XLOOKUP(orders!C470,customers!A469:A1469,customers!C469:C1469,,0)=0,"",_xlfn.XLOOKUP(orders!C470,customers!A469:A1469,customers!C469:C1469,,0))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L470*E470</f>
        <v>41.25</v>
      </c>
      <c r="N470" t="str">
        <f>IF(I470="Rob","Robusta",IF(I470="Exc","Excelsa",IF(I470="Ara","Arabica",IF(I470="Lib","Lebrica"))))</f>
        <v>Excelsa</v>
      </c>
      <c r="O470" t="str">
        <f>IF(J470="M","Medium",IF(J470="L","Light",IF(J470="D","Dark","")))</f>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_xlfn.XLOOKUP(C471,customers!A470:A1470,customers!B470:B1470,,0)</f>
        <v>Ailey Brash</v>
      </c>
      <c r="G471" s="2" t="str">
        <f>IF(_xlfn.XLOOKUP(orders!C471,customers!A470:A1470,customers!C470:C1470,,0)=0,"",_xlfn.XLOOKUP(orders!C471,customers!A470:A1470,customers!C470:C1470,,0))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L471*E471</f>
        <v>22.274999999999999</v>
      </c>
      <c r="N471" t="str">
        <f>IF(I471="Rob","Robusta",IF(I471="Exc","Excelsa",IF(I471="Ara","Arabica",IF(I471="Lib","Lebrica"))))</f>
        <v>Excelsa</v>
      </c>
      <c r="O471" t="str">
        <f>IF(J471="M","Medium",IF(J471="L","Light",IF(J471="D","Dark","")))</f>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_xlfn.XLOOKUP(C472,customers!A471:A1471,customers!B471:B1471,,0)</f>
        <v>Alberto Hutchinson</v>
      </c>
      <c r="G472" s="2" t="str">
        <f>IF(_xlfn.XLOOKUP(orders!C472,customers!A471:A1471,customers!C471:C1471,,0)=0,"",_xlfn.XLOOKUP(orders!C472,customers!A471:A1471,customers!C471:C1471,,0))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L472*E472</f>
        <v>6.75</v>
      </c>
      <c r="N472" t="str">
        <f>IF(I472="Rob","Robusta",IF(I472="Exc","Excelsa",IF(I472="Ara","Arabica",IF(I472="Lib","Lebrica"))))</f>
        <v>Arabica</v>
      </c>
      <c r="O472" t="str">
        <f>IF(J472="M","Medium",IF(J472="L","Light",IF(J472="D","Dark","")))</f>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_xlfn.XLOOKUP(C473,customers!A472:A1472,customers!B472:B1472,,0)</f>
        <v>Lamond Gheeraert</v>
      </c>
      <c r="G473" s="2" t="str">
        <f>IF(_xlfn.XLOOKUP(orders!C473,customers!A472:A1472,customers!C472:C1472,,0)=0,"",_xlfn.XLOOKUP(orders!C473,customers!A472:A1472,customers!C472:C1472,,0))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L473*E473</f>
        <v>133.85999999999999</v>
      </c>
      <c r="N473" t="str">
        <f>IF(I473="Rob","Robusta",IF(I473="Exc","Excelsa",IF(I473="Ara","Arabica",IF(I473="Lib","Lebrica"))))</f>
        <v>Lebrica</v>
      </c>
      <c r="O473" t="str">
        <f>IF(J473="M","Medium",IF(J473="L","Light",IF(J473="D","Dark","")))</f>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_xlfn.XLOOKUP(C474,customers!A473:A1473,customers!B473:B1473,,0)</f>
        <v>Roxine Drivers</v>
      </c>
      <c r="G474" s="2" t="str">
        <f>IF(_xlfn.XLOOKUP(orders!C474,customers!A473:A1473,customers!C473:C1473,,0)=0,"",_xlfn.XLOOKUP(orders!C474,customers!A473:A1473,customers!C473:C1473,,0))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L474*E474</f>
        <v>5.97</v>
      </c>
      <c r="N474" t="str">
        <f>IF(I474="Rob","Robusta",IF(I474="Exc","Excelsa",IF(I474="Ara","Arabica",IF(I474="Lib","Lebrica"))))</f>
        <v>Arabica</v>
      </c>
      <c r="O474" t="str">
        <f>IF(J474="M","Medium",IF(J474="L","Light",IF(J474="D","Dark","")))</f>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_xlfn.XLOOKUP(C475,customers!A474:A1474,customers!B474:B1474,,0)</f>
        <v>Heloise Zeal</v>
      </c>
      <c r="G475" s="2" t="str">
        <f>IF(_xlfn.XLOOKUP(orders!C475,customers!A474:A1474,customers!C474:C1474,,0)=0,"",_xlfn.XLOOKUP(orders!C475,customers!A474:A1474,customers!C474:C1474,,0))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L475*E475</f>
        <v>25.9</v>
      </c>
      <c r="N475" t="str">
        <f>IF(I475="Rob","Robusta",IF(I475="Exc","Excelsa",IF(I475="Ara","Arabica",IF(I475="Lib","Lebrica"))))</f>
        <v>Arabica</v>
      </c>
      <c r="O475" t="str">
        <f>IF(J475="M","Medium",IF(J475="L","Light",IF(J475="D","Dark","")))</f>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_xlfn.XLOOKUP(C476,customers!A475:A1475,customers!B475:B1475,,0)</f>
        <v>Granger Smallcombe</v>
      </c>
      <c r="G476" s="2" t="str">
        <f>IF(_xlfn.XLOOKUP(orders!C476,customers!A475:A1475,customers!C475:C1475,,0)=0,"",_xlfn.XLOOKUP(orders!C476,customers!A475:A1475,customers!C475:C1475,,0))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L476*E476</f>
        <v>31.624999999999996</v>
      </c>
      <c r="N476" t="str">
        <f>IF(I476="Rob","Robusta",IF(I476="Exc","Excelsa",IF(I476="Ara","Arabica",IF(I476="Lib","Lebrica"))))</f>
        <v>Excelsa</v>
      </c>
      <c r="O476" t="str">
        <f>IF(J476="M","Medium",IF(J476="L","Light",IF(J476="D","Dark","")))</f>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_xlfn.XLOOKUP(C477,customers!A476:A1476,customers!B476:B1476,,0)</f>
        <v>Daryn Dibley</v>
      </c>
      <c r="G477" s="2" t="str">
        <f>IF(_xlfn.XLOOKUP(orders!C477,customers!A476:A1476,customers!C476:C1476,,0)=0,"",_xlfn.XLOOKUP(orders!C477,customers!A476:A1476,customers!C476:C1476,,0))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L477*E477</f>
        <v>8.73</v>
      </c>
      <c r="N477" t="str">
        <f>IF(I477="Rob","Robusta",IF(I477="Exc","Excelsa",IF(I477="Ara","Arabica",IF(I477="Lib","Lebrica"))))</f>
        <v>Lebrica</v>
      </c>
      <c r="O477" t="str">
        <f>IF(J477="M","Medium",IF(J477="L","Light",IF(J477="D","Dark","")))</f>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_xlfn.XLOOKUP(C478,customers!A477:A1477,customers!B477:B1477,,0)</f>
        <v>Gardy Dimitriou</v>
      </c>
      <c r="G478" s="2" t="str">
        <f>IF(_xlfn.XLOOKUP(orders!C478,customers!A477:A1477,customers!C477:C1477,,0)=0,"",_xlfn.XLOOKUP(orders!C478,customers!A477:A1477,customers!C477:C1477,,0))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L478*E478</f>
        <v>26.73</v>
      </c>
      <c r="N478" t="str">
        <f>IF(I478="Rob","Robusta",IF(I478="Exc","Excelsa",IF(I478="Ara","Arabica",IF(I478="Lib","Lebrica"))))</f>
        <v>Excelsa</v>
      </c>
      <c r="O478" t="str">
        <f>IF(J478="M","Medium",IF(J478="L","Light",IF(J478="D","Dark","")))</f>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_xlfn.XLOOKUP(C479,customers!A478:A1478,customers!B478:B1478,,0)</f>
        <v>Fanny Flanagan</v>
      </c>
      <c r="G479" s="2" t="str">
        <f>IF(_xlfn.XLOOKUP(orders!C479,customers!A478:A1478,customers!C478:C1478,,0)=0,"",_xlfn.XLOOKUP(orders!C479,customers!A478:A1478,customers!C478:C1478,,0))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L479*E479</f>
        <v>26.19</v>
      </c>
      <c r="N479" t="str">
        <f>IF(I479="Rob","Robusta",IF(I479="Exc","Excelsa",IF(I479="Ara","Arabica",IF(I479="Lib","Lebrica"))))</f>
        <v>Lebrica</v>
      </c>
      <c r="O479" t="str">
        <f>IF(J479="M","Medium",IF(J479="L","Light",IF(J479="D","Dark","")))</f>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_xlfn.XLOOKUP(C480,customers!A479:A1479,customers!B479:B1479,,0)</f>
        <v>Ailey Brash</v>
      </c>
      <c r="G480" s="2" t="str">
        <f>IF(_xlfn.XLOOKUP(orders!C480,customers!A479:A1479,customers!C479:C1479,,0)=0,"",_xlfn.XLOOKUP(orders!C480,customers!A479:A1479,customers!C479:C1479,,0))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L480*E480</f>
        <v>53.699999999999996</v>
      </c>
      <c r="N480" t="str">
        <f>IF(I480="Rob","Robusta",IF(I480="Exc","Excelsa",IF(I480="Ara","Arabica",IF(I480="Lib","Lebrica"))))</f>
        <v>Robusta</v>
      </c>
      <c r="O480" t="str">
        <f>IF(J480="M","Medium",IF(J480="L","Light",IF(J480="D","Dark","")))</f>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_xlfn.XLOOKUP(C481,customers!A480:A1480,customers!B480:B1480,,0)</f>
        <v>Ailey Brash</v>
      </c>
      <c r="G481" s="2" t="str">
        <f>IF(_xlfn.XLOOKUP(orders!C481,customers!A480:A1480,customers!C480:C1480,,0)=0,"",_xlfn.XLOOKUP(orders!C481,customers!A480:A1480,customers!C480:C1480,,0))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L481*E481</f>
        <v>126.49999999999999</v>
      </c>
      <c r="N481" t="str">
        <f>IF(I481="Rob","Robusta",IF(I481="Exc","Excelsa",IF(I481="Ara","Arabica",IF(I481="Lib","Lebrica"))))</f>
        <v>Excelsa</v>
      </c>
      <c r="O481" t="str">
        <f>IF(J481="M","Medium",IF(J481="L","Light",IF(J481="D","Dark","")))</f>
        <v>Medium</v>
      </c>
      <c r="P481" t="str">
        <f>_xlfn.XLOOKUP(Orders[[#This Row],[Customer ID]],customers!$A$1:$A$1001,customers!$I$1:$I$1001,,0)</f>
        <v>Yes</v>
      </c>
    </row>
    <row r="482" spans="1:16" x14ac:dyDescent="0.2">
      <c r="A482" s="2" t="s">
        <v>3193</v>
      </c>
      <c r="B482" s="3">
        <v>43624</v>
      </c>
      <c r="C482" s="2" t="s">
        <v>3194</v>
      </c>
      <c r="D482" t="s">
        <v>6156</v>
      </c>
      <c r="E482" s="2">
        <v>1</v>
      </c>
      <c r="F482" s="2" t="e">
        <f>_xlfn.XLOOKUP(C482,customers!A481:A1481,customers!B481:B1481,,0)</f>
        <v>#N/A</v>
      </c>
      <c r="G482" s="2" t="e">
        <f>IF(_xlfn.XLOOKUP(orders!C482,customers!A481:A1481,customers!C481:C1481,,0)=0,"",_xlfn.XLOOKUP(orders!C482,customers!A481:A1481,customers!C481:C1481,,0))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L482*E482</f>
        <v>4.125</v>
      </c>
      <c r="N482" t="str">
        <f>IF(I482="Rob","Robusta",IF(I482="Exc","Excelsa",IF(I482="Ara","Arabica",IF(I482="Lib","Lebrica"))))</f>
        <v>Excelsa</v>
      </c>
      <c r="O482" t="str">
        <f>IF(J482="M","Medium",IF(J482="L","Light",IF(J482="D","Dark","")))</f>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_xlfn.XLOOKUP(C483,customers!A482:A1482,customers!B482:B1482,,0)</f>
        <v>Nanny Izhakov</v>
      </c>
      <c r="G483" s="2" t="str">
        <f>IF(_xlfn.XLOOKUP(orders!C483,customers!A482:A1482,customers!C482:C1482,,0)=0,"",_xlfn.XLOOKUP(orders!C483,customers!A482:A1482,customers!C482:C1482,,0))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L483*E483</f>
        <v>23.9</v>
      </c>
      <c r="N483" t="str">
        <f>IF(I483="Rob","Robusta",IF(I483="Exc","Excelsa",IF(I483="Ara","Arabica",IF(I483="Lib","Lebrica"))))</f>
        <v>Robusta</v>
      </c>
      <c r="O483" t="str">
        <f>IF(J483="M","Medium",IF(J483="L","Light",IF(J483="D","Dark","")))</f>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_xlfn.XLOOKUP(C484,customers!A483:A1483,customers!B483:B1483,,0)</f>
        <v>Stanly Keets</v>
      </c>
      <c r="G484" s="2" t="str">
        <f>IF(_xlfn.XLOOKUP(orders!C484,customers!A483:A1483,customers!C483:C1483,,0)=0,"",_xlfn.XLOOKUP(orders!C484,customers!A483:A1483,customers!C483:C1483,,0))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L484*E484</f>
        <v>139.72499999999999</v>
      </c>
      <c r="N484" t="str">
        <f>IF(I484="Rob","Robusta",IF(I484="Exc","Excelsa",IF(I484="Ara","Arabica",IF(I484="Lib","Lebrica"))))</f>
        <v>Excelsa</v>
      </c>
      <c r="O484" t="str">
        <f>IF(J484="M","Medium",IF(J484="L","Light",IF(J484="D","Dark","")))</f>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_xlfn.XLOOKUP(C485,customers!A484:A1484,customers!B484:B1484,,0)</f>
        <v>Orion Dyott</v>
      </c>
      <c r="G485" s="2" t="str">
        <f>IF(_xlfn.XLOOKUP(orders!C485,customers!A484:A1484,customers!C484:C1484,,0)=0,"",_xlfn.XLOOKUP(orders!C485,customers!A484:A1484,customers!C484:C1484,,0))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L485*E485</f>
        <v>59.569999999999993</v>
      </c>
      <c r="N485" t="str">
        <f>IF(I485="Rob","Robusta",IF(I485="Exc","Excelsa",IF(I485="Ara","Arabica",IF(I485="Lib","Lebrica"))))</f>
        <v>Lebrica</v>
      </c>
      <c r="O485" t="str">
        <f>IF(J485="M","Medium",IF(J485="L","Light",IF(J485="D","Dark","")))</f>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_xlfn.XLOOKUP(C486,customers!A485:A1485,customers!B485:B1485,,0)</f>
        <v>Keefer Cake</v>
      </c>
      <c r="G486" s="2" t="str">
        <f>IF(_xlfn.XLOOKUP(orders!C486,customers!A485:A1485,customers!C485:C1485,,0)=0,"",_xlfn.XLOOKUP(orders!C486,customers!A485:A1485,customers!C485:C1485,,0))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L486*E486</f>
        <v>57.06</v>
      </c>
      <c r="N486" t="str">
        <f>IF(I486="Rob","Robusta",IF(I486="Exc","Excelsa",IF(I486="Ara","Arabica",IF(I486="Lib","Lebrica"))))</f>
        <v>Lebrica</v>
      </c>
      <c r="O486" t="str">
        <f>IF(J486="M","Medium",IF(J486="L","Light",IF(J486="D","Dark","")))</f>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_xlfn.XLOOKUP(C487,customers!A486:A1486,customers!B486:B1486,,0)</f>
        <v>Morna Hansed</v>
      </c>
      <c r="G487" s="2" t="str">
        <f>IF(_xlfn.XLOOKUP(orders!C487,customers!A486:A1486,customers!C486:C1486,,0)=0,"",_xlfn.XLOOKUP(orders!C487,customers!A486:A1486,customers!C486:C1486,,0))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L487*E487</f>
        <v>21.509999999999998</v>
      </c>
      <c r="N487" t="str">
        <f>IF(I487="Rob","Robusta",IF(I487="Exc","Excelsa",IF(I487="Ara","Arabica",IF(I487="Lib","Lebrica"))))</f>
        <v>Robusta</v>
      </c>
      <c r="O487" t="str">
        <f>IF(J487="M","Medium",IF(J487="L","Light",IF(J487="D","Dark","")))</f>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_xlfn.XLOOKUP(C488,customers!A487:A1487,customers!B487:B1487,,0)</f>
        <v>Franny Kienlein</v>
      </c>
      <c r="G488" s="2" t="str">
        <f>IF(_xlfn.XLOOKUP(orders!C488,customers!A487:A1487,customers!C487:C1487,,0)=0,"",_xlfn.XLOOKUP(orders!C488,customers!A487:A1487,customers!C487:C1487,,0))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L488*E488</f>
        <v>52.38</v>
      </c>
      <c r="N488" t="str">
        <f>IF(I488="Rob","Robusta",IF(I488="Exc","Excelsa",IF(I488="Ara","Arabica",IF(I488="Lib","Lebrica"))))</f>
        <v>Lebrica</v>
      </c>
      <c r="O488" t="str">
        <f>IF(J488="M","Medium",IF(J488="L","Light",IF(J488="D","Dark","")))</f>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_xlfn.XLOOKUP(C489,customers!A488:A1488,customers!B488:B1488,,0)</f>
        <v>Klarika Egglestone</v>
      </c>
      <c r="G489" s="2" t="str">
        <f>IF(_xlfn.XLOOKUP(orders!C489,customers!A488:A1488,customers!C488:C1488,,0)=0,"",_xlfn.XLOOKUP(orders!C489,customers!A488:A1488,customers!C488:C1488,,0))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L489*E489</f>
        <v>72.900000000000006</v>
      </c>
      <c r="N489" t="str">
        <f>IF(I489="Rob","Robusta",IF(I489="Exc","Excelsa",IF(I489="Ara","Arabica",IF(I489="Lib","Lebrica"))))</f>
        <v>Excelsa</v>
      </c>
      <c r="O489" t="str">
        <f>IF(J489="M","Medium",IF(J489="L","Light",IF(J489="D","Dark","")))</f>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_xlfn.XLOOKUP(C490,customers!A489:A1489,customers!B489:B1489,,0)</f>
        <v>Becky Semkins</v>
      </c>
      <c r="G490" s="2" t="str">
        <f>IF(_xlfn.XLOOKUP(orders!C490,customers!A489:A1489,customers!C489:C1489,,0)=0,"",_xlfn.XLOOKUP(orders!C490,customers!A489:A1489,customers!C489:C1489,,0))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L490*E490</f>
        <v>14.924999999999999</v>
      </c>
      <c r="N490" t="str">
        <f>IF(I490="Rob","Robusta",IF(I490="Exc","Excelsa",IF(I490="Ara","Arabica",IF(I490="Lib","Lebrica"))))</f>
        <v>Robusta</v>
      </c>
      <c r="O490" t="str">
        <f>IF(J490="M","Medium",IF(J490="L","Light",IF(J490="D","Dark","")))</f>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_xlfn.XLOOKUP(C491,customers!A490:A1490,customers!B490:B1490,,0)</f>
        <v>Sean Lorenzetti</v>
      </c>
      <c r="G491" s="2" t="str">
        <f>IF(_xlfn.XLOOKUP(orders!C491,customers!A490:A1490,customers!C490:C1490,,0)=0,"",_xlfn.XLOOKUP(orders!C491,customers!A490:A1490,customers!C490:C1490,,0))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L491*E491</f>
        <v>95.1</v>
      </c>
      <c r="N491" t="str">
        <f>IF(I491="Rob","Robusta",IF(I491="Exc","Excelsa",IF(I491="Ara","Arabica",IF(I491="Lib","Lebrica"))))</f>
        <v>Lebrica</v>
      </c>
      <c r="O491" t="str">
        <f>IF(J491="M","Medium",IF(J491="L","Light",IF(J491="D","Dark","")))</f>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_xlfn.XLOOKUP(C492,customers!A491:A1491,customers!B491:B1491,,0)</f>
        <v>Bob Giannazzi</v>
      </c>
      <c r="G492" s="2" t="str">
        <f>IF(_xlfn.XLOOKUP(orders!C492,customers!A491:A1491,customers!C491:C1491,,0)=0,"",_xlfn.XLOOKUP(orders!C492,customers!A491:A1491,customers!C491:C1491,,0))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L492*E492</f>
        <v>15.54</v>
      </c>
      <c r="N492" t="str">
        <f>IF(I492="Rob","Robusta",IF(I492="Exc","Excelsa",IF(I492="Ara","Arabica",IF(I492="Lib","Lebrica"))))</f>
        <v>Lebrica</v>
      </c>
      <c r="O492" t="str">
        <f>IF(J492="M","Medium",IF(J492="L","Light",IF(J492="D","Dark","")))</f>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_xlfn.XLOOKUP(C493,customers!A492:A1492,customers!B492:B1492,,0)</f>
        <v>Kendra Backshell</v>
      </c>
      <c r="G493" s="2" t="str">
        <f>IF(_xlfn.XLOOKUP(orders!C493,customers!A492:A1492,customers!C492:C1492,,0)=0,"",_xlfn.XLOOKUP(orders!C493,customers!A492:A1492,customers!C492:C1492,,0))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L493*E493</f>
        <v>23.31</v>
      </c>
      <c r="N493" t="str">
        <f>IF(I493="Rob","Robusta",IF(I493="Exc","Excelsa",IF(I493="Ara","Arabica",IF(I493="Lib","Lebrica"))))</f>
        <v>Lebrica</v>
      </c>
      <c r="O493" t="str">
        <f>IF(J493="M","Medium",IF(J493="L","Light",IF(J493="D","Dark","")))</f>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_xlfn.XLOOKUP(C494,customers!A493:A1493,customers!B493:B1493,,0)</f>
        <v>Uriah Lethbrig</v>
      </c>
      <c r="G494" s="2" t="str">
        <f>IF(_xlfn.XLOOKUP(orders!C494,customers!A493:A1493,customers!C493:C1493,,0)=0,"",_xlfn.XLOOKUP(orders!C494,customers!A493:A1493,customers!C493:C1493,,0))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L494*E494</f>
        <v>4.125</v>
      </c>
      <c r="N494" t="str">
        <f>IF(I494="Rob","Robusta",IF(I494="Exc","Excelsa",IF(I494="Ara","Arabica",IF(I494="Lib","Lebrica"))))</f>
        <v>Excelsa</v>
      </c>
      <c r="O494" t="str">
        <f>IF(J494="M","Medium",IF(J494="L","Light",IF(J494="D","Dark","")))</f>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_xlfn.XLOOKUP(C495,customers!A494:A1494,customers!B494:B1494,,0)</f>
        <v>Sky Farnish</v>
      </c>
      <c r="G495" s="2" t="str">
        <f>IF(_xlfn.XLOOKUP(orders!C495,customers!A494:A1494,customers!C494:C1494,,0)=0,"",_xlfn.XLOOKUP(orders!C495,customers!A494:A1494,customers!C494:C1494,,0))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L495*E495</f>
        <v>35.82</v>
      </c>
      <c r="N495" t="str">
        <f>IF(I495="Rob","Robusta",IF(I495="Exc","Excelsa",IF(I495="Ara","Arabica",IF(I495="Lib","Lebrica"))))</f>
        <v>Robusta</v>
      </c>
      <c r="O495" t="str">
        <f>IF(J495="M","Medium",IF(J495="L","Light",IF(J495="D","Dark","")))</f>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_xlfn.XLOOKUP(C496,customers!A495:A1495,customers!B495:B1495,,0)</f>
        <v>Felicia Jecock</v>
      </c>
      <c r="G496" s="2" t="str">
        <f>IF(_xlfn.XLOOKUP(orders!C496,customers!A495:A1495,customers!C495:C1495,,0)=0,"",_xlfn.XLOOKUP(orders!C496,customers!A495:A1495,customers!C495:C1495,,0))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L496*E496</f>
        <v>31.7</v>
      </c>
      <c r="N496" t="str">
        <f>IF(I496="Rob","Robusta",IF(I496="Exc","Excelsa",IF(I496="Ara","Arabica",IF(I496="Lib","Lebrica"))))</f>
        <v>Lebrica</v>
      </c>
      <c r="O496" t="str">
        <f>IF(J496="M","Medium",IF(J496="L","Light",IF(J496="D","Dark","")))</f>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_xlfn.XLOOKUP(C497,customers!A496:A1496,customers!B496:B1496,,0)</f>
        <v>Currey MacAllister</v>
      </c>
      <c r="G497" s="2" t="str">
        <f>IF(_xlfn.XLOOKUP(orders!C497,customers!A496:A1496,customers!C496:C1496,,0)=0,"",_xlfn.XLOOKUP(orders!C497,customers!A496:A1496,customers!C496:C1496,,0))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L497*E497</f>
        <v>79.25</v>
      </c>
      <c r="N497" t="str">
        <f>IF(I497="Rob","Robusta",IF(I497="Exc","Excelsa",IF(I497="Ara","Arabica",IF(I497="Lib","Lebrica"))))</f>
        <v>Lebrica</v>
      </c>
      <c r="O497" t="str">
        <f>IF(J497="M","Medium",IF(J497="L","Light",IF(J497="D","Dark","")))</f>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_xlfn.XLOOKUP(C498,customers!A497:A1497,customers!B497:B1497,,0)</f>
        <v>Hamlen Pallister</v>
      </c>
      <c r="G498" s="2" t="str">
        <f>IF(_xlfn.XLOOKUP(orders!C498,customers!A497:A1497,customers!C497:C1497,,0)=0,"",_xlfn.XLOOKUP(orders!C498,customers!A497:A1497,customers!C497:C1497,,0))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L498*E498</f>
        <v>10.935</v>
      </c>
      <c r="N498" t="str">
        <f>IF(I498="Rob","Robusta",IF(I498="Exc","Excelsa",IF(I498="Ara","Arabica",IF(I498="Lib","Lebrica"))))</f>
        <v>Excelsa</v>
      </c>
      <c r="O498" t="str">
        <f>IF(J498="M","Medium",IF(J498="L","Light",IF(J498="D","Dark","")))</f>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_xlfn.XLOOKUP(C499,customers!A498:A1498,customers!B498:B1498,,0)</f>
        <v>Chantal Mersh</v>
      </c>
      <c r="G499" s="2" t="str">
        <f>IF(_xlfn.XLOOKUP(orders!C499,customers!A498:A1498,customers!C498:C1498,,0)=0,"",_xlfn.XLOOKUP(orders!C499,customers!A498:A1498,customers!C498:C1498,,0))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L499*E499</f>
        <v>39.799999999999997</v>
      </c>
      <c r="N499" t="str">
        <f>IF(I499="Rob","Robusta",IF(I499="Exc","Excelsa",IF(I499="Ara","Arabica",IF(I499="Lib","Lebrica"))))</f>
        <v>Arabica</v>
      </c>
      <c r="O499" t="str">
        <f>IF(J499="M","Medium",IF(J499="L","Light",IF(J499="D","Dark","")))</f>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_xlfn.XLOOKUP(C500,customers!A499:A1499,customers!B499:B1499,,0)</f>
        <v>Marja Urion</v>
      </c>
      <c r="G500" s="2" t="str">
        <f>IF(_xlfn.XLOOKUP(orders!C500,customers!A499:A1499,customers!C499:C1499,,0)=0,"",_xlfn.XLOOKUP(orders!C500,customers!A499:A1499,customers!C499:C1499,,0))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L500*E500</f>
        <v>49.75</v>
      </c>
      <c r="N500" t="str">
        <f>IF(I500="Rob","Robusta",IF(I500="Exc","Excelsa",IF(I500="Ara","Arabica",IF(I500="Lib","Lebrica"))))</f>
        <v>Robusta</v>
      </c>
      <c r="O500" t="str">
        <f>IF(J500="M","Medium",IF(J500="L","Light",IF(J500="D","Dark","")))</f>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_xlfn.XLOOKUP(C501,customers!A500:A1500,customers!B500:B1500,,0)</f>
        <v>Malynda Purbrick</v>
      </c>
      <c r="G501" s="2" t="str">
        <f>IF(_xlfn.XLOOKUP(orders!C501,customers!A500:A1500,customers!C500:C1500,,0)=0,"",_xlfn.XLOOKUP(orders!C501,customers!A500:A1500,customers!C500:C1500,,0))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L501*E501</f>
        <v>8.0549999999999997</v>
      </c>
      <c r="N501" t="str">
        <f>IF(I501="Rob","Robusta",IF(I501="Exc","Excelsa",IF(I501="Ara","Arabica",IF(I501="Lib","Lebrica"))))</f>
        <v>Robusta</v>
      </c>
      <c r="O501" t="str">
        <f>IF(J501="M","Medium",IF(J501="L","Light",IF(J501="D","Dark","")))</f>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_xlfn.XLOOKUP(C502,customers!A501:A1501,customers!B501:B1501,,0)</f>
        <v>Alf Housaman</v>
      </c>
      <c r="G502" s="2" t="str">
        <f>IF(_xlfn.XLOOKUP(orders!C502,customers!A501:A1501,customers!C501:C1501,,0)=0,"",_xlfn.XLOOKUP(orders!C502,customers!A501:A1501,customers!C501:C1501,,0))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L502*E502</f>
        <v>47.8</v>
      </c>
      <c r="N502" t="str">
        <f>IF(I502="Rob","Robusta",IF(I502="Exc","Excelsa",IF(I502="Ara","Arabica",IF(I502="Lib","Lebrica"))))</f>
        <v>Robusta</v>
      </c>
      <c r="O502" t="str">
        <f>IF(J502="M","Medium",IF(J502="L","Light",IF(J502="D","Dark","")))</f>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_xlfn.XLOOKUP(C503,customers!A502:A1502,customers!B502:B1502,,0)</f>
        <v>Gladi Ducker</v>
      </c>
      <c r="G503" s="2" t="str">
        <f>IF(_xlfn.XLOOKUP(orders!C503,customers!A502:A1502,customers!C502:C1502,,0)=0,"",_xlfn.XLOOKUP(orders!C503,customers!A502:A1502,customers!C502:C1502,,0))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L503*E503</f>
        <v>11.94</v>
      </c>
      <c r="N503" t="str">
        <f>IF(I503="Rob","Robusta",IF(I503="Exc","Excelsa",IF(I503="Ara","Arabica",IF(I503="Lib","Lebrica"))))</f>
        <v>Robusta</v>
      </c>
      <c r="O503" t="str">
        <f>IF(J503="M","Medium",IF(J503="L","Light",IF(J503="D","Dark","")))</f>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_xlfn.XLOOKUP(C504,customers!A503:A1503,customers!B503:B1503,,0)</f>
        <v>Gladi Ducker</v>
      </c>
      <c r="G504" s="2" t="str">
        <f>IF(_xlfn.XLOOKUP(orders!C504,customers!A503:A1503,customers!C503:C1503,,0)=0,"",_xlfn.XLOOKUP(orders!C504,customers!A503:A1503,customers!C503:C1503,,0))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L504*E504</f>
        <v>16.5</v>
      </c>
      <c r="N504" t="str">
        <f>IF(I504="Rob","Robusta",IF(I504="Exc","Excelsa",IF(I504="Ara","Arabica",IF(I504="Lib","Lebrica"))))</f>
        <v>Excelsa</v>
      </c>
      <c r="O504" t="str">
        <f>IF(J504="M","Medium",IF(J504="L","Light",IF(J504="D","Dark","")))</f>
        <v>Medium</v>
      </c>
      <c r="P504" t="str">
        <f>_xlfn.XLOOKUP(Orders[[#This Row],[Customer ID]],customers!$A$1:$A$1001,customers!$I$1:$I$1001,,0)</f>
        <v>No</v>
      </c>
    </row>
    <row r="505" spans="1:16" x14ac:dyDescent="0.2">
      <c r="A505" s="2" t="s">
        <v>3323</v>
      </c>
      <c r="B505" s="3">
        <v>43467</v>
      </c>
      <c r="C505" s="2" t="s">
        <v>3324</v>
      </c>
      <c r="D505" t="s">
        <v>6143</v>
      </c>
      <c r="E505" s="2">
        <v>4</v>
      </c>
      <c r="F505" s="2" t="e">
        <f>_xlfn.XLOOKUP(C505,customers!A504:A1504,customers!B504:B1504,,0)</f>
        <v>#N/A</v>
      </c>
      <c r="G505" s="2" t="e">
        <f>IF(_xlfn.XLOOKUP(orders!C505,customers!A504:A1504,customers!C504:C1504,,0)=0,"",_xlfn.XLOOKUP(orders!C505,customers!A504:A1504,customers!C504:C1504,,0))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L505*E505</f>
        <v>51.8</v>
      </c>
      <c r="N505" t="str">
        <f>IF(I505="Rob","Robusta",IF(I505="Exc","Excelsa",IF(I505="Ara","Arabica",IF(I505="Lib","Lebrica"))))</f>
        <v>Lebrica</v>
      </c>
      <c r="O505" t="str">
        <f>IF(J505="M","Medium",IF(J505="L","Light",IF(J505="D","Dark","")))</f>
        <v>Dark</v>
      </c>
      <c r="P505" t="str">
        <f>_xlfn.XLOOKUP(Orders[[#This Row],[Customer ID]],customers!$A$1:$A$1001,customers!$I$1:$I$1001,,0)</f>
        <v>No</v>
      </c>
    </row>
    <row r="506" spans="1:16" x14ac:dyDescent="0.2">
      <c r="A506" s="2" t="s">
        <v>3323</v>
      </c>
      <c r="B506" s="3">
        <v>43467</v>
      </c>
      <c r="C506" s="2" t="s">
        <v>3324</v>
      </c>
      <c r="D506" t="s">
        <v>6145</v>
      </c>
      <c r="E506" s="2">
        <v>3</v>
      </c>
      <c r="F506" s="2" t="e">
        <f>_xlfn.XLOOKUP(C506,customers!A505:A1505,customers!B505:B1505,,0)</f>
        <v>#N/A</v>
      </c>
      <c r="G506" s="2" t="e">
        <f>IF(_xlfn.XLOOKUP(orders!C506,customers!A505:A1505,customers!C505:C1505,,0)=0,"",_xlfn.XLOOKUP(orders!C506,customers!A505:A1505,customers!C505:C1505,,0))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L506*E506</f>
        <v>14.265000000000001</v>
      </c>
      <c r="N506" t="str">
        <f>IF(I506="Rob","Robusta",IF(I506="Exc","Excelsa",IF(I506="Ara","Arabica",IF(I506="Lib","Lebrica"))))</f>
        <v>Lebrica</v>
      </c>
      <c r="O506" t="str">
        <f>IF(J506="M","Medium",IF(J506="L","Light",IF(J506="D","Dark","")))</f>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_xlfn.XLOOKUP(C507,customers!A506:A1506,customers!B506:B1506,,0)</f>
        <v>Wain Stearley</v>
      </c>
      <c r="G507" s="2" t="str">
        <f>IF(_xlfn.XLOOKUP(orders!C507,customers!A506:A1506,customers!C506:C1506,,0)=0,"",_xlfn.XLOOKUP(orders!C507,customers!A506:A1506,customers!C506:C1506,,0))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L507*E507</f>
        <v>26.19</v>
      </c>
      <c r="N507" t="str">
        <f>IF(I507="Rob","Robusta",IF(I507="Exc","Excelsa",IF(I507="Ara","Arabica",IF(I507="Lib","Lebrica"))))</f>
        <v>Lebrica</v>
      </c>
      <c r="O507" t="str">
        <f>IF(J507="M","Medium",IF(J507="L","Light",IF(J507="D","Dark","")))</f>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_xlfn.XLOOKUP(C508,customers!A507:A1507,customers!B507:B1507,,0)</f>
        <v>Diane-marie Wincer</v>
      </c>
      <c r="G508" s="2" t="str">
        <f>IF(_xlfn.XLOOKUP(orders!C508,customers!A507:A1507,customers!C507:C1507,,0)=0,"",_xlfn.XLOOKUP(orders!C508,customers!A507:A1507,customers!C507:C1507,,0))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L508*E508</f>
        <v>25.9</v>
      </c>
      <c r="N508" t="str">
        <f>IF(I508="Rob","Robusta",IF(I508="Exc","Excelsa",IF(I508="Ara","Arabica",IF(I508="Lib","Lebrica"))))</f>
        <v>Arabica</v>
      </c>
      <c r="O508" t="str">
        <f>IF(J508="M","Medium",IF(J508="L","Light",IF(J508="D","Dark","")))</f>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_xlfn.XLOOKUP(C509,customers!A508:A1508,customers!B508:B1508,,0)</f>
        <v>Perry Lyfield</v>
      </c>
      <c r="G509" s="2" t="str">
        <f>IF(_xlfn.XLOOKUP(orders!C509,customers!A508:A1508,customers!C508:C1508,,0)=0,"",_xlfn.XLOOKUP(orders!C509,customers!A508:A1508,customers!C508:C1508,,0))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L509*E509</f>
        <v>89.35499999999999</v>
      </c>
      <c r="N509" t="str">
        <f>IF(I509="Rob","Robusta",IF(I509="Exc","Excelsa",IF(I509="Ara","Arabica",IF(I509="Lib","Lebrica"))))</f>
        <v>Arabica</v>
      </c>
      <c r="O509" t="str">
        <f>IF(J509="M","Medium",IF(J509="L","Light",IF(J509="D","Dark","")))</f>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_xlfn.XLOOKUP(C510,customers!A509:A1509,customers!B509:B1509,,0)</f>
        <v>Heall Perris</v>
      </c>
      <c r="G510" s="2" t="str">
        <f>IF(_xlfn.XLOOKUP(orders!C510,customers!A509:A1509,customers!C509:C1509,,0)=0,"",_xlfn.XLOOKUP(orders!C510,customers!A509:A1509,customers!C509:C1509,,0))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L510*E510</f>
        <v>46.62</v>
      </c>
      <c r="N510" t="str">
        <f>IF(I510="Rob","Robusta",IF(I510="Exc","Excelsa",IF(I510="Ara","Arabica",IF(I510="Lib","Lebrica"))))</f>
        <v>Lebrica</v>
      </c>
      <c r="O510" t="str">
        <f>IF(J510="M","Medium",IF(J510="L","Light",IF(J510="D","Dark","")))</f>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_xlfn.XLOOKUP(C511,customers!A510:A1510,customers!B510:B1510,,0)</f>
        <v>Marja Urion</v>
      </c>
      <c r="G511" s="2" t="str">
        <f>IF(_xlfn.XLOOKUP(orders!C511,customers!A510:A1510,customers!C510:C1510,,0)=0,"",_xlfn.XLOOKUP(orders!C511,customers!A510:A1510,customers!C510:C1510,,0))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L511*E511</f>
        <v>29.849999999999998</v>
      </c>
      <c r="N511" t="str">
        <f>IF(I511="Rob","Robusta",IF(I511="Exc","Excelsa",IF(I511="Ara","Arabica",IF(I511="Lib","Lebrica"))))</f>
        <v>Arabica</v>
      </c>
      <c r="O511" t="str">
        <f>IF(J511="M","Medium",IF(J511="L","Light",IF(J511="D","Dark","")))</f>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_xlfn.XLOOKUP(C512,customers!A511:A1511,customers!B511:B1511,,0)</f>
        <v>Camellia Kid</v>
      </c>
      <c r="G512" s="2" t="str">
        <f>IF(_xlfn.XLOOKUP(orders!C512,customers!A511:A1511,customers!C511:C1511,,0)=0,"",_xlfn.XLOOKUP(orders!C512,customers!A511:A1511,customers!C511:C1511,,0))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L512*E512</f>
        <v>10.754999999999999</v>
      </c>
      <c r="N512" t="str">
        <f>IF(I512="Rob","Robusta",IF(I512="Exc","Excelsa",IF(I512="Ara","Arabica",IF(I512="Lib","Lebrica"))))</f>
        <v>Robusta</v>
      </c>
      <c r="O512" t="str">
        <f>IF(J512="M","Medium",IF(J512="L","Light",IF(J512="D","Dark","")))</f>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_xlfn.XLOOKUP(C513,customers!A512:A1512,customers!B512:B1512,,0)</f>
        <v>Carolann Beine</v>
      </c>
      <c r="G513" s="2" t="str">
        <f>IF(_xlfn.XLOOKUP(orders!C513,customers!A512:A1512,customers!C512:C1512,,0)=0,"",_xlfn.XLOOKUP(orders!C513,customers!A512:A1512,customers!C512:C1512,,0))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L513*E513</f>
        <v>13.5</v>
      </c>
      <c r="N513" t="str">
        <f>IF(I513="Rob","Robusta",IF(I513="Exc","Excelsa",IF(I513="Ara","Arabica",IF(I513="Lib","Lebrica"))))</f>
        <v>Arabica</v>
      </c>
      <c r="O513" t="str">
        <f>IF(J513="M","Medium",IF(J513="L","Light",IF(J513="D","Dark","")))</f>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_xlfn.XLOOKUP(C514,customers!A513:A1513,customers!B513:B1513,,0)</f>
        <v>Celia Bakeup</v>
      </c>
      <c r="G514" s="2" t="str">
        <f>IF(_xlfn.XLOOKUP(orders!C514,customers!A513:A1513,customers!C513:C1513,,0)=0,"",_xlfn.XLOOKUP(orders!C514,customers!A513:A1513,customers!C513:C1513,,0))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L514*E514</f>
        <v>47.55</v>
      </c>
      <c r="N514" t="str">
        <f>IF(I514="Rob","Robusta",IF(I514="Exc","Excelsa",IF(I514="Ara","Arabica",IF(I514="Lib","Lebrica"))))</f>
        <v>Lebrica</v>
      </c>
      <c r="O514" t="str">
        <f>IF(J514="M","Medium",IF(J514="L","Light",IF(J514="D","Dark","")))</f>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_xlfn.XLOOKUP(C515,customers!A514:A1514,customers!B514:B1514,,0)</f>
        <v>Nataniel Helkin</v>
      </c>
      <c r="G515" s="2" t="str">
        <f>IF(_xlfn.XLOOKUP(orders!C515,customers!A514:A1514,customers!C514:C1514,,0)=0,"",_xlfn.XLOOKUP(orders!C515,customers!A514:A1514,customers!C514:C1514,,0))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L515*E515</f>
        <v>79.25</v>
      </c>
      <c r="N515" t="str">
        <f>IF(I515="Rob","Robusta",IF(I515="Exc","Excelsa",IF(I515="Ara","Arabica",IF(I515="Lib","Lebrica"))))</f>
        <v>Lebrica</v>
      </c>
      <c r="O515" t="str">
        <f>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_xlfn.XLOOKUP(C516,customers!A515:A1515,customers!B515:B1515,,0)</f>
        <v>Pippo Witherington</v>
      </c>
      <c r="G516" s="2" t="str">
        <f>IF(_xlfn.XLOOKUP(orders!C516,customers!A515:A1515,customers!C515:C1515,,0)=0,"",_xlfn.XLOOKUP(orders!C516,customers!A515:A1515,customers!C515:C1515,,0))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L516*E516</f>
        <v>26.19</v>
      </c>
      <c r="N516" t="str">
        <f>IF(I516="Rob","Robusta",IF(I516="Exc","Excelsa",IF(I516="Ara","Arabica",IF(I516="Lib","Lebrica"))))</f>
        <v>Lebrica</v>
      </c>
      <c r="O516" t="str">
        <f>IF(J516="M","Medium",IF(J516="L","Light",IF(J516="D","Dark","")))</f>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_xlfn.XLOOKUP(C517,customers!A516:A1516,customers!B516:B1516,,0)</f>
        <v>Tildie Tilzey</v>
      </c>
      <c r="G517" s="2" t="str">
        <f>IF(_xlfn.XLOOKUP(orders!C517,customers!A516:A1516,customers!C516:C1516,,0)=0,"",_xlfn.XLOOKUP(orders!C517,customers!A516:A1516,customers!C516:C1516,,0))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L517*E517</f>
        <v>21.509999999999998</v>
      </c>
      <c r="N517" t="str">
        <f>IF(I517="Rob","Robusta",IF(I517="Exc","Excelsa",IF(I517="Ara","Arabica",IF(I517="Lib","Lebrica"))))</f>
        <v>Robusta</v>
      </c>
      <c r="O517" t="str">
        <f>IF(J517="M","Medium",IF(J517="L","Light",IF(J517="D","Dark","")))</f>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_xlfn.XLOOKUP(C518,customers!A517:A1517,customers!B517:B1517,,0)</f>
        <v>Cindra Burling</v>
      </c>
      <c r="G518" s="2" t="str">
        <f>IF(_xlfn.XLOOKUP(orders!C518,customers!A517:A1517,customers!C517:C1517,,0)=0,"",_xlfn.XLOOKUP(orders!C518,customers!A517:A1517,customers!C517:C1517,,0))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L518*E518</f>
        <v>102.92499999999998</v>
      </c>
      <c r="N518" t="str">
        <f>IF(I518="Rob","Robusta",IF(I518="Exc","Excelsa",IF(I518="Ara","Arabica",IF(I518="Lib","Lebrica"))))</f>
        <v>Robusta</v>
      </c>
      <c r="O518" t="str">
        <f>IF(J518="M","Medium",IF(J518="L","Light",IF(J518="D","Dark","")))</f>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_xlfn.XLOOKUP(C519,customers!A518:A1518,customers!B518:B1518,,0)</f>
        <v>Channa Belamy</v>
      </c>
      <c r="G519" s="2" t="str">
        <f>IF(_xlfn.XLOOKUP(orders!C519,customers!A518:A1518,customers!C518:C1518,,0)=0,"",_xlfn.XLOOKUP(orders!C519,customers!A518:A1518,customers!C518:C1518,,0))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L519*E519</f>
        <v>7.77</v>
      </c>
      <c r="N519" t="str">
        <f>IF(I519="Rob","Robusta",IF(I519="Exc","Excelsa",IF(I519="Ara","Arabica",IF(I519="Lib","Lebrica"))))</f>
        <v>Lebrica</v>
      </c>
      <c r="O519" t="str">
        <f>IF(J519="M","Medium",IF(J519="L","Light",IF(J519="D","Dark","")))</f>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_xlfn.XLOOKUP(C520,customers!A519:A1519,customers!B519:B1519,,0)</f>
        <v>Karl Imorts</v>
      </c>
      <c r="G520" s="2" t="str">
        <f>IF(_xlfn.XLOOKUP(orders!C520,customers!A519:A1519,customers!C519:C1519,,0)=0,"",_xlfn.XLOOKUP(orders!C520,customers!A519:A1519,customers!C519:C1519,,0))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L520*E520</f>
        <v>139.72499999999999</v>
      </c>
      <c r="N520" t="str">
        <f>IF(I520="Rob","Robusta",IF(I520="Exc","Excelsa",IF(I520="Ara","Arabica",IF(I520="Lib","Lebrica"))))</f>
        <v>Excelsa</v>
      </c>
      <c r="O520" t="str">
        <f>IF(J520="M","Medium",IF(J520="L","Light",IF(J520="D","Dark","")))</f>
        <v>Dark</v>
      </c>
      <c r="P520" t="str">
        <f>_xlfn.XLOOKUP(Orders[[#This Row],[Customer ID]],customers!$A$1:$A$1001,customers!$I$1:$I$1001,,0)</f>
        <v>No</v>
      </c>
    </row>
    <row r="521" spans="1:16" x14ac:dyDescent="0.2">
      <c r="A521" s="2" t="s">
        <v>3424</v>
      </c>
      <c r="B521" s="3">
        <v>44026</v>
      </c>
      <c r="C521" s="2" t="s">
        <v>3368</v>
      </c>
      <c r="D521" t="s">
        <v>6158</v>
      </c>
      <c r="E521" s="2">
        <v>2</v>
      </c>
      <c r="F521" s="2" t="e">
        <f>_xlfn.XLOOKUP(C521,customers!A520:A1520,customers!B520:B1520,,0)</f>
        <v>#N/A</v>
      </c>
      <c r="G521" s="2" t="e">
        <f>IF(_xlfn.XLOOKUP(orders!C521,customers!A520:A1520,customers!C520:C1520,,0)=0,"",_xlfn.XLOOKUP(orders!C521,customers!A520:A1520,customers!C520:C1520,,0))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L521*E521</f>
        <v>11.94</v>
      </c>
      <c r="N521" t="str">
        <f>IF(I521="Rob","Robusta",IF(I521="Exc","Excelsa",IF(I521="Ara","Arabica",IF(I521="Lib","Lebrica"))))</f>
        <v>Arabica</v>
      </c>
      <c r="O521" t="str">
        <f>IF(J521="M","Medium",IF(J521="L","Light",IF(J521="D","Dark","")))</f>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_xlfn.XLOOKUP(C522,customers!A521:A1521,customers!B521:B1521,,0)</f>
        <v>Mag Armistead</v>
      </c>
      <c r="G522" s="2" t="str">
        <f>IF(_xlfn.XLOOKUP(orders!C522,customers!A521:A1521,customers!C521:C1521,,0)=0,"",_xlfn.XLOOKUP(orders!C522,customers!A521:A1521,customers!C521:C1521,,0))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L522*E522</f>
        <v>3.8849999999999998</v>
      </c>
      <c r="N522" t="str">
        <f>IF(I522="Rob","Robusta",IF(I522="Exc","Excelsa",IF(I522="Ara","Arabica",IF(I522="Lib","Lebrica"))))</f>
        <v>Lebrica</v>
      </c>
      <c r="O522" t="str">
        <f>IF(J522="M","Medium",IF(J522="L","Light",IF(J522="D","Dark","")))</f>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_xlfn.XLOOKUP(C523,customers!A522:A1522,customers!B522:B1522,,0)</f>
        <v>Mag Armistead</v>
      </c>
      <c r="G523" s="2" t="str">
        <f>IF(_xlfn.XLOOKUP(orders!C523,customers!A522:A1522,customers!C522:C1522,,0)=0,"",_xlfn.XLOOKUP(orders!C523,customers!A522:A1522,customers!C522:C1522,,0))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L523*E523</f>
        <v>39.799999999999997</v>
      </c>
      <c r="N523" t="str">
        <f>IF(I523="Rob","Robusta",IF(I523="Exc","Excelsa",IF(I523="Ara","Arabica",IF(I523="Lib","Lebrica"))))</f>
        <v>Robusta</v>
      </c>
      <c r="O523" t="str">
        <f>IF(J523="M","Medium",IF(J523="L","Light",IF(J523="D","Dark","")))</f>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_xlfn.XLOOKUP(C524,customers!A523:A1523,customers!B523:B1523,,0)</f>
        <v>Vasili Upstone</v>
      </c>
      <c r="G524" s="2" t="str">
        <f>IF(_xlfn.XLOOKUP(orders!C524,customers!A523:A1523,customers!C523:C1523,,0)=0,"",_xlfn.XLOOKUP(orders!C524,customers!A523:A1523,customers!C523:C1523,,0))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L524*E524</f>
        <v>29.849999999999998</v>
      </c>
      <c r="N524" t="str">
        <f>IF(I524="Rob","Robusta",IF(I524="Exc","Excelsa",IF(I524="Ara","Arabica",IF(I524="Lib","Lebrica"))))</f>
        <v>Robusta</v>
      </c>
      <c r="O524" t="str">
        <f>IF(J524="M","Medium",IF(J524="L","Light",IF(J524="D","Dark","")))</f>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_xlfn.XLOOKUP(C525,customers!A524:A1524,customers!B524:B1524,,0)</f>
        <v>Berty Beelby</v>
      </c>
      <c r="G525" s="2" t="str">
        <f>IF(_xlfn.XLOOKUP(orders!C525,customers!A524:A1524,customers!C524:C1524,,0)=0,"",_xlfn.XLOOKUP(orders!C525,customers!A524:A1524,customers!C524:C1524,,0))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L525*E525</f>
        <v>29.784999999999997</v>
      </c>
      <c r="N525" t="str">
        <f>IF(I525="Rob","Robusta",IF(I525="Exc","Excelsa",IF(I525="Ara","Arabica",IF(I525="Lib","Lebrica"))))</f>
        <v>Lebrica</v>
      </c>
      <c r="O525" t="str">
        <f>IF(J525="M","Medium",IF(J525="L","Light",IF(J525="D","Dark","")))</f>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_xlfn.XLOOKUP(C526,customers!A525:A1525,customers!B525:B1525,,0)</f>
        <v>Erny Stenyng</v>
      </c>
      <c r="G526" s="2" t="str">
        <f>IF(_xlfn.XLOOKUP(orders!C526,customers!A525:A1525,customers!C525:C1525,,0)=0,"",_xlfn.XLOOKUP(orders!C526,customers!A525:A1525,customers!C525:C1525,,0))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L526*E526</f>
        <v>72.91</v>
      </c>
      <c r="N526" t="str">
        <f>IF(I526="Rob","Robusta",IF(I526="Exc","Excelsa",IF(I526="Ara","Arabica",IF(I526="Lib","Lebrica"))))</f>
        <v>Lebrica</v>
      </c>
      <c r="O526" t="str">
        <f>IF(J526="M","Medium",IF(J526="L","Light",IF(J526="D","Dark","")))</f>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_xlfn.XLOOKUP(C527,customers!A526:A1526,customers!B526:B1526,,0)</f>
        <v>Edin Yantsurev</v>
      </c>
      <c r="G527" s="2" t="str">
        <f>IF(_xlfn.XLOOKUP(orders!C527,customers!A526:A1526,customers!C526:C1526,,0)=0,"",_xlfn.XLOOKUP(orders!C527,customers!A526:A1526,customers!C526:C1526,,0))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L527*E527</f>
        <v>13.424999999999997</v>
      </c>
      <c r="N527" t="str">
        <f>IF(I527="Rob","Robusta",IF(I527="Exc","Excelsa",IF(I527="Ara","Arabica",IF(I527="Lib","Lebrica"))))</f>
        <v>Robusta</v>
      </c>
      <c r="O527" t="str">
        <f>IF(J527="M","Medium",IF(J527="L","Light",IF(J527="D","Dark","")))</f>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_xlfn.XLOOKUP(C528,customers!A527:A1527,customers!B527:B1527,,0)</f>
        <v>Webb Speechly</v>
      </c>
      <c r="G528" s="2" t="str">
        <f>IF(_xlfn.XLOOKUP(orders!C528,customers!A527:A1527,customers!C527:C1527,,0)=0,"",_xlfn.XLOOKUP(orders!C528,customers!A527:A1527,customers!C527:C1527,,0))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L528*E528</f>
        <v>126.49999999999999</v>
      </c>
      <c r="N528" t="str">
        <f>IF(I528="Rob","Robusta",IF(I528="Exc","Excelsa",IF(I528="Ara","Arabica",IF(I528="Lib","Lebrica"))))</f>
        <v>Excelsa</v>
      </c>
      <c r="O528" t="str">
        <f>IF(J528="M","Medium",IF(J528="L","Light",IF(J528="D","Dark","")))</f>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_xlfn.XLOOKUP(C529,customers!A528:A1528,customers!B528:B1528,,0)</f>
        <v>Irvine Phillpot</v>
      </c>
      <c r="G529" s="2" t="str">
        <f>IF(_xlfn.XLOOKUP(orders!C529,customers!A528:A1528,customers!C528:C1528,,0)=0,"",_xlfn.XLOOKUP(orders!C529,customers!A528:A1528,customers!C528:C1528,,0))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L529*E529</f>
        <v>41.25</v>
      </c>
      <c r="N529" t="str">
        <f>IF(I529="Rob","Robusta",IF(I529="Exc","Excelsa",IF(I529="Ara","Arabica",IF(I529="Lib","Lebrica"))))</f>
        <v>Excelsa</v>
      </c>
      <c r="O529" t="str">
        <f>IF(J529="M","Medium",IF(J529="L","Light",IF(J529="D","Dark","")))</f>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_xlfn.XLOOKUP(C530,customers!A529:A1529,customers!B529:B1529,,0)</f>
        <v>Lem Pennacci</v>
      </c>
      <c r="G530" s="2" t="str">
        <f>IF(_xlfn.XLOOKUP(orders!C530,customers!A529:A1529,customers!C529:C1529,,0)=0,"",_xlfn.XLOOKUP(orders!C530,customers!A529:A1529,customers!C529:C1529,,0))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L530*E530</f>
        <v>53.46</v>
      </c>
      <c r="N530" t="str">
        <f>IF(I530="Rob","Robusta",IF(I530="Exc","Excelsa",IF(I530="Ara","Arabica",IF(I530="Lib","Lebrica"))))</f>
        <v>Excelsa</v>
      </c>
      <c r="O530" t="str">
        <f>IF(J530="M","Medium",IF(J530="L","Light",IF(J530="D","Dark","")))</f>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_xlfn.XLOOKUP(C531,customers!A530:A1530,customers!B530:B1530,,0)</f>
        <v>Starr Arpin</v>
      </c>
      <c r="G531" s="2" t="str">
        <f>IF(_xlfn.XLOOKUP(orders!C531,customers!A530:A1530,customers!C530:C1530,,0)=0,"",_xlfn.XLOOKUP(orders!C531,customers!A530:A1530,customers!C530:C1530,,0))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L531*E531</f>
        <v>59.699999999999996</v>
      </c>
      <c r="N531" t="str">
        <f>IF(I531="Rob","Robusta",IF(I531="Exc","Excelsa",IF(I531="Ara","Arabica",IF(I531="Lib","Lebrica"))))</f>
        <v>Robusta</v>
      </c>
      <c r="O531" t="str">
        <f>IF(J531="M","Medium",IF(J531="L","Light",IF(J531="D","Dark","")))</f>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_xlfn.XLOOKUP(C532,customers!A531:A1531,customers!B531:B1531,,0)</f>
        <v>Donny Fries</v>
      </c>
      <c r="G532" s="2" t="str">
        <f>IF(_xlfn.XLOOKUP(orders!C532,customers!A531:A1531,customers!C531:C1531,,0)=0,"",_xlfn.XLOOKUP(orders!C532,customers!A531:A1531,customers!C531:C1531,,0))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L532*E532</f>
        <v>59.699999999999996</v>
      </c>
      <c r="N532" t="str">
        <f>IF(I532="Rob","Robusta",IF(I532="Exc","Excelsa",IF(I532="Ara","Arabica",IF(I532="Lib","Lebrica"))))</f>
        <v>Robusta</v>
      </c>
      <c r="O532" t="str">
        <f>IF(J532="M","Medium",IF(J532="L","Light",IF(J532="D","Dark","")))</f>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_xlfn.XLOOKUP(C533,customers!A532:A1532,customers!B532:B1532,,0)</f>
        <v>Rana Sharer</v>
      </c>
      <c r="G533" s="2" t="str">
        <f>IF(_xlfn.XLOOKUP(orders!C533,customers!A532:A1532,customers!C532:C1532,,0)=0,"",_xlfn.XLOOKUP(orders!C533,customers!A532:A1532,customers!C532:C1532,,0))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L533*E533</f>
        <v>44.75</v>
      </c>
      <c r="N533" t="str">
        <f>IF(I533="Rob","Robusta",IF(I533="Exc","Excelsa",IF(I533="Ara","Arabica",IF(I533="Lib","Lebrica"))))</f>
        <v>Robusta</v>
      </c>
      <c r="O533" t="str">
        <f>IF(J533="M","Medium",IF(J533="L","Light",IF(J533="D","Dark","")))</f>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_xlfn.XLOOKUP(C534,customers!A533:A1533,customers!B533:B1533,,0)</f>
        <v>Nannie Naseby</v>
      </c>
      <c r="G534" s="2" t="str">
        <f>IF(_xlfn.XLOOKUP(orders!C534,customers!A533:A1533,customers!C533:C1533,,0)=0,"",_xlfn.XLOOKUP(orders!C534,customers!A533:A1533,customers!C533:C1533,,0))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L534*E534</f>
        <v>16.5</v>
      </c>
      <c r="N534" t="str">
        <f>IF(I534="Rob","Robusta",IF(I534="Exc","Excelsa",IF(I534="Ara","Arabica",IF(I534="Lib","Lebrica"))))</f>
        <v>Excelsa</v>
      </c>
      <c r="O534" t="str">
        <f>IF(J534="M","Medium",IF(J534="L","Light",IF(J534="D","Dark","")))</f>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_xlfn.XLOOKUP(C535,customers!A534:A1534,customers!B534:B1534,,0)</f>
        <v>Rea Offell</v>
      </c>
      <c r="G535" s="2" t="str">
        <f>IF(_xlfn.XLOOKUP(orders!C535,customers!A534:A1534,customers!C534:C1534,,0)=0,"",_xlfn.XLOOKUP(orders!C535,customers!A534:A1534,customers!C534:C1534,,0))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L535*E535</f>
        <v>21.479999999999997</v>
      </c>
      <c r="N535" t="str">
        <f>IF(I535="Rob","Robusta",IF(I535="Exc","Excelsa",IF(I535="Ara","Arabica",IF(I535="Lib","Lebrica"))))</f>
        <v>Robusta</v>
      </c>
      <c r="O535" t="str">
        <f>IF(J535="M","Medium",IF(J535="L","Light",IF(J535="D","Dark","")))</f>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_xlfn.XLOOKUP(C536,customers!A535:A1535,customers!B535:B1535,,0)</f>
        <v>Kris O'Cullen</v>
      </c>
      <c r="G536" s="2" t="str">
        <f>IF(_xlfn.XLOOKUP(orders!C536,customers!A535:A1535,customers!C535:C1535,,0)=0,"",_xlfn.XLOOKUP(orders!C536,customers!A535:A1535,customers!C535:C1535,,0))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L536*E536</f>
        <v>45.769999999999996</v>
      </c>
      <c r="N536" t="str">
        <f>IF(I536="Rob","Robusta",IF(I536="Exc","Excelsa",IF(I536="Ara","Arabica",IF(I536="Lib","Lebrica"))))</f>
        <v>Robusta</v>
      </c>
      <c r="O536" t="str">
        <f>IF(J536="M","Medium",IF(J536="L","Light",IF(J536="D","Dark","")))</f>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_xlfn.XLOOKUP(C537,customers!A536:A1536,customers!B536:B1536,,0)</f>
        <v>Timoteo Glisane</v>
      </c>
      <c r="G537" s="2" t="str">
        <f>IF(_xlfn.XLOOKUP(orders!C537,customers!A536:A1536,customers!C536:C1536,,0)=0,"",_xlfn.XLOOKUP(orders!C537,customers!A536:A1536,customers!C536:C1536,,0))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L537*E537</f>
        <v>9.51</v>
      </c>
      <c r="N537" t="str">
        <f>IF(I537="Rob","Robusta",IF(I537="Exc","Excelsa",IF(I537="Ara","Arabica",IF(I537="Lib","Lebrica"))))</f>
        <v>Lebrica</v>
      </c>
      <c r="O537" t="str">
        <f>IF(J537="M","Medium",IF(J537="L","Light",IF(J537="D","Dark","")))</f>
        <v>Light</v>
      </c>
      <c r="P537" t="str">
        <f>_xlfn.XLOOKUP(Orders[[#This Row],[Customer ID]],customers!$A$1:$A$1001,customers!$I$1:$I$1001,,0)</f>
        <v>No</v>
      </c>
    </row>
    <row r="538" spans="1:16" x14ac:dyDescent="0.2">
      <c r="A538" s="2" t="s">
        <v>3521</v>
      </c>
      <c r="B538" s="3">
        <v>43544</v>
      </c>
      <c r="C538" s="2" t="s">
        <v>3368</v>
      </c>
      <c r="D538" t="s">
        <v>6163</v>
      </c>
      <c r="E538" s="2">
        <v>3</v>
      </c>
      <c r="F538" s="2" t="e">
        <f>_xlfn.XLOOKUP(C538,customers!A537:A1537,customers!B537:B1537,,0)</f>
        <v>#N/A</v>
      </c>
      <c r="G538" s="2" t="e">
        <f>IF(_xlfn.XLOOKUP(orders!C538,customers!A537:A1537,customers!C537:C1537,,0)=0,"",_xlfn.XLOOKUP(orders!C538,customers!A537:A1537,customers!C537:C1537,,0))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L538*E538</f>
        <v>8.0549999999999997</v>
      </c>
      <c r="N538" t="str">
        <f>IF(I538="Rob","Robusta",IF(I538="Exc","Excelsa",IF(I538="Ara","Arabica",IF(I538="Lib","Lebrica"))))</f>
        <v>Robusta</v>
      </c>
      <c r="O538" t="str">
        <f>IF(J538="M","Medium",IF(J538="L","Light",IF(J538="D","Dark","")))</f>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_xlfn.XLOOKUP(C539,customers!A538:A1538,customers!B538:B1538,,0)</f>
        <v>Hildegarde Brangan</v>
      </c>
      <c r="G539" s="2" t="str">
        <f>IF(_xlfn.XLOOKUP(orders!C539,customers!A538:A1538,customers!C538:C1538,,0)=0,"",_xlfn.XLOOKUP(orders!C539,customers!A538:A1538,customers!C538:C1538,,0))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L539*E539</f>
        <v>111.78</v>
      </c>
      <c r="N539" t="str">
        <f>IF(I539="Rob","Robusta",IF(I539="Exc","Excelsa",IF(I539="Ara","Arabica",IF(I539="Lib","Lebrica"))))</f>
        <v>Excelsa</v>
      </c>
      <c r="O539" t="str">
        <f>IF(J539="M","Medium",IF(J539="L","Light",IF(J539="D","Dark","")))</f>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_xlfn.XLOOKUP(C540,customers!A539:A1539,customers!B539:B1539,,0)</f>
        <v>Amii Gallyon</v>
      </c>
      <c r="G540" s="2" t="str">
        <f>IF(_xlfn.XLOOKUP(orders!C540,customers!A539:A1539,customers!C539:C1539,,0)=0,"",_xlfn.XLOOKUP(orders!C540,customers!A539:A1539,customers!C539:C1539,,0))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L540*E540</f>
        <v>10.739999999999998</v>
      </c>
      <c r="N540" t="str">
        <f>IF(I540="Rob","Robusta",IF(I540="Exc","Excelsa",IF(I540="Ara","Arabica",IF(I540="Lib","Lebrica"))))</f>
        <v>Robusta</v>
      </c>
      <c r="O540" t="str">
        <f>IF(J540="M","Medium",IF(J540="L","Light",IF(J540="D","Dark","")))</f>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_xlfn.XLOOKUP(C541,customers!A540:A1540,customers!B540:B1540,,0)</f>
        <v>Birgit Domange</v>
      </c>
      <c r="G541" s="2" t="str">
        <f>IF(_xlfn.XLOOKUP(orders!C541,customers!A540:A1540,customers!C540:C1540,,0)=0,"",_xlfn.XLOOKUP(orders!C541,customers!A540:A1540,customers!C540:C1540,,0))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L541*E541</f>
        <v>26.849999999999994</v>
      </c>
      <c r="N541" t="str">
        <f>IF(I541="Rob","Robusta",IF(I541="Exc","Excelsa",IF(I541="Ara","Arabica",IF(I541="Lib","Lebrica"))))</f>
        <v>Robusta</v>
      </c>
      <c r="O541" t="str">
        <f>IF(J541="M","Medium",IF(J541="L","Light",IF(J541="D","Dark","")))</f>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_xlfn.XLOOKUP(C542,customers!A541:A1541,customers!B541:B1541,,0)</f>
        <v>Killian Osler</v>
      </c>
      <c r="G542" s="2" t="str">
        <f>IF(_xlfn.XLOOKUP(orders!C542,customers!A541:A1541,customers!C541:C1541,,0)=0,"",_xlfn.XLOOKUP(orders!C542,customers!A541:A1541,customers!C541:C1541,,0))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L542*E542</f>
        <v>63.4</v>
      </c>
      <c r="N542" t="str">
        <f>IF(I542="Rob","Robusta",IF(I542="Exc","Excelsa",IF(I542="Ara","Arabica",IF(I542="Lib","Lebrica"))))</f>
        <v>Lebrica</v>
      </c>
      <c r="O542" t="str">
        <f>IF(J542="M","Medium",IF(J542="L","Light",IF(J542="D","Dark","")))</f>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_xlfn.XLOOKUP(C543,customers!A542:A1542,customers!B542:B1542,,0)</f>
        <v>Lora Dukes</v>
      </c>
      <c r="G543" s="2" t="str">
        <f>IF(_xlfn.XLOOKUP(orders!C543,customers!A542:A1542,customers!C542:C1542,,0)=0,"",_xlfn.XLOOKUP(orders!C543,customers!A542:A1542,customers!C542:C1542,,0))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L543*E543</f>
        <v>22.884999999999998</v>
      </c>
      <c r="N543" t="str">
        <f>IF(I543="Rob","Robusta",IF(I543="Exc","Excelsa",IF(I543="Ara","Arabica",IF(I543="Lib","Lebrica"))))</f>
        <v>Arabica</v>
      </c>
      <c r="O543" t="str">
        <f>IF(J543="M","Medium",IF(J543="L","Light",IF(J543="D","Dark","")))</f>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_xlfn.XLOOKUP(C544,customers!A543:A1543,customers!B543:B1543,,0)</f>
        <v>Zack Pellett</v>
      </c>
      <c r="G544" s="2" t="str">
        <f>IF(_xlfn.XLOOKUP(orders!C544,customers!A543:A1543,customers!C543:C1543,,0)=0,"",_xlfn.XLOOKUP(orders!C544,customers!A543:A1543,customers!C543:C1543,,0))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L544*E544</f>
        <v>103.49999999999999</v>
      </c>
      <c r="N544" t="str">
        <f>IF(I544="Rob","Robusta",IF(I544="Exc","Excelsa",IF(I544="Ara","Arabica",IF(I544="Lib","Lebrica"))))</f>
        <v>Arabica</v>
      </c>
      <c r="O544" t="str">
        <f>IF(J544="M","Medium",IF(J544="L","Light",IF(J544="D","Dark","")))</f>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_xlfn.XLOOKUP(C545,customers!A544:A1544,customers!B544:B1544,,0)</f>
        <v>Ilaire Sprakes</v>
      </c>
      <c r="G545" s="2" t="str">
        <f>IF(_xlfn.XLOOKUP(orders!C545,customers!A544:A1544,customers!C544:C1544,,0)=0,"",_xlfn.XLOOKUP(orders!C545,customers!A544:A1544,customers!C544:C1544,,0))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L545*E545</f>
        <v>54.969999999999992</v>
      </c>
      <c r="N545" t="str">
        <f>IF(I545="Rob","Robusta",IF(I545="Exc","Excelsa",IF(I545="Ara","Arabica",IF(I545="Lib","Lebrica"))))</f>
        <v>Robusta</v>
      </c>
      <c r="O545" t="str">
        <f>IF(J545="M","Medium",IF(J545="L","Light",IF(J545="D","Dark","")))</f>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_xlfn.XLOOKUP(C546,customers!A545:A1545,customers!B545:B1545,,0)</f>
        <v>Heda Fromant</v>
      </c>
      <c r="G546" s="2" t="str">
        <f>IF(_xlfn.XLOOKUP(orders!C546,customers!A545:A1545,customers!C545:C1545,,0)=0,"",_xlfn.XLOOKUP(orders!C546,customers!A545:A1545,customers!C545:C1545,,0))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L546*E546</f>
        <v>15.54</v>
      </c>
      <c r="N546" t="str">
        <f>IF(I546="Rob","Robusta",IF(I546="Exc","Excelsa",IF(I546="Ara","Arabica",IF(I546="Lib","Lebrica"))))</f>
        <v>Arabica</v>
      </c>
      <c r="O546" t="str">
        <f>IF(J546="M","Medium",IF(J546="L","Light",IF(J546="D","Dark","")))</f>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_xlfn.XLOOKUP(C547,customers!A546:A1546,customers!B546:B1546,,0)</f>
        <v>Rufus Flear</v>
      </c>
      <c r="G547" s="2" t="str">
        <f>IF(_xlfn.XLOOKUP(orders!C547,customers!A546:A1546,customers!C546:C1546,,0)=0,"",_xlfn.XLOOKUP(orders!C547,customers!A546:A1546,customers!C546:C1546,,0))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L547*E547</f>
        <v>15.54</v>
      </c>
      <c r="N547" t="str">
        <f>IF(I547="Rob","Robusta",IF(I547="Exc","Excelsa",IF(I547="Ara","Arabica",IF(I547="Lib","Lebrica"))))</f>
        <v>Lebrica</v>
      </c>
      <c r="O547" t="str">
        <f>IF(J547="M","Medium",IF(J547="L","Light",IF(J547="D","Dark","")))</f>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_xlfn.XLOOKUP(C548,customers!A547:A1547,customers!B547:B1547,,0)</f>
        <v>Dom Milella</v>
      </c>
      <c r="G548" s="2" t="str">
        <f>IF(_xlfn.XLOOKUP(orders!C548,customers!A547:A1547,customers!C547:C1547,,0)=0,"",_xlfn.XLOOKUP(orders!C548,customers!A547:A1547,customers!C547:C1547,,0))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L548*E548</f>
        <v>83.835000000000008</v>
      </c>
      <c r="N548" t="str">
        <f>IF(I548="Rob","Robusta",IF(I548="Exc","Excelsa",IF(I548="Ara","Arabica",IF(I548="Lib","Lebrica"))))</f>
        <v>Excelsa</v>
      </c>
      <c r="O548" t="str">
        <f>IF(J548="M","Medium",IF(J548="L","Light",IF(J548="D","Dark","")))</f>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_xlfn.XLOOKUP(C549,customers!A548:A1548,customers!B548:B1548,,0)</f>
        <v>Wilek Lightollers</v>
      </c>
      <c r="G549" s="2" t="str">
        <f>IF(_xlfn.XLOOKUP(orders!C549,customers!A548:A1548,customers!C548:C1548,,0)=0,"",_xlfn.XLOOKUP(orders!C549,customers!A548:A1548,customers!C548:C1548,,0))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L549*E549</f>
        <v>10.754999999999999</v>
      </c>
      <c r="N549" t="str">
        <f>IF(I549="Rob","Robusta",IF(I549="Exc","Excelsa",IF(I549="Ara","Arabica",IF(I549="Lib","Lebrica"))))</f>
        <v>Robusta</v>
      </c>
      <c r="O549" t="str">
        <f>IF(J549="M","Medium",IF(J549="L","Light",IF(J549="D","Dark","")))</f>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_xlfn.XLOOKUP(C550,customers!A549:A1549,customers!B549:B1549,,0)</f>
        <v>Bette-ann Munden</v>
      </c>
      <c r="G550" s="2" t="str">
        <f>IF(_xlfn.XLOOKUP(orders!C550,customers!A549:A1549,customers!C549:C1549,,0)=0,"",_xlfn.XLOOKUP(orders!C550,customers!A549:A1549,customers!C549:C1549,,0))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L550*E550</f>
        <v>13.365</v>
      </c>
      <c r="N550" t="str">
        <f>IF(I550="Rob","Robusta",IF(I550="Exc","Excelsa",IF(I550="Ara","Arabica",IF(I550="Lib","Lebrica"))))</f>
        <v>Excelsa</v>
      </c>
      <c r="O550" t="str">
        <f>IF(J550="M","Medium",IF(J550="L","Light",IF(J550="D","Dark","")))</f>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_xlfn.XLOOKUP(C551,customers!A550:A1550,customers!B550:B1550,,0)</f>
        <v>Wilek Lightollers</v>
      </c>
      <c r="G551" s="2" t="str">
        <f>IF(_xlfn.XLOOKUP(orders!C551,customers!A550:A1550,customers!C550:C1550,,0)=0,"",_xlfn.XLOOKUP(orders!C551,customers!A550:A1550,customers!C550:C1550,,0))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L551*E551</f>
        <v>17.82</v>
      </c>
      <c r="N551" t="str">
        <f>IF(I551="Rob","Robusta",IF(I551="Exc","Excelsa",IF(I551="Ara","Arabica",IF(I551="Lib","Lebrica"))))</f>
        <v>Excelsa</v>
      </c>
      <c r="O551" t="str">
        <f>IF(J551="M","Medium",IF(J551="L","Light",IF(J551="D","Dark","")))</f>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_xlfn.XLOOKUP(C552,customers!A551:A1551,customers!B551:B1551,,0)</f>
        <v>Nick Brakespear</v>
      </c>
      <c r="G552" s="2" t="str">
        <f>IF(_xlfn.XLOOKUP(orders!C552,customers!A551:A1551,customers!C551:C1551,,0)=0,"",_xlfn.XLOOKUP(orders!C552,customers!A551:A1551,customers!C551:C1551,,0))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L552*E552</f>
        <v>23.31</v>
      </c>
      <c r="N552" t="str">
        <f>IF(I552="Rob","Robusta",IF(I552="Exc","Excelsa",IF(I552="Ara","Arabica",IF(I552="Lib","Lebrica"))))</f>
        <v>Lebrica</v>
      </c>
      <c r="O552" t="str">
        <f>IF(J552="M","Medium",IF(J552="L","Light",IF(J552="D","Dark","")))</f>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_xlfn.XLOOKUP(C553,customers!A552:A1552,customers!B552:B1552,,0)</f>
        <v>Malynda Glawsop</v>
      </c>
      <c r="G553" s="2" t="str">
        <f>IF(_xlfn.XLOOKUP(orders!C553,customers!A552:A1552,customers!C552:C1552,,0)=0,"",_xlfn.XLOOKUP(orders!C553,customers!A552:A1552,customers!C552:C1552,,0))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L553*E553</f>
        <v>7.29</v>
      </c>
      <c r="N553" t="str">
        <f>IF(I553="Rob","Robusta",IF(I553="Exc","Excelsa",IF(I553="Ara","Arabica",IF(I553="Lib","Lebrica"))))</f>
        <v>Excelsa</v>
      </c>
      <c r="O553" t="str">
        <f>IF(J553="M","Medium",IF(J553="L","Light",IF(J553="D","Dark","")))</f>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_xlfn.XLOOKUP(C554,customers!A553:A1553,customers!B553:B1553,,0)</f>
        <v>Granville Alberts</v>
      </c>
      <c r="G554" s="2" t="str">
        <f>IF(_xlfn.XLOOKUP(orders!C554,customers!A553:A1553,customers!C553:C1553,,0)=0,"",_xlfn.XLOOKUP(orders!C554,customers!A553:A1553,customers!C553:C1553,,0))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L554*E554</f>
        <v>17.82</v>
      </c>
      <c r="N554" t="str">
        <f>IF(I554="Rob","Robusta",IF(I554="Exc","Excelsa",IF(I554="Ara","Arabica",IF(I554="Lib","Lebrica"))))</f>
        <v>Excelsa</v>
      </c>
      <c r="O554" t="str">
        <f>IF(J554="M","Medium",IF(J554="L","Light",IF(J554="D","Dark","")))</f>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_xlfn.XLOOKUP(C555,customers!A554:A1554,customers!B554:B1554,,0)</f>
        <v>Vasily Polglase</v>
      </c>
      <c r="G555" s="2" t="str">
        <f>IF(_xlfn.XLOOKUP(orders!C555,customers!A554:A1554,customers!C554:C1554,,0)=0,"",_xlfn.XLOOKUP(orders!C555,customers!A554:A1554,customers!C554:C1554,,0))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L555*E555</f>
        <v>68.75</v>
      </c>
      <c r="N555" t="str">
        <f>IF(I555="Rob","Robusta",IF(I555="Exc","Excelsa",IF(I555="Ara","Arabica",IF(I555="Lib","Lebrica"))))</f>
        <v>Excelsa</v>
      </c>
      <c r="O555" t="str">
        <f>IF(J555="M","Medium",IF(J555="L","Light",IF(J555="D","Dark","")))</f>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_xlfn.XLOOKUP(C556,customers!A555:A1555,customers!B555:B1555,,0)</f>
        <v>Madelaine Sharples</v>
      </c>
      <c r="G556" s="2" t="str">
        <f>IF(_xlfn.XLOOKUP(orders!C556,customers!A555:A1555,customers!C555:C1555,,0)=0,"",_xlfn.XLOOKUP(orders!C556,customers!A555:A1555,customers!C555:C1555,,0))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L556*E556</f>
        <v>54.969999999999992</v>
      </c>
      <c r="N556" t="str">
        <f>IF(I556="Rob","Robusta",IF(I556="Exc","Excelsa",IF(I556="Ara","Arabica",IF(I556="Lib","Lebrica"))))</f>
        <v>Robusta</v>
      </c>
      <c r="O556" t="str">
        <f>IF(J556="M","Medium",IF(J556="L","Light",IF(J556="D","Dark","")))</f>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_xlfn.XLOOKUP(C557,customers!A556:A1556,customers!B556:B1556,,0)</f>
        <v>Sigfrid Busch</v>
      </c>
      <c r="G557" s="2" t="str">
        <f>IF(_xlfn.XLOOKUP(orders!C557,customers!A556:A1556,customers!C556:C1556,,0)=0,"",_xlfn.XLOOKUP(orders!C557,customers!A556:A1556,customers!C556:C1556,,0))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L557*E557</f>
        <v>82.5</v>
      </c>
      <c r="N557" t="str">
        <f>IF(I557="Rob","Robusta",IF(I557="Exc","Excelsa",IF(I557="Ara","Arabica",IF(I557="Lib","Lebrica"))))</f>
        <v>Excelsa</v>
      </c>
      <c r="O557" t="str">
        <f>IF(J557="M","Medium",IF(J557="L","Light",IF(J557="D","Dark","")))</f>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_xlfn.XLOOKUP(C558,customers!A557:A1557,customers!B557:B1557,,0)</f>
        <v>Cissiee Raisbeck</v>
      </c>
      <c r="G558" s="2" t="str">
        <f>IF(_xlfn.XLOOKUP(orders!C558,customers!A557:A1557,customers!C557:C1557,,0)=0,"",_xlfn.XLOOKUP(orders!C558,customers!A557:A1557,customers!C557:C1557,,0))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L558*E558</f>
        <v>8.73</v>
      </c>
      <c r="N558" t="str">
        <f>IF(I558="Rob","Robusta",IF(I558="Exc","Excelsa",IF(I558="Ara","Arabica",IF(I558="Lib","Lebrica"))))</f>
        <v>Lebrica</v>
      </c>
      <c r="O558" t="str">
        <f>IF(J558="M","Medium",IF(J558="L","Light",IF(J558="D","Dark","")))</f>
        <v>Medium</v>
      </c>
      <c r="P558" t="str">
        <f>_xlfn.XLOOKUP(Orders[[#This Row],[Customer ID]],customers!$A$1:$A$1001,customers!$I$1:$I$1001,,0)</f>
        <v>Yes</v>
      </c>
    </row>
    <row r="559" spans="1:16" x14ac:dyDescent="0.2">
      <c r="A559" s="2" t="s">
        <v>3638</v>
      </c>
      <c r="B559" s="3">
        <v>44506</v>
      </c>
      <c r="C559" s="2" t="s">
        <v>3368</v>
      </c>
      <c r="D559" t="s">
        <v>6171</v>
      </c>
      <c r="E559" s="2">
        <v>4</v>
      </c>
      <c r="F559" s="2" t="e">
        <f>_xlfn.XLOOKUP(C559,customers!A558:A1558,customers!B558:B1558,,0)</f>
        <v>#N/A</v>
      </c>
      <c r="G559" s="2" t="e">
        <f>IF(_xlfn.XLOOKUP(orders!C559,customers!A558:A1558,customers!C558:C1558,,0)=0,"",_xlfn.XLOOKUP(orders!C559,customers!A558:A1558,customers!C558:C1558,,0))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L559*E559</f>
        <v>59.4</v>
      </c>
      <c r="N559" t="str">
        <f>IF(I559="Rob","Robusta",IF(I559="Exc","Excelsa",IF(I559="Ara","Arabica",IF(I559="Lib","Lebrica"))))</f>
        <v>Excelsa</v>
      </c>
      <c r="O559" t="str">
        <f>IF(J559="M","Medium",IF(J559="L","Light",IF(J559="D","Dark","")))</f>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_xlfn.XLOOKUP(C560,customers!A559:A1559,customers!B559:B1559,,0)</f>
        <v>Kenton Wetherick</v>
      </c>
      <c r="G560" s="2" t="str">
        <f>IF(_xlfn.XLOOKUP(orders!C560,customers!A559:A1559,customers!C559:C1559,,0)=0,"",_xlfn.XLOOKUP(orders!C560,customers!A559:A1559,customers!C559:C1559,,0))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L560*E560</f>
        <v>15.54</v>
      </c>
      <c r="N560" t="str">
        <f>IF(I560="Rob","Robusta",IF(I560="Exc","Excelsa",IF(I560="Ara","Arabica",IF(I560="Lib","Lebrica"))))</f>
        <v>Lebrica</v>
      </c>
      <c r="O560" t="str">
        <f>IF(J560="M","Medium",IF(J560="L","Light",IF(J560="D","Dark","")))</f>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_xlfn.XLOOKUP(C561,customers!A560:A1560,customers!B560:B1560,,0)</f>
        <v>Reamonn Aynold</v>
      </c>
      <c r="G561" s="2" t="str">
        <f>IF(_xlfn.XLOOKUP(orders!C561,customers!A560:A1560,customers!C560:C1560,,0)=0,"",_xlfn.XLOOKUP(orders!C561,customers!A560:A1560,customers!C560:C1560,,0))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L561*E561</f>
        <v>38.849999999999994</v>
      </c>
      <c r="N561" t="str">
        <f>IF(I561="Rob","Robusta",IF(I561="Exc","Excelsa",IF(I561="Ara","Arabica",IF(I561="Lib","Lebrica"))))</f>
        <v>Arabica</v>
      </c>
      <c r="O561" t="str">
        <f>IF(J561="M","Medium",IF(J561="L","Light",IF(J561="D","Dark","")))</f>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_xlfn.XLOOKUP(C562,customers!A561:A1561,customers!B561:B1561,,0)</f>
        <v>Hatty Dovydenas</v>
      </c>
      <c r="G562" s="2" t="str">
        <f>IF(_xlfn.XLOOKUP(orders!C562,customers!A561:A1561,customers!C561:C1561,,0)=0,"",_xlfn.XLOOKUP(orders!C562,customers!A561:A1561,customers!C561:C1561,,0))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L562*E562</f>
        <v>189.74999999999997</v>
      </c>
      <c r="N562" t="str">
        <f>IF(I562="Rob","Robusta",IF(I562="Exc","Excelsa",IF(I562="Ara","Arabica",IF(I562="Lib","Lebrica"))))</f>
        <v>Excelsa</v>
      </c>
      <c r="O562" t="str">
        <f>IF(J562="M","Medium",IF(J562="L","Light",IF(J562="D","Dark","")))</f>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_xlfn.XLOOKUP(C563,customers!A562:A1562,customers!B562:B1562,,0)</f>
        <v>Nathaniel Bloxland</v>
      </c>
      <c r="G563" s="2" t="str">
        <f>IF(_xlfn.XLOOKUP(orders!C563,customers!A562:A1562,customers!C562:C1562,,0)=0,"",_xlfn.XLOOKUP(orders!C563,customers!A562:A1562,customers!C562:C1562,,0))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L563*E563</f>
        <v>17.91</v>
      </c>
      <c r="N563" t="str">
        <f>IF(I563="Rob","Robusta",IF(I563="Exc","Excelsa",IF(I563="Ara","Arabica",IF(I563="Lib","Lebrica"))))</f>
        <v>Arabica</v>
      </c>
      <c r="O563" t="str">
        <f>IF(J563="M","Medium",IF(J563="L","Light",IF(J563="D","Dark","")))</f>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_xlfn.XLOOKUP(C564,customers!A563:A1563,customers!B563:B1563,,0)</f>
        <v>Brendan Grece</v>
      </c>
      <c r="G564" s="2" t="str">
        <f>IF(_xlfn.XLOOKUP(orders!C564,customers!A563:A1563,customers!C563:C1563,,0)=0,"",_xlfn.XLOOKUP(orders!C564,customers!A563:A1563,customers!C563:C1563,,0))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L564*E564</f>
        <v>28.53</v>
      </c>
      <c r="N564" t="str">
        <f>IF(I564="Rob","Robusta",IF(I564="Exc","Excelsa",IF(I564="Ara","Arabica",IF(I564="Lib","Lebrica"))))</f>
        <v>Lebrica</v>
      </c>
      <c r="O564" t="str">
        <f>IF(J564="M","Medium",IF(J564="L","Light",IF(J564="D","Dark","")))</f>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_xlfn.XLOOKUP(C565,customers!A564:A1564,customers!B564:B1564,,0)</f>
        <v>Don Flintiff</v>
      </c>
      <c r="G565" s="2" t="str">
        <f>IF(_xlfn.XLOOKUP(orders!C565,customers!A564:A1564,customers!C564:C1564,,0)=0,"",_xlfn.XLOOKUP(orders!C565,customers!A564:A1564,customers!C564:C1564,,0))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L565*E565</f>
        <v>82.5</v>
      </c>
      <c r="N565" t="str">
        <f>IF(I565="Rob","Robusta",IF(I565="Exc","Excelsa",IF(I565="Ara","Arabica",IF(I565="Lib","Lebrica"))))</f>
        <v>Excelsa</v>
      </c>
      <c r="O565" t="str">
        <f>IF(J565="M","Medium",IF(J565="L","Light",IF(J565="D","Dark","")))</f>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_xlfn.XLOOKUP(C566,customers!A565:A1565,customers!B565:B1565,,0)</f>
        <v>Abbe Thys</v>
      </c>
      <c r="G566" s="2" t="str">
        <f>IF(_xlfn.XLOOKUP(orders!C566,customers!A565:A1565,customers!C565:C1565,,0)=0,"",_xlfn.XLOOKUP(orders!C566,customers!A565:A1565,customers!C565:C1565,,0))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L566*E566</f>
        <v>14.339999999999998</v>
      </c>
      <c r="N566" t="str">
        <f>IF(I566="Rob","Robusta",IF(I566="Exc","Excelsa",IF(I566="Ara","Arabica",IF(I566="Lib","Lebrica"))))</f>
        <v>Robusta</v>
      </c>
      <c r="O566" t="str">
        <f>IF(J566="M","Medium",IF(J566="L","Light",IF(J566="D","Dark","")))</f>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_xlfn.XLOOKUP(C567,customers!A566:A1566,customers!B566:B1566,,0)</f>
        <v>Jackquelin Chugg</v>
      </c>
      <c r="G567" s="2" t="str">
        <f>IF(_xlfn.XLOOKUP(orders!C567,customers!A566:A1566,customers!C566:C1566,,0)=0,"",_xlfn.XLOOKUP(orders!C567,customers!A566:A1566,customers!C566:C1566,,0))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L567*E567</f>
        <v>82.339999999999989</v>
      </c>
      <c r="N567" t="str">
        <f>IF(I567="Rob","Robusta",IF(I567="Exc","Excelsa",IF(I567="Ara","Arabica",IF(I567="Lib","Lebrica"))))</f>
        <v>Robusta</v>
      </c>
      <c r="O567" t="str">
        <f>IF(J567="M","Medium",IF(J567="L","Light",IF(J567="D","Dark","")))</f>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_xlfn.XLOOKUP(C568,customers!A567:A1567,customers!B567:B1567,,0)</f>
        <v>Audra Kelston</v>
      </c>
      <c r="G568" s="2" t="str">
        <f>IF(_xlfn.XLOOKUP(orders!C568,customers!A567:A1567,customers!C567:C1567,,0)=0,"",_xlfn.XLOOKUP(orders!C568,customers!A567:A1567,customers!C567:C1567,,0))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L568*E568</f>
        <v>20.25</v>
      </c>
      <c r="N568" t="str">
        <f>IF(I568="Rob","Robusta",IF(I568="Exc","Excelsa",IF(I568="Ara","Arabica",IF(I568="Lib","Lebrica"))))</f>
        <v>Arabica</v>
      </c>
      <c r="O568" t="str">
        <f>IF(J568="M","Medium",IF(J568="L","Light",IF(J568="D","Dark","")))</f>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_xlfn.XLOOKUP(C569,customers!A568:A1568,customers!B568:B1568,,0)</f>
        <v>Elvina Angel</v>
      </c>
      <c r="G569" s="2" t="str">
        <f>IF(_xlfn.XLOOKUP(orders!C569,customers!A568:A1568,customers!C568:C1568,,0)=0,"",_xlfn.XLOOKUP(orders!C569,customers!A568:A1568,customers!C568:C1568,,0))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L569*E569</f>
        <v>164.90999999999997</v>
      </c>
      <c r="N569" t="str">
        <f>IF(I569="Rob","Robusta",IF(I569="Exc","Excelsa",IF(I569="Ara","Arabica",IF(I569="Lib","Lebrica"))))</f>
        <v>Robusta</v>
      </c>
      <c r="O569" t="str">
        <f>IF(J569="M","Medium",IF(J569="L","Light",IF(J569="D","Dark","")))</f>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_xlfn.XLOOKUP(C570,customers!A569:A1569,customers!B569:B1569,,0)</f>
        <v>Claiborne Mottram</v>
      </c>
      <c r="G570" s="2" t="str">
        <f>IF(_xlfn.XLOOKUP(orders!C570,customers!A569:A1569,customers!C569:C1569,,0)=0,"",_xlfn.XLOOKUP(orders!C570,customers!A569:A1569,customers!C569:C1569,,0))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L570*E570</f>
        <v>19.02</v>
      </c>
      <c r="N570" t="str">
        <f>IF(I570="Rob","Robusta",IF(I570="Exc","Excelsa",IF(I570="Ara","Arabica",IF(I570="Lib","Lebrica"))))</f>
        <v>Lebrica</v>
      </c>
      <c r="O570" t="str">
        <f>IF(J570="M","Medium",IF(J570="L","Light",IF(J570="D","Dark","")))</f>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_xlfn.XLOOKUP(C571,customers!A570:A1570,customers!B570:B1570,,0)</f>
        <v>Don Flintiff</v>
      </c>
      <c r="G571" s="2" t="str">
        <f>IF(_xlfn.XLOOKUP(orders!C571,customers!A570:A1570,customers!C570:C1570,,0)=0,"",_xlfn.XLOOKUP(orders!C571,customers!A570:A1570,customers!C570:C1570,,0))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L571*E571</f>
        <v>137.31</v>
      </c>
      <c r="N571" t="str">
        <f>IF(I571="Rob","Robusta",IF(I571="Exc","Excelsa",IF(I571="Ara","Arabica",IF(I571="Lib","Lebrica"))))</f>
        <v>Arabica</v>
      </c>
      <c r="O571" t="str">
        <f>IF(J571="M","Medium",IF(J571="L","Light",IF(J571="D","Dark","")))</f>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_xlfn.XLOOKUP(C572,customers!A571:A1571,customers!B571:B1571,,0)</f>
        <v>Donalt Sangwin</v>
      </c>
      <c r="G572" s="2" t="str">
        <f>IF(_xlfn.XLOOKUP(orders!C572,customers!A571:A1571,customers!C571:C1571,,0)=0,"",_xlfn.XLOOKUP(orders!C572,customers!A571:A1571,customers!C571:C1571,,0))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L572*E572</f>
        <v>27</v>
      </c>
      <c r="N572" t="str">
        <f>IF(I572="Rob","Robusta",IF(I572="Exc","Excelsa",IF(I572="Ara","Arabica",IF(I572="Lib","Lebrica"))))</f>
        <v>Arabica</v>
      </c>
      <c r="O572" t="str">
        <f>IF(J572="M","Medium",IF(J572="L","Light",IF(J572="D","Dark","")))</f>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_xlfn.XLOOKUP(C573,customers!A572:A1572,customers!B572:B1572,,0)</f>
        <v>Elizabet Aizikowitz</v>
      </c>
      <c r="G573" s="2" t="str">
        <f>IF(_xlfn.XLOOKUP(orders!C573,customers!A572:A1572,customers!C572:C1572,,0)=0,"",_xlfn.XLOOKUP(orders!C573,customers!A572:A1572,customers!C572:C1572,,0))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L573*E573</f>
        <v>35.64</v>
      </c>
      <c r="N573" t="str">
        <f>IF(I573="Rob","Robusta",IF(I573="Exc","Excelsa",IF(I573="Ara","Arabica",IF(I573="Lib","Lebrica"))))</f>
        <v>Excelsa</v>
      </c>
      <c r="O573" t="str">
        <f>IF(J573="M","Medium",IF(J573="L","Light",IF(J573="D","Dark","")))</f>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_xlfn.XLOOKUP(C574,customers!A573:A1573,customers!B573:B1573,,0)</f>
        <v>Herbie Peppard</v>
      </c>
      <c r="G574" s="2" t="str">
        <f>IF(_xlfn.XLOOKUP(orders!C574,customers!A573:A1573,customers!C573:C1573,,0)=0,"",_xlfn.XLOOKUP(orders!C574,customers!A573:A1573,customers!C573:C1573,,0))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L574*E574</f>
        <v>5.97</v>
      </c>
      <c r="N574" t="str">
        <f>IF(I574="Rob","Robusta",IF(I574="Exc","Excelsa",IF(I574="Ara","Arabica",IF(I574="Lib","Lebrica"))))</f>
        <v>Arabica</v>
      </c>
      <c r="O574" t="str">
        <f>IF(J574="M","Medium",IF(J574="L","Light",IF(J574="D","Dark","")))</f>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_xlfn.XLOOKUP(C575,customers!A574:A1574,customers!B574:B1574,,0)</f>
        <v>Cornie Venour</v>
      </c>
      <c r="G575" s="2" t="str">
        <f>IF(_xlfn.XLOOKUP(orders!C575,customers!A574:A1574,customers!C574:C1574,,0)=0,"",_xlfn.XLOOKUP(orders!C575,customers!A574:A1574,customers!C574:C1574,,0))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L575*E575</f>
        <v>67.5</v>
      </c>
      <c r="N575" t="str">
        <f>IF(I575="Rob","Robusta",IF(I575="Exc","Excelsa",IF(I575="Ara","Arabica",IF(I575="Lib","Lebrica"))))</f>
        <v>Arabica</v>
      </c>
      <c r="O575" t="str">
        <f>IF(J575="M","Medium",IF(J575="L","Light",IF(J575="D","Dark","")))</f>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_xlfn.XLOOKUP(C576,customers!A575:A1575,customers!B575:B1575,,0)</f>
        <v>Maggy Harby</v>
      </c>
      <c r="G576" s="2" t="str">
        <f>IF(_xlfn.XLOOKUP(orders!C576,customers!A575:A1575,customers!C575:C1575,,0)=0,"",_xlfn.XLOOKUP(orders!C576,customers!A575:A1575,customers!C575:C1575,,0))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L576*E576</f>
        <v>21.509999999999998</v>
      </c>
      <c r="N576" t="str">
        <f>IF(I576="Rob","Robusta",IF(I576="Exc","Excelsa",IF(I576="Ara","Arabica",IF(I576="Lib","Lebrica"))))</f>
        <v>Robusta</v>
      </c>
      <c r="O576" t="str">
        <f>IF(J576="M","Medium",IF(J576="L","Light",IF(J576="D","Dark","")))</f>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_xlfn.XLOOKUP(C577,customers!A576:A1576,customers!B576:B1576,,0)</f>
        <v>Reggie Thickpenny</v>
      </c>
      <c r="G577" s="2" t="str">
        <f>IF(_xlfn.XLOOKUP(orders!C577,customers!A576:A1576,customers!C576:C1576,,0)=0,"",_xlfn.XLOOKUP(orders!C577,customers!A576:A1576,customers!C576:C1576,,0))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L577*E577</f>
        <v>66.929999999999993</v>
      </c>
      <c r="N577" t="str">
        <f>IF(I577="Rob","Robusta",IF(I577="Exc","Excelsa",IF(I577="Ara","Arabica",IF(I577="Lib","Lebrica"))))</f>
        <v>Lebrica</v>
      </c>
      <c r="O577" t="str">
        <f>IF(J577="M","Medium",IF(J577="L","Light",IF(J577="D","Dark","")))</f>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_xlfn.XLOOKUP(C578,customers!A577:A1577,customers!B577:B1577,,0)</f>
        <v>Phyllys Ormerod</v>
      </c>
      <c r="G578" s="2" t="str">
        <f>IF(_xlfn.XLOOKUP(orders!C578,customers!A577:A1577,customers!C577:C1577,,0)=0,"",_xlfn.XLOOKUP(orders!C578,customers!A577:A1577,customers!C577:C1577,,0))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L578*E578</f>
        <v>17.91</v>
      </c>
      <c r="N578" t="str">
        <f>IF(I578="Rob","Robusta",IF(I578="Exc","Excelsa",IF(I578="Ara","Arabica",IF(I578="Lib","Lebrica"))))</f>
        <v>Arabica</v>
      </c>
      <c r="O578" t="str">
        <f>IF(J578="M","Medium",IF(J578="L","Light",IF(J578="D","Dark","")))</f>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_xlfn.XLOOKUP(C579,customers!A578:A1578,customers!B578:B1578,,0)</f>
        <v>Don Flintiff</v>
      </c>
      <c r="G579" s="2" t="str">
        <f>IF(_xlfn.XLOOKUP(orders!C579,customers!A578:A1578,customers!C578:C1578,,0)=0,"",_xlfn.XLOOKUP(orders!C579,customers!A578:A1578,customers!C578:C1578,,0))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L579*E579</f>
        <v>58.2</v>
      </c>
      <c r="N579" t="str">
        <f>IF(I579="Rob","Robusta",IF(I579="Exc","Excelsa",IF(I579="Ara","Arabica",IF(I579="Lib","Lebrica"))))</f>
        <v>Lebrica</v>
      </c>
      <c r="O579" t="str">
        <f>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_xlfn.XLOOKUP(C580,customers!A579:A1579,customers!B579:B1579,,0)</f>
        <v>Tymon Zanetti</v>
      </c>
      <c r="G580" s="2" t="str">
        <f>IF(_xlfn.XLOOKUP(orders!C580,customers!A579:A1579,customers!C579:C1579,,0)=0,"",_xlfn.XLOOKUP(orders!C580,customers!A579:A1579,customers!C579:C1579,,0))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L580*E580</f>
        <v>13.365</v>
      </c>
      <c r="N580" t="str">
        <f>IF(I580="Rob","Robusta",IF(I580="Exc","Excelsa",IF(I580="Ara","Arabica",IF(I580="Lib","Lebrica"))))</f>
        <v>Excelsa</v>
      </c>
      <c r="O580" t="str">
        <f>IF(J580="M","Medium",IF(J580="L","Light",IF(J580="D","Dark","")))</f>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_xlfn.XLOOKUP(C581,customers!A580:A1580,customers!B580:B1580,,0)</f>
        <v>Tymon Zanetti</v>
      </c>
      <c r="G581" s="2" t="str">
        <f>IF(_xlfn.XLOOKUP(orders!C581,customers!A580:A1580,customers!C580:C1580,,0)=0,"",_xlfn.XLOOKUP(orders!C581,customers!A580:A1580,customers!C580:C1580,,0))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L581*E581</f>
        <v>33.75</v>
      </c>
      <c r="N581" t="str">
        <f>IF(I581="Rob","Robusta",IF(I581="Exc","Excelsa",IF(I581="Ara","Arabica",IF(I581="Lib","Lebrica"))))</f>
        <v>Arabica</v>
      </c>
      <c r="O581" t="str">
        <f>IF(J581="M","Medium",IF(J581="L","Light",IF(J581="D","Dark","")))</f>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_xlfn.XLOOKUP(C582,customers!A581:A1581,customers!B581:B1581,,0)</f>
        <v>Reinaldos Kirtley</v>
      </c>
      <c r="G582" s="2" t="str">
        <f>IF(_xlfn.XLOOKUP(orders!C582,customers!A581:A1581,customers!C581:C1581,,0)=0,"",_xlfn.XLOOKUP(orders!C582,customers!A581:A1581,customers!C581:C1581,,0))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L582*E582</f>
        <v>44.55</v>
      </c>
      <c r="N582" t="str">
        <f>IF(I582="Rob","Robusta",IF(I582="Exc","Excelsa",IF(I582="Ara","Arabica",IF(I582="Lib","Lebrica"))))</f>
        <v>Excelsa</v>
      </c>
      <c r="O582" t="str">
        <f>IF(J582="M","Medium",IF(J582="L","Light",IF(J582="D","Dark","")))</f>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_xlfn.XLOOKUP(C583,customers!A582:A1582,customers!B582:B1582,,0)</f>
        <v>Carney Clemencet</v>
      </c>
      <c r="G583" s="2" t="str">
        <f>IF(_xlfn.XLOOKUP(orders!C583,customers!A582:A1582,customers!C582:C1582,,0)=0,"",_xlfn.XLOOKUP(orders!C583,customers!A582:A1582,customers!C582:C1582,,0))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L583*E583</f>
        <v>44.55</v>
      </c>
      <c r="N583" t="str">
        <f>IF(I583="Rob","Robusta",IF(I583="Exc","Excelsa",IF(I583="Ara","Arabica",IF(I583="Lib","Lebrica"))))</f>
        <v>Excelsa</v>
      </c>
      <c r="O583" t="str">
        <f>IF(J583="M","Medium",IF(J583="L","Light",IF(J583="D","Dark","")))</f>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_xlfn.XLOOKUP(C584,customers!A583:A1583,customers!B583:B1583,,0)</f>
        <v>Russell Donet</v>
      </c>
      <c r="G584" s="2" t="str">
        <f>IF(_xlfn.XLOOKUP(orders!C584,customers!A583:A1583,customers!C583:C1583,,0)=0,"",_xlfn.XLOOKUP(orders!C584,customers!A583:A1583,customers!C583:C1583,,0))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L584*E584</f>
        <v>60.75</v>
      </c>
      <c r="N584" t="str">
        <f>IF(I584="Rob","Robusta",IF(I584="Exc","Excelsa",IF(I584="Ara","Arabica",IF(I584="Lib","Lebrica"))))</f>
        <v>Excelsa</v>
      </c>
      <c r="O584" t="str">
        <f>IF(J584="M","Medium",IF(J584="L","Light",IF(J584="D","Dark","")))</f>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_xlfn.XLOOKUP(C585,customers!A584:A1584,customers!B584:B1584,,0)</f>
        <v>Sidney Gawen</v>
      </c>
      <c r="G585" s="2" t="str">
        <f>IF(_xlfn.XLOOKUP(orders!C585,customers!A584:A1584,customers!C584:C1584,,0)=0,"",_xlfn.XLOOKUP(orders!C585,customers!A584:A1584,customers!C584:C1584,,0))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L585*E585</f>
        <v>3.5849999999999995</v>
      </c>
      <c r="N585" t="str">
        <f>IF(I585="Rob","Robusta",IF(I585="Exc","Excelsa",IF(I585="Ara","Arabica",IF(I585="Lib","Lebrica"))))</f>
        <v>Robusta</v>
      </c>
      <c r="O585" t="str">
        <f>IF(J585="M","Medium",IF(J585="L","Light",IF(J585="D","Dark","")))</f>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_xlfn.XLOOKUP(C586,customers!A585:A1585,customers!B585:B1585,,0)</f>
        <v>Rickey Readie</v>
      </c>
      <c r="G586" s="2" t="str">
        <f>IF(_xlfn.XLOOKUP(orders!C586,customers!A585:A1585,customers!C585:C1585,,0)=0,"",_xlfn.XLOOKUP(orders!C586,customers!A585:A1585,customers!C585:C1585,,0))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L586*E586</f>
        <v>21.509999999999998</v>
      </c>
      <c r="N586" t="str">
        <f>IF(I586="Rob","Robusta",IF(I586="Exc","Excelsa",IF(I586="Ara","Arabica",IF(I586="Lib","Lebrica"))))</f>
        <v>Robusta</v>
      </c>
      <c r="O586" t="str">
        <f>IF(J586="M","Medium",IF(J586="L","Light",IF(J586="D","Dark","")))</f>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_xlfn.XLOOKUP(C587,customers!A586:A1586,customers!B586:B1586,,0)</f>
        <v>Cody Verissimo</v>
      </c>
      <c r="G587" s="2" t="str">
        <f>IF(_xlfn.XLOOKUP(orders!C587,customers!A586:A1586,customers!C586:C1586,,0)=0,"",_xlfn.XLOOKUP(orders!C587,customers!A586:A1586,customers!C586:C1586,,0))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L587*E587</f>
        <v>16.5</v>
      </c>
      <c r="N587" t="str">
        <f>IF(I587="Rob","Robusta",IF(I587="Exc","Excelsa",IF(I587="Ara","Arabica",IF(I587="Lib","Lebrica"))))</f>
        <v>Excelsa</v>
      </c>
      <c r="O587" t="str">
        <f>IF(J587="M","Medium",IF(J587="L","Light",IF(J587="D","Dark","")))</f>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_xlfn.XLOOKUP(C588,customers!A587:A1587,customers!B587:B1587,,0)</f>
        <v>Zilvia Claisse</v>
      </c>
      <c r="G588" s="2" t="str">
        <f>IF(_xlfn.XLOOKUP(orders!C588,customers!A587:A1587,customers!C587:C1587,,0)=0,"",_xlfn.XLOOKUP(orders!C588,customers!A587:A1587,customers!C587:C1587,,0))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L588*E588</f>
        <v>82.454999999999984</v>
      </c>
      <c r="N588" t="str">
        <f>IF(I588="Rob","Robusta",IF(I588="Exc","Excelsa",IF(I588="Ara","Arabica",IF(I588="Lib","Lebrica"))))</f>
        <v>Robusta</v>
      </c>
      <c r="O588" t="str">
        <f>IF(J588="M","Medium",IF(J588="L","Light",IF(J588="D","Dark","")))</f>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_xlfn.XLOOKUP(C589,customers!A588:A1588,customers!B588:B1588,,0)</f>
        <v>Bar O' Mahony</v>
      </c>
      <c r="G589" s="2" t="str">
        <f>IF(_xlfn.XLOOKUP(orders!C589,customers!A588:A1588,customers!C588:C1588,,0)=0,"",_xlfn.XLOOKUP(orders!C589,customers!A588:A1588,customers!C588:C1588,,0))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L589*E589</f>
        <v>7.77</v>
      </c>
      <c r="N589" t="str">
        <f>IF(I589="Rob","Robusta",IF(I589="Exc","Excelsa",IF(I589="Ara","Arabica",IF(I589="Lib","Lebrica"))))</f>
        <v>Lebrica</v>
      </c>
      <c r="O589" t="str">
        <f>IF(J589="M","Medium",IF(J589="L","Light",IF(J589="D","Dark","")))</f>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_xlfn.XLOOKUP(C590,customers!A589:A1589,customers!B589:B1589,,0)</f>
        <v>Valenka Stansbury</v>
      </c>
      <c r="G590" s="2" t="str">
        <f>IF(_xlfn.XLOOKUP(orders!C590,customers!A589:A1589,customers!C589:C1589,,0)=0,"",_xlfn.XLOOKUP(orders!C590,customers!A589:A1589,customers!C589:C1589,,0))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L590*E590</f>
        <v>11.94</v>
      </c>
      <c r="N590" t="str">
        <f>IF(I590="Rob","Robusta",IF(I590="Exc","Excelsa",IF(I590="Ara","Arabica",IF(I590="Lib","Lebrica"))))</f>
        <v>Robusta</v>
      </c>
      <c r="O590" t="str">
        <f>IF(J590="M","Medium",IF(J590="L","Light",IF(J590="D","Dark","")))</f>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_xlfn.XLOOKUP(C591,customers!A590:A1590,customers!B590:B1590,,0)</f>
        <v>Daniel Heinonen</v>
      </c>
      <c r="G591" s="2" t="str">
        <f>IF(_xlfn.XLOOKUP(orders!C591,customers!A590:A1590,customers!C590:C1590,,0)=0,"",_xlfn.XLOOKUP(orders!C591,customers!A590:A1590,customers!C590:C1590,,0))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L591*E591</f>
        <v>204.92999999999995</v>
      </c>
      <c r="N591" t="str">
        <f>IF(I591="Rob","Robusta",IF(I591="Exc","Excelsa",IF(I591="Ara","Arabica",IF(I591="Lib","Lebrica"))))</f>
        <v>Excelsa</v>
      </c>
      <c r="O591" t="str">
        <f>IF(J591="M","Medium",IF(J591="L","Light",IF(J591="D","Dark","")))</f>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_xlfn.XLOOKUP(C592,customers!A591:A1591,customers!B591:B1591,,0)</f>
        <v>Jewelle Shenton</v>
      </c>
      <c r="G592" s="2" t="str">
        <f>IF(_xlfn.XLOOKUP(orders!C592,customers!A591:A1591,customers!C591:C1591,,0)=0,"",_xlfn.XLOOKUP(orders!C592,customers!A591:A1591,customers!C591:C1591,,0))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L592*E592</f>
        <v>63.249999999999993</v>
      </c>
      <c r="N592" t="str">
        <f>IF(I592="Rob","Robusta",IF(I592="Exc","Excelsa",IF(I592="Ara","Arabica",IF(I592="Lib","Lebrica"))))</f>
        <v>Excelsa</v>
      </c>
      <c r="O592" t="str">
        <f>IF(J592="M","Medium",IF(J592="L","Light",IF(J592="D","Dark","")))</f>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_xlfn.XLOOKUP(C593,customers!A592:A1592,customers!B592:B1592,,0)</f>
        <v>Jennifer Wilkisson</v>
      </c>
      <c r="G593" s="2" t="str">
        <f>IF(_xlfn.XLOOKUP(orders!C593,customers!A592:A1592,customers!C592:C1592,,0)=0,"",_xlfn.XLOOKUP(orders!C593,customers!A592:A1592,customers!C592:C1592,,0))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L593*E593</f>
        <v>8.0549999999999997</v>
      </c>
      <c r="N593" t="str">
        <f>IF(I593="Rob","Robusta",IF(I593="Exc","Excelsa",IF(I593="Ara","Arabica",IF(I593="Lib","Lebrica"))))</f>
        <v>Robusta</v>
      </c>
      <c r="O593" t="str">
        <f>IF(J593="M","Medium",IF(J593="L","Light",IF(J593="D","Dark","")))</f>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_xlfn.XLOOKUP(C594,customers!A593:A1593,customers!B593:B1593,,0)</f>
        <v>Kylie Mowat</v>
      </c>
      <c r="G594" s="2" t="str">
        <f>IF(_xlfn.XLOOKUP(orders!C594,customers!A593:A1593,customers!C593:C1593,,0)=0,"",_xlfn.XLOOKUP(orders!C594,customers!A593:A1593,customers!C593:C1593,,0))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L594*E594</f>
        <v>51.749999999999993</v>
      </c>
      <c r="N594" t="str">
        <f>IF(I594="Rob","Robusta",IF(I594="Exc","Excelsa",IF(I594="Ara","Arabica",IF(I594="Lib","Lebrica"))))</f>
        <v>Arabica</v>
      </c>
      <c r="O594" t="str">
        <f>IF(J594="M","Medium",IF(J594="L","Light",IF(J594="D","Dark","")))</f>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_xlfn.XLOOKUP(C595,customers!A594:A1594,customers!B594:B1594,,0)</f>
        <v>Cody Verissimo</v>
      </c>
      <c r="G595" s="2" t="str">
        <f>IF(_xlfn.XLOOKUP(orders!C595,customers!A594:A1594,customers!C594:C1594,,0)=0,"",_xlfn.XLOOKUP(orders!C595,customers!A594:A1594,customers!C594:C1594,,0))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L595*E595</f>
        <v>27.945</v>
      </c>
      <c r="N595" t="str">
        <f>IF(I595="Rob","Robusta",IF(I595="Exc","Excelsa",IF(I595="Ara","Arabica",IF(I595="Lib","Lebrica"))))</f>
        <v>Excelsa</v>
      </c>
      <c r="O595" t="str">
        <f>IF(J595="M","Medium",IF(J595="L","Light",IF(J595="D","Dark","")))</f>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_xlfn.XLOOKUP(C596,customers!A595:A1595,customers!B595:B1595,,0)</f>
        <v>Gabriel Starcks</v>
      </c>
      <c r="G596" s="2" t="str">
        <f>IF(_xlfn.XLOOKUP(orders!C596,customers!A595:A1595,customers!C595:C1595,,0)=0,"",_xlfn.XLOOKUP(orders!C596,customers!A595:A1595,customers!C595:C1595,,0))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L596*E596</f>
        <v>59.569999999999993</v>
      </c>
      <c r="N596" t="str">
        <f>IF(I596="Rob","Robusta",IF(I596="Exc","Excelsa",IF(I596="Ara","Arabica",IF(I596="Lib","Lebrica"))))</f>
        <v>Arabica</v>
      </c>
      <c r="O596" t="str">
        <f>IF(J596="M","Medium",IF(J596="L","Light",IF(J596="D","Dark","")))</f>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_xlfn.XLOOKUP(C597,customers!A596:A1596,customers!B596:B1596,,0)</f>
        <v>Darby Dummer</v>
      </c>
      <c r="G597" s="2" t="str">
        <f>IF(_xlfn.XLOOKUP(orders!C597,customers!A596:A1596,customers!C596:C1596,,0)=0,"",_xlfn.XLOOKUP(orders!C597,customers!A596:A1596,customers!C596:C1596,,0))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L597*E597</f>
        <v>14.85</v>
      </c>
      <c r="N597" t="str">
        <f>IF(I597="Rob","Robusta",IF(I597="Exc","Excelsa",IF(I597="Ara","Arabica",IF(I597="Lib","Lebrica"))))</f>
        <v>Excelsa</v>
      </c>
      <c r="O597" t="str">
        <f>IF(J597="M","Medium",IF(J597="L","Light",IF(J597="D","Dark","")))</f>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_xlfn.XLOOKUP(C598,customers!A597:A1597,customers!B597:B1597,,0)</f>
        <v>Kienan Scholard</v>
      </c>
      <c r="G598" s="2" t="str">
        <f>IF(_xlfn.XLOOKUP(orders!C598,customers!A597:A1597,customers!C597:C1597,,0)=0,"",_xlfn.XLOOKUP(orders!C598,customers!A597:A1597,customers!C597:C1597,,0))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L598*E598</f>
        <v>33.75</v>
      </c>
      <c r="N598" t="str">
        <f>IF(I598="Rob","Robusta",IF(I598="Exc","Excelsa",IF(I598="Ara","Arabica",IF(I598="Lib","Lebrica"))))</f>
        <v>Arabica</v>
      </c>
      <c r="O598" t="str">
        <f>IF(J598="M","Medium",IF(J598="L","Light",IF(J598="D","Dark","")))</f>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_xlfn.XLOOKUP(C599,customers!A598:A1598,customers!B598:B1598,,0)</f>
        <v>Bo Kindley</v>
      </c>
      <c r="G599" s="2" t="str">
        <f>IF(_xlfn.XLOOKUP(orders!C599,customers!A598:A1598,customers!C598:C1598,,0)=0,"",_xlfn.XLOOKUP(orders!C599,customers!A598:A1598,customers!C598:C1598,,0))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L599*E599</f>
        <v>145.82</v>
      </c>
      <c r="N599" t="str">
        <f>IF(I599="Rob","Robusta",IF(I599="Exc","Excelsa",IF(I599="Ara","Arabica",IF(I599="Lib","Lebrica"))))</f>
        <v>Lebrica</v>
      </c>
      <c r="O599" t="str">
        <f>IF(J599="M","Medium",IF(J599="L","Light",IF(J599="D","Dark","")))</f>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_xlfn.XLOOKUP(C600,customers!A599:A1599,customers!B599:B1599,,0)</f>
        <v>Krissie Hammett</v>
      </c>
      <c r="G600" s="2" t="str">
        <f>IF(_xlfn.XLOOKUP(orders!C600,customers!A599:A1599,customers!C599:C1599,,0)=0,"",_xlfn.XLOOKUP(orders!C600,customers!A599:A1599,customers!C599:C1599,,0))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L600*E600</f>
        <v>11.94</v>
      </c>
      <c r="N600" t="str">
        <f>IF(I600="Rob","Robusta",IF(I600="Exc","Excelsa",IF(I600="Ara","Arabica",IF(I600="Lib","Lebrica"))))</f>
        <v>Robusta</v>
      </c>
      <c r="O600" t="str">
        <f>IF(J600="M","Medium",IF(J600="L","Light",IF(J600="D","Dark","")))</f>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_xlfn.XLOOKUP(C601,customers!A600:A1600,customers!B600:B1600,,0)</f>
        <v>Alisha Hulburt</v>
      </c>
      <c r="G601" s="2" t="str">
        <f>IF(_xlfn.XLOOKUP(orders!C601,customers!A600:A1600,customers!C600:C1600,,0)=0,"",_xlfn.XLOOKUP(orders!C601,customers!A600:A1600,customers!C600:C1600,,0))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L601*E601</f>
        <v>11.94</v>
      </c>
      <c r="N601" t="str">
        <f>IF(I601="Rob","Robusta",IF(I601="Exc","Excelsa",IF(I601="Ara","Arabica",IF(I601="Lib","Lebrica"))))</f>
        <v>Arabica</v>
      </c>
      <c r="O601" t="str">
        <f>IF(J601="M","Medium",IF(J601="L","Light",IF(J601="D","Dark","")))</f>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_xlfn.XLOOKUP(C602,customers!A601:A1601,customers!B601:B1601,,0)</f>
        <v>Peyter Lauritzen</v>
      </c>
      <c r="G602" s="2" t="str">
        <f>IF(_xlfn.XLOOKUP(orders!C602,customers!A601:A1601,customers!C601:C1601,,0)=0,"",_xlfn.XLOOKUP(orders!C602,customers!A601:A1601,customers!C601:C1601,,0))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L602*E602</f>
        <v>7.77</v>
      </c>
      <c r="N602" t="str">
        <f>IF(I602="Rob","Robusta",IF(I602="Exc","Excelsa",IF(I602="Ara","Arabica",IF(I602="Lib","Lebrica"))))</f>
        <v>Lebrica</v>
      </c>
      <c r="O602" t="str">
        <f>IF(J602="M","Medium",IF(J602="L","Light",IF(J602="D","Dark","")))</f>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_xlfn.XLOOKUP(C603,customers!A602:A1602,customers!B602:B1602,,0)</f>
        <v>Aurelia Burgwin</v>
      </c>
      <c r="G603" s="2" t="str">
        <f>IF(_xlfn.XLOOKUP(orders!C603,customers!A602:A1602,customers!C602:C1602,,0)=0,"",_xlfn.XLOOKUP(orders!C603,customers!A602:A1602,customers!C602:C1602,,0))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L603*E603</f>
        <v>109.93999999999998</v>
      </c>
      <c r="N603" t="str">
        <f>IF(I603="Rob","Robusta",IF(I603="Exc","Excelsa",IF(I603="Ara","Arabica",IF(I603="Lib","Lebrica"))))</f>
        <v>Robusta</v>
      </c>
      <c r="O603" t="str">
        <f>IF(J603="M","Medium",IF(J603="L","Light",IF(J603="D","Dark","")))</f>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_xlfn.XLOOKUP(C604,customers!A603:A1603,customers!B603:B1603,,0)</f>
        <v>Emalee Rolin</v>
      </c>
      <c r="G604" s="2" t="str">
        <f>IF(_xlfn.XLOOKUP(orders!C604,customers!A603:A1603,customers!C603:C1603,,0)=0,"",_xlfn.XLOOKUP(orders!C604,customers!A603:A1603,customers!C603:C1603,,0))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L604*E604</f>
        <v>22.274999999999999</v>
      </c>
      <c r="N604" t="str">
        <f>IF(I604="Rob","Robusta",IF(I604="Exc","Excelsa",IF(I604="Ara","Arabica",IF(I604="Lib","Lebrica"))))</f>
        <v>Excelsa</v>
      </c>
      <c r="O604" t="str">
        <f>IF(J604="M","Medium",IF(J604="L","Light",IF(J604="D","Dark","")))</f>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_xlfn.XLOOKUP(C605,customers!A604:A1604,customers!B604:B1604,,0)</f>
        <v>Donavon Fowle</v>
      </c>
      <c r="G605" s="2" t="str">
        <f>IF(_xlfn.XLOOKUP(orders!C605,customers!A604:A1604,customers!C604:C1604,,0)=0,"",_xlfn.XLOOKUP(orders!C605,customers!A604:A1604,customers!C604:C1604,,0))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L605*E605</f>
        <v>8.9550000000000001</v>
      </c>
      <c r="N605" t="str">
        <f>IF(I605="Rob","Robusta",IF(I605="Exc","Excelsa",IF(I605="Ara","Arabica",IF(I605="Lib","Lebrica"))))</f>
        <v>Robusta</v>
      </c>
      <c r="O605" t="str">
        <f>IF(J605="M","Medium",IF(J605="L","Light",IF(J605="D","Dark","")))</f>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_xlfn.XLOOKUP(C606,customers!A605:A1605,customers!B605:B1605,,0)</f>
        <v>Jorge Bettison</v>
      </c>
      <c r="G606" s="2" t="str">
        <f>IF(_xlfn.XLOOKUP(orders!C606,customers!A605:A1605,customers!C605:C1605,,0)=0,"",_xlfn.XLOOKUP(orders!C606,customers!A605:A1605,customers!C605:C1605,,0))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L606*E606</f>
        <v>119.13999999999999</v>
      </c>
      <c r="N606" t="str">
        <f>IF(I606="Rob","Robusta",IF(I606="Exc","Excelsa",IF(I606="Ara","Arabica",IF(I606="Lib","Lebrica"))))</f>
        <v>Lebrica</v>
      </c>
      <c r="O606" t="str">
        <f>IF(J606="M","Medium",IF(J606="L","Light",IF(J606="D","Dark","")))</f>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_xlfn.XLOOKUP(C607,customers!A606:A1606,customers!B606:B1606,,0)</f>
        <v>Wang Powlesland</v>
      </c>
      <c r="G607" s="2" t="str">
        <f>IF(_xlfn.XLOOKUP(orders!C607,customers!A606:A1606,customers!C606:C1606,,0)=0,"",_xlfn.XLOOKUP(orders!C607,customers!A606:A1606,customers!C606:C1606,,0))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L607*E607</f>
        <v>148.92499999999998</v>
      </c>
      <c r="N607" t="str">
        <f>IF(I607="Rob","Robusta",IF(I607="Exc","Excelsa",IF(I607="Ara","Arabica",IF(I607="Lib","Lebrica"))))</f>
        <v>Arabica</v>
      </c>
      <c r="O607" t="str">
        <f>IF(J607="M","Medium",IF(J607="L","Light",IF(J607="D","Dark","")))</f>
        <v>Light</v>
      </c>
      <c r="P607" t="str">
        <f>_xlfn.XLOOKUP(Orders[[#This Row],[Customer ID]],customers!$A$1:$A$1001,customers!$I$1:$I$1001,,0)</f>
        <v>Yes</v>
      </c>
    </row>
    <row r="608" spans="1:16" x14ac:dyDescent="0.2">
      <c r="A608" s="2" t="s">
        <v>3911</v>
      </c>
      <c r="B608" s="3">
        <v>44138</v>
      </c>
      <c r="C608" s="2" t="s">
        <v>3840</v>
      </c>
      <c r="D608" t="s">
        <v>6164</v>
      </c>
      <c r="E608" s="2">
        <v>3</v>
      </c>
      <c r="F608" s="2" t="e">
        <f>_xlfn.XLOOKUP(C608,customers!A607:A1607,customers!B607:B1607,,0)</f>
        <v>#N/A</v>
      </c>
      <c r="G608" s="2" t="e">
        <f>IF(_xlfn.XLOOKUP(orders!C608,customers!A607:A1607,customers!C607:C1607,,0)=0,"",_xlfn.XLOOKUP(orders!C608,customers!A607:A1607,customers!C607:C1607,,0))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L608*E608</f>
        <v>109.36499999999999</v>
      </c>
      <c r="N608" t="str">
        <f>IF(I608="Rob","Robusta",IF(I608="Exc","Excelsa",IF(I608="Ara","Arabica",IF(I608="Lib","Lebrica"))))</f>
        <v>Lebrica</v>
      </c>
      <c r="O608" t="str">
        <f>IF(J608="M","Medium",IF(J608="L","Light",IF(J608="D","Dark","")))</f>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_xlfn.XLOOKUP(C609,customers!A608:A1608,customers!B608:B1608,,0)</f>
        <v>Laurence Ellingham</v>
      </c>
      <c r="G609" s="2" t="str">
        <f>IF(_xlfn.XLOOKUP(orders!C609,customers!A608:A1608,customers!C608:C1608,,0)=0,"",_xlfn.XLOOKUP(orders!C609,customers!A608:A1608,customers!C608:C1608,,0))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L609*E609</f>
        <v>3.645</v>
      </c>
      <c r="N609" t="str">
        <f>IF(I609="Rob","Robusta",IF(I609="Exc","Excelsa",IF(I609="Ara","Arabica",IF(I609="Lib","Lebrica"))))</f>
        <v>Excelsa</v>
      </c>
      <c r="O609" t="str">
        <f>IF(J609="M","Medium",IF(J609="L","Light",IF(J609="D","Dark","")))</f>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_xlfn.XLOOKUP(C610,customers!A609:A1609,customers!B609:B1609,,0)</f>
        <v>Billy Neiland</v>
      </c>
      <c r="G610" s="2" t="str">
        <f>IF(_xlfn.XLOOKUP(orders!C610,customers!A609:A1609,customers!C609:C1609,,0)=0,"",_xlfn.XLOOKUP(orders!C610,customers!A609:A1609,customers!C609:C1609,,0))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L610*E610</f>
        <v>55.89</v>
      </c>
      <c r="N610" t="str">
        <f>IF(I610="Rob","Robusta",IF(I610="Exc","Excelsa",IF(I610="Ara","Arabica",IF(I610="Lib","Lebrica"))))</f>
        <v>Excelsa</v>
      </c>
      <c r="O610" t="str">
        <f>IF(J610="M","Medium",IF(J610="L","Light",IF(J610="D","Dark","")))</f>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_xlfn.XLOOKUP(C611,customers!A610:A1610,customers!B610:B1610,,0)</f>
        <v>Ancell Fendt</v>
      </c>
      <c r="G611" s="2" t="str">
        <f>IF(_xlfn.XLOOKUP(orders!C611,customers!A610:A1610,customers!C610:C1610,,0)=0,"",_xlfn.XLOOKUP(orders!C611,customers!A610:A1610,customers!C610:C1610,,0))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L611*E611</f>
        <v>26.19</v>
      </c>
      <c r="N611" t="str">
        <f>IF(I611="Rob","Robusta",IF(I611="Exc","Excelsa",IF(I611="Ara","Arabica",IF(I611="Lib","Lebrica"))))</f>
        <v>Lebrica</v>
      </c>
      <c r="O611" t="str">
        <f>IF(J611="M","Medium",IF(J611="L","Light",IF(J611="D","Dark","")))</f>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_xlfn.XLOOKUP(C612,customers!A611:A1611,customers!B611:B1611,,0)</f>
        <v>Angelia Cleyburn</v>
      </c>
      <c r="G612" s="2" t="str">
        <f>IF(_xlfn.XLOOKUP(orders!C612,customers!A611:A1611,customers!C611:C1611,,0)=0,"",_xlfn.XLOOKUP(orders!C612,customers!A611:A1611,customers!C611:C1611,,0))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L612*E612</f>
        <v>39.799999999999997</v>
      </c>
      <c r="N612" t="str">
        <f>IF(I612="Rob","Robusta",IF(I612="Exc","Excelsa",IF(I612="Ara","Arabica",IF(I612="Lib","Lebrica"))))</f>
        <v>Robusta</v>
      </c>
      <c r="O612" t="str">
        <f>IF(J612="M","Medium",IF(J612="L","Light",IF(J612="D","Dark","")))</f>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_xlfn.XLOOKUP(C613,customers!A612:A1612,customers!B612:B1612,,0)</f>
        <v>Temple Castiglione</v>
      </c>
      <c r="G613" s="2" t="str">
        <f>IF(_xlfn.XLOOKUP(orders!C613,customers!A612:A1612,customers!C612:C1612,,0)=0,"",_xlfn.XLOOKUP(orders!C613,customers!A612:A1612,customers!C612:C1612,,0))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L613*E613</f>
        <v>68.309999999999988</v>
      </c>
      <c r="N613" t="str">
        <f>IF(I613="Rob","Robusta",IF(I613="Exc","Excelsa",IF(I613="Ara","Arabica",IF(I613="Lib","Lebrica"))))</f>
        <v>Excelsa</v>
      </c>
      <c r="O613" t="str">
        <f>IF(J613="M","Medium",IF(J613="L","Light",IF(J613="D","Dark","")))</f>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_xlfn.XLOOKUP(C614,customers!A613:A1613,customers!B613:B1613,,0)</f>
        <v>Betti Lacasa</v>
      </c>
      <c r="G614" s="2" t="str">
        <f>IF(_xlfn.XLOOKUP(orders!C614,customers!A613:A1613,customers!C613:C1613,,0)=0,"",_xlfn.XLOOKUP(orders!C614,customers!A613:A1613,customers!C613:C1613,,0))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L614*E614</f>
        <v>13.5</v>
      </c>
      <c r="N614" t="str">
        <f>IF(I614="Rob","Robusta",IF(I614="Exc","Excelsa",IF(I614="Ara","Arabica",IF(I614="Lib","Lebrica"))))</f>
        <v>Arabica</v>
      </c>
      <c r="O614" t="str">
        <f>IF(J614="M","Medium",IF(J614="L","Light",IF(J614="D","Dark","")))</f>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_xlfn.XLOOKUP(C615,customers!A614:A1614,customers!B614:B1614,,0)</f>
        <v>Gunilla Lynch</v>
      </c>
      <c r="G615" s="2" t="str">
        <f>IF(_xlfn.XLOOKUP(orders!C615,customers!A614:A1614,customers!C614:C1614,,0)=0,"",_xlfn.XLOOKUP(orders!C615,customers!A614:A1614,customers!C614:C1614,,0))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L615*E615</f>
        <v>5.97</v>
      </c>
      <c r="N615" t="str">
        <f>IF(I615="Rob","Robusta",IF(I615="Exc","Excelsa",IF(I615="Ara","Arabica",IF(I615="Lib","Lebrica"))))</f>
        <v>Robusta</v>
      </c>
      <c r="O615" t="str">
        <f>IF(J615="M","Medium",IF(J615="L","Light",IF(J615="D","Dark","")))</f>
        <v>Medium</v>
      </c>
      <c r="P615" t="str">
        <f>_xlfn.XLOOKUP(Orders[[#This Row],[Customer ID]],customers!$A$1:$A$1001,customers!$I$1:$I$1001,,0)</f>
        <v>No</v>
      </c>
    </row>
    <row r="616" spans="1:16" x14ac:dyDescent="0.2">
      <c r="A616" s="2" t="s">
        <v>3955</v>
      </c>
      <c r="B616" s="3">
        <v>43944</v>
      </c>
      <c r="C616" s="2" t="s">
        <v>3840</v>
      </c>
      <c r="D616" t="s">
        <v>6146</v>
      </c>
      <c r="E616" s="2">
        <v>5</v>
      </c>
      <c r="F616" s="2" t="e">
        <f>_xlfn.XLOOKUP(C616,customers!A615:A1615,customers!B615:B1615,,0)</f>
        <v>#N/A</v>
      </c>
      <c r="G616" s="2" t="e">
        <f>IF(_xlfn.XLOOKUP(orders!C616,customers!A615:A1615,customers!C615:C1615,,0)=0,"",_xlfn.XLOOKUP(orders!C616,customers!A615:A1615,customers!C615:C1615,,0))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L616*E616</f>
        <v>29.849999999999998</v>
      </c>
      <c r="N616" t="str">
        <f>IF(I616="Rob","Robusta",IF(I616="Exc","Excelsa",IF(I616="Ara","Arabica",IF(I616="Lib","Lebrica"))))</f>
        <v>Robusta</v>
      </c>
      <c r="O616" t="str">
        <f>IF(J616="M","Medium",IF(J616="L","Light",IF(J616="D","Dark","")))</f>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_xlfn.XLOOKUP(C617,customers!A616:A1616,customers!B616:B1616,,0)</f>
        <v>Shay Couronne</v>
      </c>
      <c r="G617" s="2" t="str">
        <f>IF(_xlfn.XLOOKUP(orders!C617,customers!A616:A1616,customers!C616:C1616,,0)=0,"",_xlfn.XLOOKUP(orders!C617,customers!A616:A1616,customers!C616:C1616,,0))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L617*E617</f>
        <v>72.91</v>
      </c>
      <c r="N617" t="str">
        <f>IF(I617="Rob","Robusta",IF(I617="Exc","Excelsa",IF(I617="Ara","Arabica",IF(I617="Lib","Lebrica"))))</f>
        <v>Lebrica</v>
      </c>
      <c r="O617" t="str">
        <f>IF(J617="M","Medium",IF(J617="L","Light",IF(J617="D","Dark","")))</f>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_xlfn.XLOOKUP(C618,customers!A617:A1617,customers!B617:B1617,,0)</f>
        <v>Linus Flippelli</v>
      </c>
      <c r="G618" s="2" t="str">
        <f>IF(_xlfn.XLOOKUP(orders!C618,customers!A617:A1617,customers!C617:C1617,,0)=0,"",_xlfn.XLOOKUP(orders!C618,customers!A617:A1617,customers!C617:C1617,,0))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L618*E618</f>
        <v>126.49999999999999</v>
      </c>
      <c r="N618" t="str">
        <f>IF(I618="Rob","Robusta",IF(I618="Exc","Excelsa",IF(I618="Ara","Arabica",IF(I618="Lib","Lebrica"))))</f>
        <v>Excelsa</v>
      </c>
      <c r="O618" t="str">
        <f>IF(J618="M","Medium",IF(J618="L","Light",IF(J618="D","Dark","")))</f>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_xlfn.XLOOKUP(C619,customers!A618:A1618,customers!B618:B1618,,0)</f>
        <v>Rachelle Elizabeth</v>
      </c>
      <c r="G619" s="2" t="str">
        <f>IF(_xlfn.XLOOKUP(orders!C619,customers!A618:A1618,customers!C618:C1618,,0)=0,"",_xlfn.XLOOKUP(orders!C619,customers!A618:A1618,customers!C618:C1618,,0))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L619*E619</f>
        <v>33.464999999999996</v>
      </c>
      <c r="N619" t="str">
        <f>IF(I619="Rob","Robusta",IF(I619="Exc","Excelsa",IF(I619="Ara","Arabica",IF(I619="Lib","Lebrica"))))</f>
        <v>Lebrica</v>
      </c>
      <c r="O619" t="str">
        <f>IF(J619="M","Medium",IF(J619="L","Light",IF(J619="D","Dark","")))</f>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_xlfn.XLOOKUP(C620,customers!A619:A1619,customers!B619:B1619,,0)</f>
        <v>Innis Renhard</v>
      </c>
      <c r="G620" s="2" t="str">
        <f>IF(_xlfn.XLOOKUP(orders!C620,customers!A619:A1619,customers!C619:C1619,,0)=0,"",_xlfn.XLOOKUP(orders!C620,customers!A619:A1619,customers!C619:C1619,,0))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L620*E620</f>
        <v>72.900000000000006</v>
      </c>
      <c r="N620" t="str">
        <f>IF(I620="Rob","Robusta",IF(I620="Exc","Excelsa",IF(I620="Ara","Arabica",IF(I620="Lib","Lebrica"))))</f>
        <v>Excelsa</v>
      </c>
      <c r="O620" t="str">
        <f>IF(J620="M","Medium",IF(J620="L","Light",IF(J620="D","Dark","")))</f>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_xlfn.XLOOKUP(C621,customers!A620:A1620,customers!B620:B1620,,0)</f>
        <v>Winne Roche</v>
      </c>
      <c r="G621" s="2" t="str">
        <f>IF(_xlfn.XLOOKUP(orders!C621,customers!A620:A1620,customers!C620:C1620,,0)=0,"",_xlfn.XLOOKUP(orders!C621,customers!A620:A1620,customers!C620:C1620,,0))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L621*E621</f>
        <v>15.54</v>
      </c>
      <c r="N621" t="str">
        <f>IF(I621="Rob","Robusta",IF(I621="Exc","Excelsa",IF(I621="Ara","Arabica",IF(I621="Lib","Lebrica"))))</f>
        <v>Lebrica</v>
      </c>
      <c r="O621" t="str">
        <f>IF(J621="M","Medium",IF(J621="L","Light",IF(J621="D","Dark","")))</f>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_xlfn.XLOOKUP(C622,customers!A621:A1621,customers!B621:B1621,,0)</f>
        <v>Linn Alaway</v>
      </c>
      <c r="G622" s="2" t="str">
        <f>IF(_xlfn.XLOOKUP(orders!C622,customers!A621:A1621,customers!C621:C1621,,0)=0,"",_xlfn.XLOOKUP(orders!C622,customers!A621:A1621,customers!C621:C1621,,0))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L622*E622</f>
        <v>20.25</v>
      </c>
      <c r="N622" t="str">
        <f>IF(I622="Rob","Robusta",IF(I622="Exc","Excelsa",IF(I622="Ara","Arabica",IF(I622="Lib","Lebrica"))))</f>
        <v>Arabica</v>
      </c>
      <c r="O622" t="str">
        <f>IF(J622="M","Medium",IF(J622="L","Light",IF(J622="D","Dark","")))</f>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_xlfn.XLOOKUP(C623,customers!A622:A1622,customers!B622:B1622,,0)</f>
        <v>Cordy Odgaard</v>
      </c>
      <c r="G623" s="2" t="str">
        <f>IF(_xlfn.XLOOKUP(orders!C623,customers!A622:A1622,customers!C622:C1622,,0)=0,"",_xlfn.XLOOKUP(orders!C623,customers!A622:A1622,customers!C622:C1622,,0))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L623*E623</f>
        <v>77.699999999999989</v>
      </c>
      <c r="N623" t="str">
        <f>IF(I623="Rob","Robusta",IF(I623="Exc","Excelsa",IF(I623="Ara","Arabica",IF(I623="Lib","Lebrica"))))</f>
        <v>Arabica</v>
      </c>
      <c r="O623" t="str">
        <f>IF(J623="M","Medium",IF(J623="L","Light",IF(J623="D","Dark","")))</f>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_xlfn.XLOOKUP(C624,customers!A623:A1623,customers!B623:B1623,,0)</f>
        <v>Bertine Byrd</v>
      </c>
      <c r="G624" s="2" t="str">
        <f>IF(_xlfn.XLOOKUP(orders!C624,customers!A623:A1623,customers!C623:C1623,,0)=0,"",_xlfn.XLOOKUP(orders!C624,customers!A623:A1623,customers!C623:C1623,,0))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L624*E624</f>
        <v>133.85999999999999</v>
      </c>
      <c r="N624" t="str">
        <f>IF(I624="Rob","Robusta",IF(I624="Exc","Excelsa",IF(I624="Ara","Arabica",IF(I624="Lib","Lebrica"))))</f>
        <v>Lebrica</v>
      </c>
      <c r="O624" t="str">
        <f>IF(J624="M","Medium",IF(J624="L","Light",IF(J624="D","Dark","")))</f>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_xlfn.XLOOKUP(C625,customers!A624:A1624,customers!B624:B1624,,0)</f>
        <v>Nelie Garnson</v>
      </c>
      <c r="G625" s="2" t="str">
        <f>IF(_xlfn.XLOOKUP(orders!C625,customers!A624:A1624,customers!C624:C1624,,0)=0,"",_xlfn.XLOOKUP(orders!C625,customers!A624:A1624,customers!C624:C1624,,0))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L625*E625</f>
        <v>12.15</v>
      </c>
      <c r="N625" t="str">
        <f>IF(I625="Rob","Robusta",IF(I625="Exc","Excelsa",IF(I625="Ara","Arabica",IF(I625="Lib","Lebrica"))))</f>
        <v>Excelsa</v>
      </c>
      <c r="O625" t="str">
        <f>IF(J625="M","Medium",IF(J625="L","Light",IF(J625="D","Dark","")))</f>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_xlfn.XLOOKUP(C626,customers!A625:A1625,customers!B625:B1625,,0)</f>
        <v>Dianne Chardin</v>
      </c>
      <c r="G626" s="2" t="str">
        <f>IF(_xlfn.XLOOKUP(orders!C626,customers!A625:A1625,customers!C625:C1625,,0)=0,"",_xlfn.XLOOKUP(orders!C626,customers!A625:A1625,customers!C625:C1625,,0))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L626*E626</f>
        <v>63.249999999999993</v>
      </c>
      <c r="N626" t="str">
        <f>IF(I626="Rob","Robusta",IF(I626="Exc","Excelsa",IF(I626="Ara","Arabica",IF(I626="Lib","Lebrica"))))</f>
        <v>Excelsa</v>
      </c>
      <c r="O626" t="str">
        <f>IF(J626="M","Medium",IF(J626="L","Light",IF(J626="D","Dark","")))</f>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_xlfn.XLOOKUP(C627,customers!A626:A1626,customers!B626:B1626,,0)</f>
        <v>Hailee Radbone</v>
      </c>
      <c r="G627" s="2" t="str">
        <f>IF(_xlfn.XLOOKUP(orders!C627,customers!A626:A1626,customers!C626:C1626,,0)=0,"",_xlfn.XLOOKUP(orders!C627,customers!A626:A1626,customers!C626:C1626,,0))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L627*E627</f>
        <v>35.849999999999994</v>
      </c>
      <c r="N627" t="str">
        <f>IF(I627="Rob","Robusta",IF(I627="Exc","Excelsa",IF(I627="Ara","Arabica",IF(I627="Lib","Lebrica"))))</f>
        <v>Robusta</v>
      </c>
      <c r="O627" t="str">
        <f>IF(J627="M","Medium",IF(J627="L","Light",IF(J627="D","Dark","")))</f>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_xlfn.XLOOKUP(C628,customers!A627:A1627,customers!B627:B1627,,0)</f>
        <v>Wallis Bernth</v>
      </c>
      <c r="G628" s="2" t="str">
        <f>IF(_xlfn.XLOOKUP(orders!C628,customers!A627:A1627,customers!C627:C1627,,0)=0,"",_xlfn.XLOOKUP(orders!C628,customers!A627:A1627,customers!C627:C1627,,0))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L628*E628</f>
        <v>77.624999999999986</v>
      </c>
      <c r="N628" t="str">
        <f>IF(I628="Rob","Robusta",IF(I628="Exc","Excelsa",IF(I628="Ara","Arabica",IF(I628="Lib","Lebrica"))))</f>
        <v>Arabica</v>
      </c>
      <c r="O628" t="str">
        <f>IF(J628="M","Medium",IF(J628="L","Light",IF(J628="D","Dark","")))</f>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_xlfn.XLOOKUP(C629,customers!A628:A1628,customers!B628:B1628,,0)</f>
        <v>Byron Acarson</v>
      </c>
      <c r="G629" s="2" t="str">
        <f>IF(_xlfn.XLOOKUP(orders!C629,customers!A628:A1628,customers!C628:C1628,,0)=0,"",_xlfn.XLOOKUP(orders!C629,customers!A628:A1628,customers!C628:C1628,,0))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L629*E629</f>
        <v>63.249999999999993</v>
      </c>
      <c r="N629" t="str">
        <f>IF(I629="Rob","Robusta",IF(I629="Exc","Excelsa",IF(I629="Ara","Arabica",IF(I629="Lib","Lebrica"))))</f>
        <v>Excelsa</v>
      </c>
      <c r="O629" t="str">
        <f>IF(J629="M","Medium",IF(J629="L","Light",IF(J629="D","Dark","")))</f>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_xlfn.XLOOKUP(C630,customers!A629:A1629,customers!B629:B1629,,0)</f>
        <v>Faunie Brigham</v>
      </c>
      <c r="G630" s="2" t="str">
        <f>IF(_xlfn.XLOOKUP(orders!C630,customers!A629:A1629,customers!C629:C1629,,0)=0,"",_xlfn.XLOOKUP(orders!C630,customers!A629:A1629,customers!C629:C1629,,0))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L630*E630</f>
        <v>26.73</v>
      </c>
      <c r="N630" t="str">
        <f>IF(I630="Rob","Robusta",IF(I630="Exc","Excelsa",IF(I630="Ara","Arabica",IF(I630="Lib","Lebrica"))))</f>
        <v>Excelsa</v>
      </c>
      <c r="O630" t="str">
        <f>IF(J630="M","Medium",IF(J630="L","Light",IF(J630="D","Dark","")))</f>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_xlfn.XLOOKUP(C631,customers!A630:A1630,customers!B630:B1630,,0)</f>
        <v>Faunie Brigham</v>
      </c>
      <c r="G631" s="2" t="str">
        <f>IF(_xlfn.XLOOKUP(orders!C631,customers!A630:A1630,customers!C630:C1630,,0)=0,"",_xlfn.XLOOKUP(orders!C631,customers!A630:A1630,customers!C630:C1630,,0))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L631*E631</f>
        <v>31.08</v>
      </c>
      <c r="N631" t="str">
        <f>IF(I631="Rob","Robusta",IF(I631="Exc","Excelsa",IF(I631="Ara","Arabica",IF(I631="Lib","Lebrica"))))</f>
        <v>Lebrica</v>
      </c>
      <c r="O631" t="str">
        <f>IF(J631="M","Medium",IF(J631="L","Light",IF(J631="D","Dark","")))</f>
        <v>Dark</v>
      </c>
      <c r="P631" t="str">
        <f>_xlfn.XLOOKUP(Orders[[#This Row],[Customer ID]],customers!$A$1:$A$1001,customers!$I$1:$I$1001,,0)</f>
        <v>Yes</v>
      </c>
    </row>
    <row r="632" spans="1:16" x14ac:dyDescent="0.2">
      <c r="A632" s="2" t="s">
        <v>4035</v>
      </c>
      <c r="B632" s="3">
        <v>44680</v>
      </c>
      <c r="C632" s="2" t="s">
        <v>4036</v>
      </c>
      <c r="D632" t="s">
        <v>6154</v>
      </c>
      <c r="E632" s="2">
        <v>1</v>
      </c>
      <c r="F632" s="2" t="e">
        <f>_xlfn.XLOOKUP(C632,customers!A631:A1631,customers!B631:B1631,,0)</f>
        <v>#N/A</v>
      </c>
      <c r="G632" s="2" t="e">
        <f>IF(_xlfn.XLOOKUP(orders!C632,customers!A631:A1631,customers!C631:C1631,,0)=0,"",_xlfn.XLOOKUP(orders!C632,customers!A631:A1631,customers!C631:C1631,,0))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L632*E632</f>
        <v>2.9849999999999999</v>
      </c>
      <c r="N632" t="str">
        <f>IF(I632="Rob","Robusta",IF(I632="Exc","Excelsa",IF(I632="Ara","Arabica",IF(I632="Lib","Lebrica"))))</f>
        <v>Arabica</v>
      </c>
      <c r="O632" t="str">
        <f>IF(J632="M","Medium",IF(J632="L","Light",IF(J632="D","Dark","")))</f>
        <v>Dark</v>
      </c>
      <c r="P632" t="str">
        <f>_xlfn.XLOOKUP(Orders[[#This Row],[Customer ID]],customers!$A$1:$A$1001,customers!$I$1:$I$1001,,0)</f>
        <v>Yes</v>
      </c>
    </row>
    <row r="633" spans="1:16" x14ac:dyDescent="0.2">
      <c r="A633" s="2" t="s">
        <v>4035</v>
      </c>
      <c r="B633" s="3">
        <v>44680</v>
      </c>
      <c r="C633" s="2" t="s">
        <v>4036</v>
      </c>
      <c r="D633" t="s">
        <v>6149</v>
      </c>
      <c r="E633" s="2">
        <v>5</v>
      </c>
      <c r="F633" s="2" t="e">
        <f>_xlfn.XLOOKUP(C633,customers!A632:A1632,customers!B632:B1632,,0)</f>
        <v>#N/A</v>
      </c>
      <c r="G633" s="2" t="e">
        <f>IF(_xlfn.XLOOKUP(orders!C633,customers!A632:A1632,customers!C632:C1632,,0)=0,"",_xlfn.XLOOKUP(orders!C633,customers!A632:A1632,customers!C632:C1632,,0))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L633*E633</f>
        <v>102.92499999999998</v>
      </c>
      <c r="N633" t="str">
        <f>IF(I633="Rob","Robusta",IF(I633="Exc","Excelsa",IF(I633="Ara","Arabica",IF(I633="Lib","Lebrica"))))</f>
        <v>Robusta</v>
      </c>
      <c r="O633" t="str">
        <f>IF(J633="M","Medium",IF(J633="L","Light",IF(J633="D","Dark","")))</f>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_xlfn.XLOOKUP(C634,customers!A633:A1633,customers!B633:B1633,,0)</f>
        <v>Marjorie Yoxen</v>
      </c>
      <c r="G634" s="2" t="str">
        <f>IF(_xlfn.XLOOKUP(orders!C634,customers!A633:A1633,customers!C633:C1633,,0)=0,"",_xlfn.XLOOKUP(orders!C634,customers!A633:A1633,customers!C633:C1633,,0))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L634*E634</f>
        <v>35.64</v>
      </c>
      <c r="N634" t="str">
        <f>IF(I634="Rob","Robusta",IF(I634="Exc","Excelsa",IF(I634="Ara","Arabica",IF(I634="Lib","Lebrica"))))</f>
        <v>Excelsa</v>
      </c>
      <c r="O634" t="str">
        <f>IF(J634="M","Medium",IF(J634="L","Light",IF(J634="D","Dark","")))</f>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_xlfn.XLOOKUP(C635,customers!A634:A1634,customers!B634:B1634,,0)</f>
        <v>Gaspar McGavin</v>
      </c>
      <c r="G635" s="2" t="str">
        <f>IF(_xlfn.XLOOKUP(orders!C635,customers!A634:A1634,customers!C634:C1634,,0)=0,"",_xlfn.XLOOKUP(orders!C635,customers!A634:A1634,customers!C634:C1634,,0))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L635*E635</f>
        <v>47.8</v>
      </c>
      <c r="N635" t="str">
        <f>IF(I635="Rob","Robusta",IF(I635="Exc","Excelsa",IF(I635="Ara","Arabica",IF(I635="Lib","Lebrica"))))</f>
        <v>Robusta</v>
      </c>
      <c r="O635" t="str">
        <f>IF(J635="M","Medium",IF(J635="L","Light",IF(J635="D","Dark","")))</f>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_xlfn.XLOOKUP(C636,customers!A635:A1635,customers!B635:B1635,,0)</f>
        <v>Lindy Uttermare</v>
      </c>
      <c r="G636" s="2" t="str">
        <f>IF(_xlfn.XLOOKUP(orders!C636,customers!A635:A1635,customers!C635:C1635,,0)=0,"",_xlfn.XLOOKUP(orders!C636,customers!A635:A1635,customers!C635:C1635,,0))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L636*E636</f>
        <v>43.650000000000006</v>
      </c>
      <c r="N636" t="str">
        <f>IF(I636="Rob","Robusta",IF(I636="Exc","Excelsa",IF(I636="Ara","Arabica",IF(I636="Lib","Lebrica"))))</f>
        <v>Lebrica</v>
      </c>
      <c r="O636" t="str">
        <f>IF(J636="M","Medium",IF(J636="L","Light",IF(J636="D","Dark","")))</f>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_xlfn.XLOOKUP(C637,customers!A636:A1636,customers!B636:B1636,,0)</f>
        <v>Eal D'Ambrogio</v>
      </c>
      <c r="G637" s="2" t="str">
        <f>IF(_xlfn.XLOOKUP(orders!C637,customers!A636:A1636,customers!C636:C1636,,0)=0,"",_xlfn.XLOOKUP(orders!C637,customers!A636:A1636,customers!C636:C1636,,0))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L637*E637</f>
        <v>35.64</v>
      </c>
      <c r="N637" t="str">
        <f>IF(I637="Rob","Robusta",IF(I637="Exc","Excelsa",IF(I637="Ara","Arabica",IF(I637="Lib","Lebrica"))))</f>
        <v>Excelsa</v>
      </c>
      <c r="O637" t="str">
        <f>IF(J637="M","Medium",IF(J637="L","Light",IF(J637="D","Dark","")))</f>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_xlfn.XLOOKUP(C638,customers!A637:A1637,customers!B637:B1637,,0)</f>
        <v>Carolee Winchcombe</v>
      </c>
      <c r="G638" s="2" t="str">
        <f>IF(_xlfn.XLOOKUP(orders!C638,customers!A637:A1637,customers!C637:C1637,,0)=0,"",_xlfn.XLOOKUP(orders!C638,customers!A637:A1637,customers!C637:C1637,,0))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L638*E638</f>
        <v>95.1</v>
      </c>
      <c r="N638" t="str">
        <f>IF(I638="Rob","Robusta",IF(I638="Exc","Excelsa",IF(I638="Ara","Arabica",IF(I638="Lib","Lebrica"))))</f>
        <v>Lebrica</v>
      </c>
      <c r="O638" t="str">
        <f>IF(J638="M","Medium",IF(J638="L","Light",IF(J638="D","Dark","")))</f>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_xlfn.XLOOKUP(C639,customers!A638:A1638,customers!B638:B1638,,0)</f>
        <v>Benedikta Paumier</v>
      </c>
      <c r="G639" s="2" t="str">
        <f>IF(_xlfn.XLOOKUP(orders!C639,customers!A638:A1638,customers!C638:C1638,,0)=0,"",_xlfn.XLOOKUP(orders!C639,customers!A638:A1638,customers!C638:C1638,,0))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L639*E639</f>
        <v>31.624999999999996</v>
      </c>
      <c r="N639" t="str">
        <f>IF(I639="Rob","Robusta",IF(I639="Exc","Excelsa",IF(I639="Ara","Arabica",IF(I639="Lib","Lebrica"))))</f>
        <v>Excelsa</v>
      </c>
      <c r="O639" t="str">
        <f>IF(J639="M","Medium",IF(J639="L","Light",IF(J639="D","Dark","")))</f>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_xlfn.XLOOKUP(C640,customers!A639:A1639,customers!B639:B1639,,0)</f>
        <v>Neville Piatto</v>
      </c>
      <c r="G640" s="2" t="str">
        <f>IF(_xlfn.XLOOKUP(orders!C640,customers!A639:A1639,customers!C639:C1639,,0)=0,"",_xlfn.XLOOKUP(orders!C640,customers!A639:A1639,customers!C639:C1639,,0))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L640*E640</f>
        <v>77.624999999999986</v>
      </c>
      <c r="N640" t="str">
        <f>IF(I640="Rob","Robusta",IF(I640="Exc","Excelsa",IF(I640="Ara","Arabica",IF(I640="Lib","Lebrica"))))</f>
        <v>Arabica</v>
      </c>
      <c r="O640" t="str">
        <f>IF(J640="M","Medium",IF(J640="L","Light",IF(J640="D","Dark","")))</f>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_xlfn.XLOOKUP(C641,customers!A640:A1640,customers!B640:B1640,,0)</f>
        <v>Jeno Capey</v>
      </c>
      <c r="G641" s="2" t="str">
        <f>IF(_xlfn.XLOOKUP(orders!C641,customers!A640:A1640,customers!C640:C1640,,0)=0,"",_xlfn.XLOOKUP(orders!C641,customers!A640:A1640,customers!C640:C1640,,0))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L641*E641</f>
        <v>3.8849999999999998</v>
      </c>
      <c r="N641" t="str">
        <f>IF(I641="Rob","Robusta",IF(I641="Exc","Excelsa",IF(I641="Ara","Arabica",IF(I641="Lib","Lebrica"))))</f>
        <v>Lebrica</v>
      </c>
      <c r="O641" t="str">
        <f>IF(J641="M","Medium",IF(J641="L","Light",IF(J641="D","Dark","")))</f>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_xlfn.XLOOKUP(C642,customers!A641:A1641,customers!B641:B1641,,0)</f>
        <v>Tuckie Mathonnet</v>
      </c>
      <c r="G642" s="2" t="str">
        <f>IF(_xlfn.XLOOKUP(orders!C642,customers!A641:A1641,customers!C641:C1641,,0)=0,"",_xlfn.XLOOKUP(orders!C642,customers!A641:A1641,customers!C641:C1641,,0))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L642*E642</f>
        <v>137.42499999999998</v>
      </c>
      <c r="N642" t="str">
        <f>IF(I642="Rob","Robusta",IF(I642="Exc","Excelsa",IF(I642="Ara","Arabica",IF(I642="Lib","Lebrica"))))</f>
        <v>Robusta</v>
      </c>
      <c r="O642" t="str">
        <f>IF(J642="M","Medium",IF(J642="L","Light",IF(J642="D","Dark","")))</f>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_xlfn.XLOOKUP(C643,customers!A642:A1642,customers!B642:B1642,,0)</f>
        <v>Yardley Basill</v>
      </c>
      <c r="G643" s="2" t="str">
        <f>IF(_xlfn.XLOOKUP(orders!C643,customers!A642:A1642,customers!C642:C1642,,0)=0,"",_xlfn.XLOOKUP(orders!C643,customers!A642:A1642,customers!C642:C1642,,0))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L643*E643</f>
        <v>35.849999999999994</v>
      </c>
      <c r="N643" t="str">
        <f>IF(I643="Rob","Robusta",IF(I643="Exc","Excelsa",IF(I643="Ara","Arabica",IF(I643="Lib","Lebrica"))))</f>
        <v>Robusta</v>
      </c>
      <c r="O643" t="str">
        <f>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_xlfn.XLOOKUP(C644,customers!A643:A1643,customers!B643:B1643,,0)</f>
        <v>Maggy Baistow</v>
      </c>
      <c r="G644" s="2" t="str">
        <f>IF(_xlfn.XLOOKUP(orders!C644,customers!A643:A1643,customers!C643:C1643,,0)=0,"",_xlfn.XLOOKUP(orders!C644,customers!A643:A1643,customers!C643:C1643,,0))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L644*E644</f>
        <v>8.25</v>
      </c>
      <c r="N644" t="str">
        <f>IF(I644="Rob","Robusta",IF(I644="Exc","Excelsa",IF(I644="Ara","Arabica",IF(I644="Lib","Lebrica"))))</f>
        <v>Excelsa</v>
      </c>
      <c r="O644" t="str">
        <f>IF(J644="M","Medium",IF(J644="L","Light",IF(J644="D","Dark","")))</f>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_xlfn.XLOOKUP(C645,customers!A644:A1644,customers!B644:B1644,,0)</f>
        <v>Courtney Pallant</v>
      </c>
      <c r="G645" s="2" t="str">
        <f>IF(_xlfn.XLOOKUP(orders!C645,customers!A644:A1644,customers!C644:C1644,,0)=0,"",_xlfn.XLOOKUP(orders!C645,customers!A644:A1644,customers!C644:C1644,,0))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L645*E645</f>
        <v>102.46499999999997</v>
      </c>
      <c r="N645" t="str">
        <f>IF(I645="Rob","Robusta",IF(I645="Exc","Excelsa",IF(I645="Ara","Arabica",IF(I645="Lib","Lebrica"))))</f>
        <v>Excelsa</v>
      </c>
      <c r="O645" t="str">
        <f>IF(J645="M","Medium",IF(J645="L","Light",IF(J645="D","Dark","")))</f>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_xlfn.XLOOKUP(C646,customers!A645:A1645,customers!B645:B1645,,0)</f>
        <v>Marne Mingey</v>
      </c>
      <c r="G646" s="2" t="str">
        <f>IF(_xlfn.XLOOKUP(orders!C646,customers!A645:A1645,customers!C645:C1645,,0)=0,"",_xlfn.XLOOKUP(orders!C646,customers!A645:A1645,customers!C645:C1645,,0))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L646*E646</f>
        <v>41.169999999999995</v>
      </c>
      <c r="N646" t="str">
        <f>IF(I646="Rob","Robusta",IF(I646="Exc","Excelsa",IF(I646="Ara","Arabica",IF(I646="Lib","Lebrica"))))</f>
        <v>Robusta</v>
      </c>
      <c r="O646" t="str">
        <f>IF(J646="M","Medium",IF(J646="L","Light",IF(J646="D","Dark","")))</f>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_xlfn.XLOOKUP(C647,customers!A646:A1646,customers!B646:B1646,,0)</f>
        <v>Denny O' Ronan</v>
      </c>
      <c r="G647" s="2" t="str">
        <f>IF(_xlfn.XLOOKUP(orders!C647,customers!A646:A1646,customers!C646:C1646,,0)=0,"",_xlfn.XLOOKUP(orders!C647,customers!A646:A1646,customers!C646:C1646,,0))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L647*E647</f>
        <v>68.655000000000001</v>
      </c>
      <c r="N647" t="str">
        <f>IF(I647="Rob","Robusta",IF(I647="Exc","Excelsa",IF(I647="Ara","Arabica",IF(I647="Lib","Lebrica"))))</f>
        <v>Arabica</v>
      </c>
      <c r="O647" t="str">
        <f>IF(J647="M","Medium",IF(J647="L","Light",IF(J647="D","Dark","")))</f>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_xlfn.XLOOKUP(C648,customers!A647:A1647,customers!B647:B1647,,0)</f>
        <v>Dottie Rallin</v>
      </c>
      <c r="G648" s="2" t="str">
        <f>IF(_xlfn.XLOOKUP(orders!C648,customers!A647:A1647,customers!C647:C1647,,0)=0,"",_xlfn.XLOOKUP(orders!C648,customers!A647:A1647,customers!C647:C1647,,0))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L648*E648</f>
        <v>9.9499999999999993</v>
      </c>
      <c r="N648" t="str">
        <f>IF(I648="Rob","Robusta",IF(I648="Exc","Excelsa",IF(I648="Ara","Arabica",IF(I648="Lib","Lebrica"))))</f>
        <v>Arabica</v>
      </c>
      <c r="O648" t="str">
        <f>IF(J648="M","Medium",IF(J648="L","Light",IF(J648="D","Dark","")))</f>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_xlfn.XLOOKUP(C649,customers!A648:A1648,customers!B648:B1648,,0)</f>
        <v>Ardith Chill</v>
      </c>
      <c r="G649" s="2" t="str">
        <f>IF(_xlfn.XLOOKUP(orders!C649,customers!A648:A1648,customers!C648:C1648,,0)=0,"",_xlfn.XLOOKUP(orders!C649,customers!A648:A1648,customers!C648:C1648,,0))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L649*E649</f>
        <v>28.53</v>
      </c>
      <c r="N649" t="str">
        <f>IF(I649="Rob","Robusta",IF(I649="Exc","Excelsa",IF(I649="Ara","Arabica",IF(I649="Lib","Lebrica"))))</f>
        <v>Lebrica</v>
      </c>
      <c r="O649" t="str">
        <f>IF(J649="M","Medium",IF(J649="L","Light",IF(J649="D","Dark","")))</f>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_xlfn.XLOOKUP(C650,customers!A649:A1649,customers!B649:B1649,,0)</f>
        <v>Tuckie Mathonnet</v>
      </c>
      <c r="G650" s="2" t="str">
        <f>IF(_xlfn.XLOOKUP(orders!C650,customers!A649:A1649,customers!C649:C1649,,0)=0,"",_xlfn.XLOOKUP(orders!C650,customers!A649:A1649,customers!C649:C1649,,0))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L650*E650</f>
        <v>16.11</v>
      </c>
      <c r="N650" t="str">
        <f>IF(I650="Rob","Robusta",IF(I650="Exc","Excelsa",IF(I650="Ara","Arabica",IF(I650="Lib","Lebrica"))))</f>
        <v>Robusta</v>
      </c>
      <c r="O650" t="str">
        <f>IF(J650="M","Medium",IF(J650="L","Light",IF(J650="D","Dark","")))</f>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_xlfn.XLOOKUP(C651,customers!A650:A1650,customers!B650:B1650,,0)</f>
        <v>Charmane Denys</v>
      </c>
      <c r="G651" s="2" t="str">
        <f>IF(_xlfn.XLOOKUP(orders!C651,customers!A650:A1650,customers!C650:C1650,,0)=0,"",_xlfn.XLOOKUP(orders!C651,customers!A650:A1650,customers!C650:C1650,,0))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L651*E651</f>
        <v>95.1</v>
      </c>
      <c r="N651" t="str">
        <f>IF(I651="Rob","Robusta",IF(I651="Exc","Excelsa",IF(I651="Ara","Arabica",IF(I651="Lib","Lebrica"))))</f>
        <v>Lebrica</v>
      </c>
      <c r="O651" t="str">
        <f>IF(J651="M","Medium",IF(J651="L","Light",IF(J651="D","Dark","")))</f>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_xlfn.XLOOKUP(C652,customers!A651:A1651,customers!B651:B1651,,0)</f>
        <v>Cecily Stebbings</v>
      </c>
      <c r="G652" s="2" t="str">
        <f>IF(_xlfn.XLOOKUP(orders!C652,customers!A651:A1651,customers!C651:C1651,,0)=0,"",_xlfn.XLOOKUP(orders!C652,customers!A651:A1651,customers!C651:C1651,,0))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L652*E652</f>
        <v>5.3699999999999992</v>
      </c>
      <c r="N652" t="str">
        <f>IF(I652="Rob","Robusta",IF(I652="Exc","Excelsa",IF(I652="Ara","Arabica",IF(I652="Lib","Lebrica"))))</f>
        <v>Robusta</v>
      </c>
      <c r="O652" t="str">
        <f>IF(J652="M","Medium",IF(J652="L","Light",IF(J652="D","Dark","")))</f>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_xlfn.XLOOKUP(C653,customers!A652:A1652,customers!B652:B1652,,0)</f>
        <v>Giana Tonnesen</v>
      </c>
      <c r="G653" s="2" t="str">
        <f>IF(_xlfn.XLOOKUP(orders!C653,customers!A652:A1652,customers!C652:C1652,,0)=0,"",_xlfn.XLOOKUP(orders!C653,customers!A652:A1652,customers!C652:C1652,,0))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L653*E653</f>
        <v>47.8</v>
      </c>
      <c r="N653" t="str">
        <f>IF(I653="Rob","Robusta",IF(I653="Exc","Excelsa",IF(I653="Ara","Arabica",IF(I653="Lib","Lebrica"))))</f>
        <v>Robusta</v>
      </c>
      <c r="O653" t="str">
        <f>IF(J653="M","Medium",IF(J653="L","Light",IF(J653="D","Dark","")))</f>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_xlfn.XLOOKUP(C654,customers!A653:A1653,customers!B653:B1653,,0)</f>
        <v>Rhetta Zywicki</v>
      </c>
      <c r="G654" s="2" t="str">
        <f>IF(_xlfn.XLOOKUP(orders!C654,customers!A653:A1653,customers!C653:C1653,,0)=0,"",_xlfn.XLOOKUP(orders!C654,customers!A653:A1653,customers!C653:C1653,,0))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L654*E654</f>
        <v>63.4</v>
      </c>
      <c r="N654" t="str">
        <f>IF(I654="Rob","Robusta",IF(I654="Exc","Excelsa",IF(I654="Ara","Arabica",IF(I654="Lib","Lebrica"))))</f>
        <v>Lebrica</v>
      </c>
      <c r="O654" t="str">
        <f>IF(J654="M","Medium",IF(J654="L","Light",IF(J654="D","Dark","")))</f>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_xlfn.XLOOKUP(C655,customers!A654:A1654,customers!B654:B1654,,0)</f>
        <v>Almeria Burgett</v>
      </c>
      <c r="G655" s="2" t="str">
        <f>IF(_xlfn.XLOOKUP(orders!C655,customers!A654:A1654,customers!C654:C1654,,0)=0,"",_xlfn.XLOOKUP(orders!C655,customers!A654:A1654,customers!C654:C1654,,0))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L655*E655</f>
        <v>103.49999999999999</v>
      </c>
      <c r="N655" t="str">
        <f>IF(I655="Rob","Robusta",IF(I655="Exc","Excelsa",IF(I655="Ara","Arabica",IF(I655="Lib","Lebrica"))))</f>
        <v>Arabica</v>
      </c>
      <c r="O655" t="str">
        <f>IF(J655="M","Medium",IF(J655="L","Light",IF(J655="D","Dark","")))</f>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_xlfn.XLOOKUP(C656,customers!A655:A1655,customers!B655:B1655,,0)</f>
        <v>Marvin Malloy</v>
      </c>
      <c r="G656" s="2" t="str">
        <f>IF(_xlfn.XLOOKUP(orders!C656,customers!A655:A1655,customers!C655:C1655,,0)=0,"",_xlfn.XLOOKUP(orders!C656,customers!A655:A1655,customers!C655:C1655,,0))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L656*E656</f>
        <v>68.655000000000001</v>
      </c>
      <c r="N656" t="str">
        <f>IF(I656="Rob","Robusta",IF(I656="Exc","Excelsa",IF(I656="Ara","Arabica",IF(I656="Lib","Lebrica"))))</f>
        <v>Arabica</v>
      </c>
      <c r="O656" t="str">
        <f>IF(J656="M","Medium",IF(J656="L","Light",IF(J656="D","Dark","")))</f>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_xlfn.XLOOKUP(C657,customers!A656:A1656,customers!B656:B1656,,0)</f>
        <v>Maxim McParland</v>
      </c>
      <c r="G657" s="2" t="str">
        <f>IF(_xlfn.XLOOKUP(orders!C657,customers!A656:A1656,customers!C656:C1656,,0)=0,"",_xlfn.XLOOKUP(orders!C657,customers!A656:A1656,customers!C656:C1656,,0))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L657*E657</f>
        <v>45.769999999999996</v>
      </c>
      <c r="N657" t="str">
        <f>IF(I657="Rob","Robusta",IF(I657="Exc","Excelsa",IF(I657="Ara","Arabica",IF(I657="Lib","Lebrica"))))</f>
        <v>Robusta</v>
      </c>
      <c r="O657" t="str">
        <f>IF(J657="M","Medium",IF(J657="L","Light",IF(J657="D","Dark","")))</f>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_xlfn.XLOOKUP(C658,customers!A657:A1657,customers!B657:B1657,,0)</f>
        <v>Sylas Jennaroy</v>
      </c>
      <c r="G658" s="2" t="str">
        <f>IF(_xlfn.XLOOKUP(orders!C658,customers!A657:A1657,customers!C657:C1657,,0)=0,"",_xlfn.XLOOKUP(orders!C658,customers!A657:A1657,customers!C657:C1657,,0))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L658*E658</f>
        <v>51.8</v>
      </c>
      <c r="N658" t="str">
        <f>IF(I658="Rob","Robusta",IF(I658="Exc","Excelsa",IF(I658="Ara","Arabica",IF(I658="Lib","Lebrica"))))</f>
        <v>Lebrica</v>
      </c>
      <c r="O658" t="str">
        <f>IF(J658="M","Medium",IF(J658="L","Light",IF(J658="D","Dark","")))</f>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_xlfn.XLOOKUP(C659,customers!A658:A1658,customers!B658:B1658,,0)</f>
        <v>Wren Place</v>
      </c>
      <c r="G659" s="2" t="str">
        <f>IF(_xlfn.XLOOKUP(orders!C659,customers!A658:A1658,customers!C658:C1658,,0)=0,"",_xlfn.XLOOKUP(orders!C659,customers!A658:A1658,customers!C658:C1658,,0))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L659*E659</f>
        <v>13.5</v>
      </c>
      <c r="N659" t="str">
        <f>IF(I659="Rob","Robusta",IF(I659="Exc","Excelsa",IF(I659="Ara","Arabica",IF(I659="Lib","Lebrica"))))</f>
        <v>Arabica</v>
      </c>
      <c r="O659" t="str">
        <f>IF(J659="M","Medium",IF(J659="L","Light",IF(J659="D","Dark","")))</f>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_xlfn.XLOOKUP(C660,customers!A659:A1659,customers!B659:B1659,,0)</f>
        <v>Janella Millett</v>
      </c>
      <c r="G660" s="2" t="str">
        <f>IF(_xlfn.XLOOKUP(orders!C660,customers!A659:A1659,customers!C659:C1659,,0)=0,"",_xlfn.XLOOKUP(orders!C660,customers!A659:A1659,customers!C659:C1659,,0))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L660*E660</f>
        <v>24.75</v>
      </c>
      <c r="N660" t="str">
        <f>IF(I660="Rob","Robusta",IF(I660="Exc","Excelsa",IF(I660="Ara","Arabica",IF(I660="Lib","Lebrica"))))</f>
        <v>Excelsa</v>
      </c>
      <c r="O660" t="str">
        <f>IF(J660="M","Medium",IF(J660="L","Light",IF(J660="D","Dark","")))</f>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_xlfn.XLOOKUP(C661,customers!A660:A1660,customers!B660:B1660,,0)</f>
        <v>Dollie Gadsden</v>
      </c>
      <c r="G661" s="2" t="str">
        <f>IF(_xlfn.XLOOKUP(orders!C661,customers!A660:A1660,customers!C660:C1660,,0)=0,"",_xlfn.XLOOKUP(orders!C661,customers!A660:A1660,customers!C660:C1660,,0))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L661*E661</f>
        <v>45.769999999999996</v>
      </c>
      <c r="N661" t="str">
        <f>IF(I661="Rob","Robusta",IF(I661="Exc","Excelsa",IF(I661="Ara","Arabica",IF(I661="Lib","Lebrica"))))</f>
        <v>Arabica</v>
      </c>
      <c r="O661" t="str">
        <f>IF(J661="M","Medium",IF(J661="L","Light",IF(J661="D","Dark","")))</f>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_xlfn.XLOOKUP(C662,customers!A661:A1661,customers!B661:B1661,,0)</f>
        <v>Val Wakelin</v>
      </c>
      <c r="G662" s="2" t="str">
        <f>IF(_xlfn.XLOOKUP(orders!C662,customers!A661:A1661,customers!C661:C1661,,0)=0,"",_xlfn.XLOOKUP(orders!C662,customers!A661:A1661,customers!C661:C1661,,0))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L662*E662</f>
        <v>53.46</v>
      </c>
      <c r="N662" t="str">
        <f>IF(I662="Rob","Robusta",IF(I662="Exc","Excelsa",IF(I662="Ara","Arabica",IF(I662="Lib","Lebrica"))))</f>
        <v>Excelsa</v>
      </c>
      <c r="O662" t="str">
        <f>IF(J662="M","Medium",IF(J662="L","Light",IF(J662="D","Dark","")))</f>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_xlfn.XLOOKUP(C663,customers!A662:A1662,customers!B662:B1662,,0)</f>
        <v>Annie Campsall</v>
      </c>
      <c r="G663" s="2" t="str">
        <f>IF(_xlfn.XLOOKUP(orders!C663,customers!A662:A1662,customers!C662:C1662,,0)=0,"",_xlfn.XLOOKUP(orders!C663,customers!A662:A1662,customers!C662:C1662,,0))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L663*E663</f>
        <v>20.25</v>
      </c>
      <c r="N663" t="str">
        <f>IF(I663="Rob","Robusta",IF(I663="Exc","Excelsa",IF(I663="Ara","Arabica",IF(I663="Lib","Lebrica"))))</f>
        <v>Arabica</v>
      </c>
      <c r="O663" t="str">
        <f>IF(J663="M","Medium",IF(J663="L","Light",IF(J663="D","Dark","")))</f>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_xlfn.XLOOKUP(C664,customers!A663:A1663,customers!B663:B1663,,0)</f>
        <v>Shermy Moseby</v>
      </c>
      <c r="G664" s="2" t="str">
        <f>IF(_xlfn.XLOOKUP(orders!C664,customers!A663:A1663,customers!C663:C1663,,0)=0,"",_xlfn.XLOOKUP(orders!C664,customers!A663:A1663,customers!C663:C1663,,0))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L664*E664</f>
        <v>148.92499999999998</v>
      </c>
      <c r="N664" t="str">
        <f>IF(I664="Rob","Robusta",IF(I664="Exc","Excelsa",IF(I664="Ara","Arabica",IF(I664="Lib","Lebrica"))))</f>
        <v>Lebrica</v>
      </c>
      <c r="O664" t="str">
        <f>IF(J664="M","Medium",IF(J664="L","Light",IF(J664="D","Dark","")))</f>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_xlfn.XLOOKUP(C665,customers!A664:A1664,customers!B664:B1664,,0)</f>
        <v>Corrie Wass</v>
      </c>
      <c r="G665" s="2" t="str">
        <f>IF(_xlfn.XLOOKUP(orders!C665,customers!A664:A1664,customers!C664:C1664,,0)=0,"",_xlfn.XLOOKUP(orders!C665,customers!A664:A1664,customers!C664:C1664,,0))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L665*E665</f>
        <v>67.5</v>
      </c>
      <c r="N665" t="str">
        <f>IF(I665="Rob","Robusta",IF(I665="Exc","Excelsa",IF(I665="Ara","Arabica",IF(I665="Lib","Lebrica"))))</f>
        <v>Arabica</v>
      </c>
      <c r="O665" t="str">
        <f>IF(J665="M","Medium",IF(J665="L","Light",IF(J665="D","Dark","")))</f>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_xlfn.XLOOKUP(C666,customers!A665:A1665,customers!B665:B1665,,0)</f>
        <v>Ira Sjostrom</v>
      </c>
      <c r="G666" s="2" t="str">
        <f>IF(_xlfn.XLOOKUP(orders!C666,customers!A665:A1665,customers!C665:C1665,,0)=0,"",_xlfn.XLOOKUP(orders!C666,customers!A665:A1665,customers!C665:C1665,,0))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L666*E666</f>
        <v>72.900000000000006</v>
      </c>
      <c r="N666" t="str">
        <f>IF(I666="Rob","Robusta",IF(I666="Exc","Excelsa",IF(I666="Ara","Arabica",IF(I666="Lib","Lebrica"))))</f>
        <v>Excelsa</v>
      </c>
      <c r="O666" t="str">
        <f>IF(J666="M","Medium",IF(J666="L","Light",IF(J666="D","Dark","")))</f>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_xlfn.XLOOKUP(C667,customers!A666:A1666,customers!B666:B1666,,0)</f>
        <v>Ira Sjostrom</v>
      </c>
      <c r="G667" s="2" t="str">
        <f>IF(_xlfn.XLOOKUP(orders!C667,customers!A666:A1666,customers!C666:C1666,,0)=0,"",_xlfn.XLOOKUP(orders!C667,customers!A666:A1666,customers!C666:C1666,,0))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L667*E667</f>
        <v>7.77</v>
      </c>
      <c r="N667" t="str">
        <f>IF(I667="Rob","Robusta",IF(I667="Exc","Excelsa",IF(I667="Ara","Arabica",IF(I667="Lib","Lebrica"))))</f>
        <v>Lebrica</v>
      </c>
      <c r="O667" t="str">
        <f>IF(J667="M","Medium",IF(J667="L","Light",IF(J667="D","Dark","")))</f>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_xlfn.XLOOKUP(C668,customers!A667:A1667,customers!B667:B1667,,0)</f>
        <v>Jermaine Branchett</v>
      </c>
      <c r="G668" s="2" t="str">
        <f>IF(_xlfn.XLOOKUP(orders!C668,customers!A667:A1667,customers!C667:C1667,,0)=0,"",_xlfn.XLOOKUP(orders!C668,customers!A667:A1667,customers!C667:C1667,,0))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L668*E668</f>
        <v>91.539999999999992</v>
      </c>
      <c r="N668" t="str">
        <f>IF(I668="Rob","Robusta",IF(I668="Exc","Excelsa",IF(I668="Ara","Arabica",IF(I668="Lib","Lebrica"))))</f>
        <v>Arabica</v>
      </c>
      <c r="O668" t="str">
        <f>IF(J668="M","Medium",IF(J668="L","Light",IF(J668="D","Dark","")))</f>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_xlfn.XLOOKUP(C669,customers!A668:A1668,customers!B668:B1668,,0)</f>
        <v>Nissie Rudland</v>
      </c>
      <c r="G669" s="2" t="str">
        <f>IF(_xlfn.XLOOKUP(orders!C669,customers!A668:A1668,customers!C668:C1668,,0)=0,"",_xlfn.XLOOKUP(orders!C669,customers!A668:A1668,customers!C668:C1668,,0))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L669*E669</f>
        <v>59.699999999999996</v>
      </c>
      <c r="N669" t="str">
        <f>IF(I669="Rob","Robusta",IF(I669="Exc","Excelsa",IF(I669="Ara","Arabica",IF(I669="Lib","Lebrica"))))</f>
        <v>Arabica</v>
      </c>
      <c r="O669" t="str">
        <f>IF(J669="M","Medium",IF(J669="L","Light",IF(J669="D","Dark","")))</f>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_xlfn.XLOOKUP(C670,customers!A669:A1669,customers!B669:B1669,,0)</f>
        <v>Janella Millett</v>
      </c>
      <c r="G670" s="2" t="str">
        <f>IF(_xlfn.XLOOKUP(orders!C670,customers!A669:A1669,customers!C669:C1669,,0)=0,"",_xlfn.XLOOKUP(orders!C670,customers!A669:A1669,customers!C669:C1669,,0))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L670*E670</f>
        <v>137.42499999999998</v>
      </c>
      <c r="N670" t="str">
        <f>IF(I670="Rob","Robusta",IF(I670="Exc","Excelsa",IF(I670="Ara","Arabica",IF(I670="Lib","Lebrica"))))</f>
        <v>Robusta</v>
      </c>
      <c r="O670" t="str">
        <f>IF(J670="M","Medium",IF(J670="L","Light",IF(J670="D","Dark","")))</f>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_xlfn.XLOOKUP(C671,customers!A670:A1670,customers!B670:B1670,,0)</f>
        <v>Ferdie Tourry</v>
      </c>
      <c r="G671" s="2" t="str">
        <f>IF(_xlfn.XLOOKUP(orders!C671,customers!A670:A1670,customers!C670:C1670,,0)=0,"",_xlfn.XLOOKUP(orders!C671,customers!A670:A1670,customers!C670:C1670,,0))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L671*E671</f>
        <v>66.929999999999993</v>
      </c>
      <c r="N671" t="str">
        <f>IF(I671="Rob","Robusta",IF(I671="Exc","Excelsa",IF(I671="Ara","Arabica",IF(I671="Lib","Lebrica"))))</f>
        <v>Lebrica</v>
      </c>
      <c r="O671" t="str">
        <f>IF(J671="M","Medium",IF(J671="L","Light",IF(J671="D","Dark","")))</f>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_xlfn.XLOOKUP(C672,customers!A671:A1671,customers!B671:B1671,,0)</f>
        <v>Cecil Weatherall</v>
      </c>
      <c r="G672" s="2" t="str">
        <f>IF(_xlfn.XLOOKUP(orders!C672,customers!A671:A1671,customers!C671:C1671,,0)=0,"",_xlfn.XLOOKUP(orders!C672,customers!A671:A1671,customers!C671:C1671,,0))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L672*E672</f>
        <v>13.095000000000001</v>
      </c>
      <c r="N672" t="str">
        <f>IF(I672="Rob","Robusta",IF(I672="Exc","Excelsa",IF(I672="Ara","Arabica",IF(I672="Lib","Lebrica"))))</f>
        <v>Lebrica</v>
      </c>
      <c r="O672" t="str">
        <f>IF(J672="M","Medium",IF(J672="L","Light",IF(J672="D","Dark","")))</f>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_xlfn.XLOOKUP(C673,customers!A672:A1672,customers!B672:B1672,,0)</f>
        <v>Gale Heindrick</v>
      </c>
      <c r="G673" s="2" t="str">
        <f>IF(_xlfn.XLOOKUP(orders!C673,customers!A672:A1672,customers!C672:C1672,,0)=0,"",_xlfn.XLOOKUP(orders!C673,customers!A672:A1672,customers!C672:C1672,,0))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L673*E673</f>
        <v>59.75</v>
      </c>
      <c r="N673" t="str">
        <f>IF(I673="Rob","Robusta",IF(I673="Exc","Excelsa",IF(I673="Ara","Arabica",IF(I673="Lib","Lebrica"))))</f>
        <v>Robusta</v>
      </c>
      <c r="O673" t="str">
        <f>IF(J673="M","Medium",IF(J673="L","Light",IF(J673="D","Dark","")))</f>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_xlfn.XLOOKUP(C674,customers!A673:A1673,customers!B673:B1673,,0)</f>
        <v>Layne Imason</v>
      </c>
      <c r="G674" s="2" t="str">
        <f>IF(_xlfn.XLOOKUP(orders!C674,customers!A673:A1673,customers!C673:C1673,,0)=0,"",_xlfn.XLOOKUP(orders!C674,customers!A673:A1673,customers!C673:C1673,,0))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L674*E674</f>
        <v>43.650000000000006</v>
      </c>
      <c r="N674" t="str">
        <f>IF(I674="Rob","Robusta",IF(I674="Exc","Excelsa",IF(I674="Ara","Arabica",IF(I674="Lib","Lebrica"))))</f>
        <v>Lebrica</v>
      </c>
      <c r="O674" t="str">
        <f>IF(J674="M","Medium",IF(J674="L","Light",IF(J674="D","Dark","")))</f>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_xlfn.XLOOKUP(C675,customers!A674:A1674,customers!B674:B1674,,0)</f>
        <v>Hazel Saill</v>
      </c>
      <c r="G675" s="2" t="str">
        <f>IF(_xlfn.XLOOKUP(orders!C675,customers!A674:A1674,customers!C674:C1674,,0)=0,"",_xlfn.XLOOKUP(orders!C675,customers!A674:A1674,customers!C674:C1674,,0))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L675*E675</f>
        <v>82.5</v>
      </c>
      <c r="N675" t="str">
        <f>IF(I675="Rob","Robusta",IF(I675="Exc","Excelsa",IF(I675="Ara","Arabica",IF(I675="Lib","Lebrica"))))</f>
        <v>Excelsa</v>
      </c>
      <c r="O675" t="str">
        <f>IF(J675="M","Medium",IF(J675="L","Light",IF(J675="D","Dark","")))</f>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_xlfn.XLOOKUP(C676,customers!A675:A1675,customers!B675:B1675,,0)</f>
        <v>Hermann Larvor</v>
      </c>
      <c r="G676" s="2" t="str">
        <f>IF(_xlfn.XLOOKUP(orders!C676,customers!A675:A1675,customers!C675:C1675,,0)=0,"",_xlfn.XLOOKUP(orders!C676,customers!A675:A1675,customers!C675:C1675,,0))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L676*E676</f>
        <v>178.70999999999998</v>
      </c>
      <c r="N676" t="str">
        <f>IF(I676="Rob","Robusta",IF(I676="Exc","Excelsa",IF(I676="Ara","Arabica",IF(I676="Lib","Lebrica"))))</f>
        <v>Arabica</v>
      </c>
      <c r="O676" t="str">
        <f>IF(J676="M","Medium",IF(J676="L","Light",IF(J676="D","Dark","")))</f>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_xlfn.XLOOKUP(C677,customers!A676:A1676,customers!B676:B1676,,0)</f>
        <v>Terri Lyford</v>
      </c>
      <c r="G677" s="2" t="str">
        <f>IF(_xlfn.XLOOKUP(orders!C677,customers!A676:A1676,customers!C676:C1676,,0)=0,"",_xlfn.XLOOKUP(orders!C677,customers!A676:A1676,customers!C676:C1676,,0))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L677*E677</f>
        <v>119.13999999999999</v>
      </c>
      <c r="N677" t="str">
        <f>IF(I677="Rob","Robusta",IF(I677="Exc","Excelsa",IF(I677="Ara","Arabica",IF(I677="Lib","Lebrica"))))</f>
        <v>Lebrica</v>
      </c>
      <c r="O677" t="str">
        <f>IF(J677="M","Medium",IF(J677="L","Light",IF(J677="D","Dark","")))</f>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_xlfn.XLOOKUP(C678,customers!A677:A1677,customers!B677:B1677,,0)</f>
        <v>Gabey Cogan</v>
      </c>
      <c r="G678" s="2" t="str">
        <f>IF(_xlfn.XLOOKUP(orders!C678,customers!A677:A1677,customers!C677:C1677,,0)=0,"",_xlfn.XLOOKUP(orders!C678,customers!A677:A1677,customers!C677:C1677,,0))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L678*E678</f>
        <v>47.55</v>
      </c>
      <c r="N678" t="str">
        <f>IF(I678="Rob","Robusta",IF(I678="Exc","Excelsa",IF(I678="Ara","Arabica",IF(I678="Lib","Lebrica"))))</f>
        <v>Lebrica</v>
      </c>
      <c r="O678" t="str">
        <f>IF(J678="M","Medium",IF(J678="L","Light",IF(J678="D","Dark","")))</f>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_xlfn.XLOOKUP(C679,customers!A678:A1678,customers!B678:B1678,,0)</f>
        <v>Charin Penwarden</v>
      </c>
      <c r="G679" s="2" t="str">
        <f>IF(_xlfn.XLOOKUP(orders!C679,customers!A678:A1678,customers!C678:C1678,,0)=0,"",_xlfn.XLOOKUP(orders!C679,customers!A678:A1678,customers!C678:C1678,,0))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L679*E679</f>
        <v>43.650000000000006</v>
      </c>
      <c r="N679" t="str">
        <f>IF(I679="Rob","Robusta",IF(I679="Exc","Excelsa",IF(I679="Ara","Arabica",IF(I679="Lib","Lebrica"))))</f>
        <v>Lebrica</v>
      </c>
      <c r="O679" t="str">
        <f>IF(J679="M","Medium",IF(J679="L","Light",IF(J679="D","Dark","")))</f>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_xlfn.XLOOKUP(C680,customers!A679:A1679,customers!B679:B1679,,0)</f>
        <v>Milty Middis</v>
      </c>
      <c r="G680" s="2" t="str">
        <f>IF(_xlfn.XLOOKUP(orders!C680,customers!A679:A1679,customers!C679:C1679,,0)=0,"",_xlfn.XLOOKUP(orders!C680,customers!A679:A1679,customers!C679:C1679,,0))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L680*E680</f>
        <v>178.70999999999998</v>
      </c>
      <c r="N680" t="str">
        <f>IF(I680="Rob","Robusta",IF(I680="Exc","Excelsa",IF(I680="Ara","Arabica",IF(I680="Lib","Lebrica"))))</f>
        <v>Arabica</v>
      </c>
      <c r="O680" t="str">
        <f>IF(J680="M","Medium",IF(J680="L","Light",IF(J680="D","Dark","")))</f>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_xlfn.XLOOKUP(C681,customers!A680:A1680,customers!B680:B1680,,0)</f>
        <v>Adrianne Vairow</v>
      </c>
      <c r="G681" s="2" t="str">
        <f>IF(_xlfn.XLOOKUP(orders!C681,customers!A680:A1680,customers!C680:C1680,,0)=0,"",_xlfn.XLOOKUP(orders!C681,customers!A680:A1680,customers!C680:C1680,,0))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L681*E681</f>
        <v>27.484999999999996</v>
      </c>
      <c r="N681" t="str">
        <f>IF(I681="Rob","Robusta",IF(I681="Exc","Excelsa",IF(I681="Ara","Arabica",IF(I681="Lib","Lebrica"))))</f>
        <v>Robusta</v>
      </c>
      <c r="O681" t="str">
        <f>IF(J681="M","Medium",IF(J681="L","Light",IF(J681="D","Dark","")))</f>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_xlfn.XLOOKUP(C682,customers!A681:A1681,customers!B681:B1681,,0)</f>
        <v>Anjanette Goldie</v>
      </c>
      <c r="G682" s="2" t="str">
        <f>IF(_xlfn.XLOOKUP(orders!C682,customers!A681:A1681,customers!C681:C1681,,0)=0,"",_xlfn.XLOOKUP(orders!C682,customers!A681:A1681,customers!C681:C1681,,0))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L682*E682</f>
        <v>56.25</v>
      </c>
      <c r="N682" t="str">
        <f>IF(I682="Rob","Robusta",IF(I682="Exc","Excelsa",IF(I682="Ara","Arabica",IF(I682="Lib","Lebrica"))))</f>
        <v>Arabica</v>
      </c>
      <c r="O682" t="str">
        <f>IF(J682="M","Medium",IF(J682="L","Light",IF(J682="D","Dark","")))</f>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_xlfn.XLOOKUP(C683,customers!A682:A1682,customers!B682:B1682,,0)</f>
        <v>Nicky Ayris</v>
      </c>
      <c r="G683" s="2" t="str">
        <f>IF(_xlfn.XLOOKUP(orders!C683,customers!A682:A1682,customers!C682:C1682,,0)=0,"",_xlfn.XLOOKUP(orders!C683,customers!A682:A1682,customers!C682:C1682,,0))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L683*E683</f>
        <v>9.51</v>
      </c>
      <c r="N683" t="str">
        <f>IF(I683="Rob","Robusta",IF(I683="Exc","Excelsa",IF(I683="Ara","Arabica",IF(I683="Lib","Lebrica"))))</f>
        <v>Lebrica</v>
      </c>
      <c r="O683" t="str">
        <f>IF(J683="M","Medium",IF(J683="L","Light",IF(J683="D","Dark","")))</f>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_xlfn.XLOOKUP(C684,customers!A683:A1683,customers!B683:B1683,,0)</f>
        <v>Laryssa Benediktovich</v>
      </c>
      <c r="G684" s="2" t="str">
        <f>IF(_xlfn.XLOOKUP(orders!C684,customers!A683:A1683,customers!C683:C1683,,0)=0,"",_xlfn.XLOOKUP(orders!C684,customers!A683:A1683,customers!C683:C1683,,0))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L684*E684</f>
        <v>8.25</v>
      </c>
      <c r="N684" t="str">
        <f>IF(I684="Rob","Robusta",IF(I684="Exc","Excelsa",IF(I684="Ara","Arabica",IF(I684="Lib","Lebrica"))))</f>
        <v>Excelsa</v>
      </c>
      <c r="O684" t="str">
        <f>IF(J684="M","Medium",IF(J684="L","Light",IF(J684="D","Dark","")))</f>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_xlfn.XLOOKUP(C685,customers!A684:A1684,customers!B684:B1684,,0)</f>
        <v>Theo Jacobovitz</v>
      </c>
      <c r="G685" s="2" t="str">
        <f>IF(_xlfn.XLOOKUP(orders!C685,customers!A684:A1684,customers!C684:C1684,,0)=0,"",_xlfn.XLOOKUP(orders!C685,customers!A684:A1684,customers!C684:C1684,,0))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L685*E685</f>
        <v>46.62</v>
      </c>
      <c r="N685" t="str">
        <f>IF(I685="Rob","Robusta",IF(I685="Exc","Excelsa",IF(I685="Ara","Arabica",IF(I685="Lib","Lebrica"))))</f>
        <v>Lebrica</v>
      </c>
      <c r="O685" t="str">
        <f>IF(J685="M","Medium",IF(J685="L","Light",IF(J685="D","Dark","")))</f>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_xlfn.XLOOKUP(C686,customers!A685:A1685,customers!B685:B1685,,0)</f>
        <v>Becca Ableson</v>
      </c>
      <c r="G686" s="2" t="str">
        <f>IF(_xlfn.XLOOKUP(orders!C686,customers!A685:A1685,customers!C685:C1685,,0)=0,"",_xlfn.XLOOKUP(orders!C686,customers!A685:A1685,customers!C685:C1685,,0))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L686*E686</f>
        <v>71.699999999999989</v>
      </c>
      <c r="N686" t="str">
        <f>IF(I686="Rob","Robusta",IF(I686="Exc","Excelsa",IF(I686="Ara","Arabica",IF(I686="Lib","Lebrica"))))</f>
        <v>Robusta</v>
      </c>
      <c r="O686" t="str">
        <f>IF(J686="M","Medium",IF(J686="L","Light",IF(J686="D","Dark","")))</f>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_xlfn.XLOOKUP(C687,customers!A686:A1686,customers!B686:B1686,,0)</f>
        <v>Jeno Druitt</v>
      </c>
      <c r="G687" s="2" t="str">
        <f>IF(_xlfn.XLOOKUP(orders!C687,customers!A686:A1686,customers!C686:C1686,,0)=0,"",_xlfn.XLOOKUP(orders!C687,customers!A686:A1686,customers!C686:C1686,,0))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L687*E687</f>
        <v>72.91</v>
      </c>
      <c r="N687" t="str">
        <f>IF(I687="Rob","Robusta",IF(I687="Exc","Excelsa",IF(I687="Ara","Arabica",IF(I687="Lib","Lebrica"))))</f>
        <v>Lebrica</v>
      </c>
      <c r="O687" t="str">
        <f>IF(J687="M","Medium",IF(J687="L","Light",IF(J687="D","Dark","")))</f>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_xlfn.XLOOKUP(C688,customers!A687:A1687,customers!B687:B1687,,0)</f>
        <v>Deonne Shortall</v>
      </c>
      <c r="G688" s="2" t="str">
        <f>IF(_xlfn.XLOOKUP(orders!C688,customers!A687:A1687,customers!C687:C1687,,0)=0,"",_xlfn.XLOOKUP(orders!C688,customers!A687:A1687,customers!C687:C1687,,0))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L688*E688</f>
        <v>8.0549999999999997</v>
      </c>
      <c r="N688" t="str">
        <f>IF(I688="Rob","Robusta",IF(I688="Exc","Excelsa",IF(I688="Ara","Arabica",IF(I688="Lib","Lebrica"))))</f>
        <v>Robusta</v>
      </c>
      <c r="O688" t="str">
        <f>IF(J688="M","Medium",IF(J688="L","Light",IF(J688="D","Dark","")))</f>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_xlfn.XLOOKUP(C689,customers!A688:A1688,customers!B688:B1688,,0)</f>
        <v>Wilton Cottier</v>
      </c>
      <c r="G689" s="2" t="str">
        <f>IF(_xlfn.XLOOKUP(orders!C689,customers!A688:A1688,customers!C688:C1688,,0)=0,"",_xlfn.XLOOKUP(orders!C689,customers!A688:A1688,customers!C688:C1688,,0))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L689*E689</f>
        <v>16.5</v>
      </c>
      <c r="N689" t="str">
        <f>IF(I689="Rob","Robusta",IF(I689="Exc","Excelsa",IF(I689="Ara","Arabica",IF(I689="Lib","Lebrica"))))</f>
        <v>Excelsa</v>
      </c>
      <c r="O689" t="str">
        <f>IF(J689="M","Medium",IF(J689="L","Light",IF(J689="D","Dark","")))</f>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_xlfn.XLOOKUP(C690,customers!A689:A1689,customers!B689:B1689,,0)</f>
        <v>Kevan Grinsted</v>
      </c>
      <c r="G690" s="2" t="str">
        <f>IF(_xlfn.XLOOKUP(orders!C690,customers!A689:A1689,customers!C689:C1689,,0)=0,"",_xlfn.XLOOKUP(orders!C690,customers!A689:A1689,customers!C689:C1689,,0))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L690*E690</f>
        <v>64.75</v>
      </c>
      <c r="N690" t="str">
        <f>IF(I690="Rob","Robusta",IF(I690="Exc","Excelsa",IF(I690="Ara","Arabica",IF(I690="Lib","Lebrica"))))</f>
        <v>Arabica</v>
      </c>
      <c r="O690" t="str">
        <f>IF(J690="M","Medium",IF(J690="L","Light",IF(J690="D","Dark","")))</f>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_xlfn.XLOOKUP(C691,customers!A690:A1690,customers!B690:B1690,,0)</f>
        <v>Dionne Skyner</v>
      </c>
      <c r="G691" s="2" t="str">
        <f>IF(_xlfn.XLOOKUP(orders!C691,customers!A690:A1690,customers!C690:C1690,,0)=0,"",_xlfn.XLOOKUP(orders!C691,customers!A690:A1690,customers!C690:C1690,,0))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L691*E691</f>
        <v>33.75</v>
      </c>
      <c r="N691" t="str">
        <f>IF(I691="Rob","Robusta",IF(I691="Exc","Excelsa",IF(I691="Ara","Arabica",IF(I691="Lib","Lebrica"))))</f>
        <v>Arabica</v>
      </c>
      <c r="O691" t="str">
        <f>IF(J691="M","Medium",IF(J691="L","Light",IF(J691="D","Dark","")))</f>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_xlfn.XLOOKUP(C692,customers!A691:A1691,customers!B691:B1691,,0)</f>
        <v>Francesco Dressel</v>
      </c>
      <c r="G692" s="2" t="str">
        <f>IF(_xlfn.XLOOKUP(orders!C692,customers!A691:A1691,customers!C691:C1691,,0)=0,"",_xlfn.XLOOKUP(orders!C692,customers!A691:A1691,customers!C691:C1691,,0))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L692*E692</f>
        <v>178.70999999999998</v>
      </c>
      <c r="N692" t="str">
        <f>IF(I692="Rob","Robusta",IF(I692="Exc","Excelsa",IF(I692="Ara","Arabica",IF(I692="Lib","Lebrica"))))</f>
        <v>Lebrica</v>
      </c>
      <c r="O692" t="str">
        <f>IF(J692="M","Medium",IF(J692="L","Light",IF(J692="D","Dark","")))</f>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_xlfn.XLOOKUP(C693,customers!A692:A1692,customers!B692:B1692,,0)</f>
        <v>Jimmy Dymoke</v>
      </c>
      <c r="G693" s="2" t="str">
        <f>IF(_xlfn.XLOOKUP(orders!C693,customers!A692:A1692,customers!C692:C1692,,0)=0,"",_xlfn.XLOOKUP(orders!C693,customers!A692:A1692,customers!C692:C1692,,0))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L693*E693</f>
        <v>22.5</v>
      </c>
      <c r="N693" t="str">
        <f>IF(I693="Rob","Robusta",IF(I693="Exc","Excelsa",IF(I693="Ara","Arabica",IF(I693="Lib","Lebrica"))))</f>
        <v>Arabica</v>
      </c>
      <c r="O693" t="str">
        <f>IF(J693="M","Medium",IF(J693="L","Light",IF(J693="D","Dark","")))</f>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_xlfn.XLOOKUP(C694,customers!A693:A1693,customers!B693:B1693,,0)</f>
        <v>Ambrosio Weinmann</v>
      </c>
      <c r="G694" s="2" t="str">
        <f>IF(_xlfn.XLOOKUP(orders!C694,customers!A693:A1693,customers!C693:C1693,,0)=0,"",_xlfn.XLOOKUP(orders!C694,customers!A693:A1693,customers!C693:C1693,,0))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L694*E694</f>
        <v>12.95</v>
      </c>
      <c r="N694" t="str">
        <f>IF(I694="Rob","Robusta",IF(I694="Exc","Excelsa",IF(I694="Ara","Arabica",IF(I694="Lib","Lebrica"))))</f>
        <v>Lebrica</v>
      </c>
      <c r="O694" t="str">
        <f>IF(J694="M","Medium",IF(J694="L","Light",IF(J694="D","Dark","")))</f>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_xlfn.XLOOKUP(C695,customers!A694:A1694,customers!B694:B1694,,0)</f>
        <v>Elden Andriessen</v>
      </c>
      <c r="G695" s="2" t="str">
        <f>IF(_xlfn.XLOOKUP(orders!C695,customers!A694:A1694,customers!C694:C1694,,0)=0,"",_xlfn.XLOOKUP(orders!C695,customers!A694:A1694,customers!C694:C1694,,0))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L695*E695</f>
        <v>51.749999999999993</v>
      </c>
      <c r="N695" t="str">
        <f>IF(I695="Rob","Robusta",IF(I695="Exc","Excelsa",IF(I695="Ara","Arabica",IF(I695="Lib","Lebrica"))))</f>
        <v>Arabica</v>
      </c>
      <c r="O695" t="str">
        <f>IF(J695="M","Medium",IF(J695="L","Light",IF(J695="D","Dark","")))</f>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_xlfn.XLOOKUP(C696,customers!A695:A1695,customers!B695:B1695,,0)</f>
        <v>Roxie Deaconson</v>
      </c>
      <c r="G696" s="2" t="str">
        <f>IF(_xlfn.XLOOKUP(orders!C696,customers!A695:A1695,customers!C695:C1695,,0)=0,"",_xlfn.XLOOKUP(orders!C696,customers!A695:A1695,customers!C695:C1695,,0))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L696*E696</f>
        <v>36.450000000000003</v>
      </c>
      <c r="N696" t="str">
        <f>IF(I696="Rob","Robusta",IF(I696="Exc","Excelsa",IF(I696="Ara","Arabica",IF(I696="Lib","Lebrica"))))</f>
        <v>Excelsa</v>
      </c>
      <c r="O696" t="str">
        <f>IF(J696="M","Medium",IF(J696="L","Light",IF(J696="D","Dark","")))</f>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_xlfn.XLOOKUP(C697,customers!A696:A1696,customers!B696:B1696,,0)</f>
        <v>Davida Caro</v>
      </c>
      <c r="G697" s="2" t="str">
        <f>IF(_xlfn.XLOOKUP(orders!C697,customers!A696:A1696,customers!C696:C1696,,0)=0,"",_xlfn.XLOOKUP(orders!C697,customers!A696:A1696,customers!C696:C1696,,0))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L697*E697</f>
        <v>182.27499999999998</v>
      </c>
      <c r="N697" t="str">
        <f>IF(I697="Rob","Robusta",IF(I697="Exc","Excelsa",IF(I697="Ara","Arabica",IF(I697="Lib","Lebrica"))))</f>
        <v>Lebrica</v>
      </c>
      <c r="O697" t="str">
        <f>IF(J697="M","Medium",IF(J697="L","Light",IF(J697="D","Dark","")))</f>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_xlfn.XLOOKUP(C698,customers!A697:A1697,customers!B697:B1697,,0)</f>
        <v>Johna Bluck</v>
      </c>
      <c r="G698" s="2" t="str">
        <f>IF(_xlfn.XLOOKUP(orders!C698,customers!A697:A1697,customers!C697:C1697,,0)=0,"",_xlfn.XLOOKUP(orders!C698,customers!A697:A1697,customers!C697:C1697,,0))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L698*E698</f>
        <v>31.08</v>
      </c>
      <c r="N698" t="str">
        <f>IF(I698="Rob","Robusta",IF(I698="Exc","Excelsa",IF(I698="Ara","Arabica",IF(I698="Lib","Lebrica"))))</f>
        <v>Lebrica</v>
      </c>
      <c r="O698" t="str">
        <f>IF(J698="M","Medium",IF(J698="L","Light",IF(J698="D","Dark","")))</f>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_xlfn.XLOOKUP(C699,customers!A698:A1698,customers!B698:B1698,,0)</f>
        <v>Myrle Dearden</v>
      </c>
      <c r="G699" s="2" t="str">
        <f>IF(_xlfn.XLOOKUP(orders!C699,customers!A698:A1698,customers!C698:C1698,,0)=0,"",_xlfn.XLOOKUP(orders!C699,customers!A698:A1698,customers!C698:C1698,,0))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L699*E699</f>
        <v>20.25</v>
      </c>
      <c r="N699" t="str">
        <f>IF(I699="Rob","Robusta",IF(I699="Exc","Excelsa",IF(I699="Ara","Arabica",IF(I699="Lib","Lebrica"))))</f>
        <v>Arabica</v>
      </c>
      <c r="O699" t="str">
        <f>IF(J699="M","Medium",IF(J699="L","Light",IF(J699="D","Dark","")))</f>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_xlfn.XLOOKUP(C700,customers!A699:A1699,customers!B699:B1699,,0)</f>
        <v>Jimmy Dymoke</v>
      </c>
      <c r="G700" s="2" t="str">
        <f>IF(_xlfn.XLOOKUP(orders!C700,customers!A699:A1699,customers!C699:C1699,,0)=0,"",_xlfn.XLOOKUP(orders!C700,customers!A699:A1699,customers!C699:C1699,,0))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L700*E700</f>
        <v>25.9</v>
      </c>
      <c r="N700" t="str">
        <f>IF(I700="Rob","Robusta",IF(I700="Exc","Excelsa",IF(I700="Ara","Arabica",IF(I700="Lib","Lebrica"))))</f>
        <v>Lebrica</v>
      </c>
      <c r="O700" t="str">
        <f>IF(J700="M","Medium",IF(J700="L","Light",IF(J700="D","Dark","")))</f>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_xlfn.XLOOKUP(C701,customers!A700:A1700,customers!B700:B1700,,0)</f>
        <v>Orland Tadman</v>
      </c>
      <c r="G701" s="2" t="str">
        <f>IF(_xlfn.XLOOKUP(orders!C701,customers!A700:A1700,customers!C700:C1700,,0)=0,"",_xlfn.XLOOKUP(orders!C701,customers!A700:A1700,customers!C700:C1700,,0))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L701*E701</f>
        <v>23.88</v>
      </c>
      <c r="N701" t="str">
        <f>IF(I701="Rob","Robusta",IF(I701="Exc","Excelsa",IF(I701="Ara","Arabica",IF(I701="Lib","Lebrica"))))</f>
        <v>Arabica</v>
      </c>
      <c r="O701" t="str">
        <f>IF(J701="M","Medium",IF(J701="L","Light",IF(J701="D","Dark","")))</f>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_xlfn.XLOOKUP(C702,customers!A701:A1701,customers!B701:B1701,,0)</f>
        <v>Barrett Gudde</v>
      </c>
      <c r="G702" s="2" t="str">
        <f>IF(_xlfn.XLOOKUP(orders!C702,customers!A701:A1701,customers!C701:C1701,,0)=0,"",_xlfn.XLOOKUP(orders!C702,customers!A701:A1701,customers!C701:C1701,,0))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L702*E702</f>
        <v>19.02</v>
      </c>
      <c r="N702" t="str">
        <f>IF(I702="Rob","Robusta",IF(I702="Exc","Excelsa",IF(I702="Ara","Arabica",IF(I702="Lib","Lebrica"))))</f>
        <v>Lebrica</v>
      </c>
      <c r="O702" t="str">
        <f>IF(J702="M","Medium",IF(J702="L","Light",IF(J702="D","Dark","")))</f>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_xlfn.XLOOKUP(C703,customers!A702:A1702,customers!B702:B1702,,0)</f>
        <v>Nathan Sictornes</v>
      </c>
      <c r="G703" s="2" t="str">
        <f>IF(_xlfn.XLOOKUP(orders!C703,customers!A702:A1702,customers!C702:C1702,,0)=0,"",_xlfn.XLOOKUP(orders!C703,customers!A702:A1702,customers!C702:C1702,,0))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L703*E703</f>
        <v>29.849999999999998</v>
      </c>
      <c r="N703" t="str">
        <f>IF(I703="Rob","Robusta",IF(I703="Exc","Excelsa",IF(I703="Ara","Arabica",IF(I703="Lib","Lebrica"))))</f>
        <v>Arabica</v>
      </c>
      <c r="O703" t="str">
        <f>IF(J703="M","Medium",IF(J703="L","Light",IF(J703="D","Dark","")))</f>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_xlfn.XLOOKUP(C704,customers!A703:A1703,customers!B703:B1703,,0)</f>
        <v>Vivyan Dunning</v>
      </c>
      <c r="G704" s="2" t="str">
        <f>IF(_xlfn.XLOOKUP(orders!C704,customers!A703:A1703,customers!C703:C1703,,0)=0,"",_xlfn.XLOOKUP(orders!C704,customers!A703:A1703,customers!C703:C1703,,0))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L704*E704</f>
        <v>7.77</v>
      </c>
      <c r="N704" t="str">
        <f>IF(I704="Rob","Robusta",IF(I704="Exc","Excelsa",IF(I704="Ara","Arabica",IF(I704="Lib","Lebrica"))))</f>
        <v>Arabica</v>
      </c>
      <c r="O704" t="str">
        <f>IF(J704="M","Medium",IF(J704="L","Light",IF(J704="D","Dark","")))</f>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_xlfn.XLOOKUP(C705,customers!A704:A1704,customers!B704:B1704,,0)</f>
        <v>Doralin Baison</v>
      </c>
      <c r="G705" s="2" t="str">
        <f>IF(_xlfn.XLOOKUP(orders!C705,customers!A704:A1704,customers!C704:C1704,,0)=0,"",_xlfn.XLOOKUP(orders!C705,customers!A704:A1704,customers!C704:C1704,,0))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L705*E705</f>
        <v>119.13999999999999</v>
      </c>
      <c r="N705" t="str">
        <f>IF(I705="Rob","Robusta",IF(I705="Exc","Excelsa",IF(I705="Ara","Arabica",IF(I705="Lib","Lebrica"))))</f>
        <v>Lebrica</v>
      </c>
      <c r="O705" t="str">
        <f>IF(J705="M","Medium",IF(J705="L","Light",IF(J705="D","Dark","")))</f>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_xlfn.XLOOKUP(C706,customers!A705:A1705,customers!B705:B1705,,0)</f>
        <v>Josefina Ferens</v>
      </c>
      <c r="G706" s="2" t="str">
        <f>IF(_xlfn.XLOOKUP(orders!C706,customers!A705:A1705,customers!C705:C1705,,0)=0,"",_xlfn.XLOOKUP(orders!C706,customers!A705:A1705,customers!C705:C1705,,0))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L706*E706</f>
        <v>21.87</v>
      </c>
      <c r="N706" t="str">
        <f>IF(I706="Rob","Robusta",IF(I706="Exc","Excelsa",IF(I706="Ara","Arabica",IF(I706="Lib","Lebrica"))))</f>
        <v>Excelsa</v>
      </c>
      <c r="O706" t="str">
        <f>IF(J706="M","Medium",IF(J706="L","Light",IF(J706="D","Dark","")))</f>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_xlfn.XLOOKUP(C707,customers!A706:A1706,customers!B706:B1706,,0)</f>
        <v>Shelley Gehring</v>
      </c>
      <c r="G707" s="2" t="str">
        <f>IF(_xlfn.XLOOKUP(orders!C707,customers!A706:A1706,customers!C706:C1706,,0)=0,"",_xlfn.XLOOKUP(orders!C707,customers!A706:A1706,customers!C706:C1706,,0))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L707*E707</f>
        <v>17.82</v>
      </c>
      <c r="N707" t="str">
        <f>IF(I707="Rob","Robusta",IF(I707="Exc","Excelsa",IF(I707="Ara","Arabica",IF(I707="Lib","Lebrica"))))</f>
        <v>Excelsa</v>
      </c>
      <c r="O707" t="str">
        <f>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_xlfn.XLOOKUP(C708,customers!A707:A1707,customers!B707:B1707,,0)</f>
        <v>Barrie Fallowes</v>
      </c>
      <c r="G708" s="2" t="str">
        <f>IF(_xlfn.XLOOKUP(orders!C708,customers!A707:A1707,customers!C707:C1707,,0)=0,"",_xlfn.XLOOKUP(orders!C708,customers!A707:A1707,customers!C707:C1707,,0))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L708*E708</f>
        <v>12.375</v>
      </c>
      <c r="N708" t="str">
        <f>IF(I708="Rob","Robusta",IF(I708="Exc","Excelsa",IF(I708="Ara","Arabica",IF(I708="Lib","Lebrica"))))</f>
        <v>Excelsa</v>
      </c>
      <c r="O708" t="str">
        <f>IF(J708="M","Medium",IF(J708="L","Light",IF(J708="D","Dark","")))</f>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_xlfn.XLOOKUP(C709,customers!A708:A1708,customers!B708:B1708,,0)</f>
        <v>Nicolas Aiton</v>
      </c>
      <c r="G709" s="2" t="str">
        <f>IF(_xlfn.XLOOKUP(orders!C709,customers!A708:A1708,customers!C708:C1708,,0)=0,"",_xlfn.XLOOKUP(orders!C709,customers!A708:A1708,customers!C708:C1708,,0))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L709*E709</f>
        <v>25.9</v>
      </c>
      <c r="N709" t="str">
        <f>IF(I709="Rob","Robusta",IF(I709="Exc","Excelsa",IF(I709="Ara","Arabica",IF(I709="Lib","Lebrica"))))</f>
        <v>Lebrica</v>
      </c>
      <c r="O709" t="str">
        <f>IF(J709="M","Medium",IF(J709="L","Light",IF(J709="D","Dark","")))</f>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_xlfn.XLOOKUP(C710,customers!A709:A1709,customers!B709:B1709,,0)</f>
        <v>Shelli De Banke</v>
      </c>
      <c r="G710" s="2" t="str">
        <f>IF(_xlfn.XLOOKUP(orders!C710,customers!A709:A1709,customers!C709:C1709,,0)=0,"",_xlfn.XLOOKUP(orders!C710,customers!A709:A1709,customers!C709:C1709,,0))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L710*E710</f>
        <v>13.5</v>
      </c>
      <c r="N710" t="str">
        <f>IF(I710="Rob","Robusta",IF(I710="Exc","Excelsa",IF(I710="Ara","Arabica",IF(I710="Lib","Lebrica"))))</f>
        <v>Arabica</v>
      </c>
      <c r="O710" t="str">
        <f>IF(J710="M","Medium",IF(J710="L","Light",IF(J710="D","Dark","")))</f>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_xlfn.XLOOKUP(C711,customers!A710:A1710,customers!B710:B1710,,0)</f>
        <v>Lyell Murch</v>
      </c>
      <c r="G711" s="2" t="str">
        <f>IF(_xlfn.XLOOKUP(orders!C711,customers!A710:A1710,customers!C710:C1710,,0)=0,"",_xlfn.XLOOKUP(orders!C711,customers!A710:A1710,customers!C710:C1710,,0))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L711*E711</f>
        <v>17.82</v>
      </c>
      <c r="N711" t="str">
        <f>IF(I711="Rob","Robusta",IF(I711="Exc","Excelsa",IF(I711="Ara","Arabica",IF(I711="Lib","Lebrica"))))</f>
        <v>Excelsa</v>
      </c>
      <c r="O711" t="str">
        <f>IF(J711="M","Medium",IF(J711="L","Light",IF(J711="D","Dark","")))</f>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_xlfn.XLOOKUP(C712,customers!A711:A1711,customers!B711:B1711,,0)</f>
        <v>Stearne Count</v>
      </c>
      <c r="G712" s="2" t="str">
        <f>IF(_xlfn.XLOOKUP(orders!C712,customers!A711:A1711,customers!C711:C1711,,0)=0,"",_xlfn.XLOOKUP(orders!C712,customers!A711:A1711,customers!C711:C1711,,0))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L712*E712</f>
        <v>24.75</v>
      </c>
      <c r="N712" t="str">
        <f>IF(I712="Rob","Robusta",IF(I712="Exc","Excelsa",IF(I712="Ara","Arabica",IF(I712="Lib","Lebrica"))))</f>
        <v>Excelsa</v>
      </c>
      <c r="O712" t="str">
        <f>IF(J712="M","Medium",IF(J712="L","Light",IF(J712="D","Dark","")))</f>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_xlfn.XLOOKUP(C713,customers!A712:A1712,customers!B712:B1712,,0)</f>
        <v>Selia Ragles</v>
      </c>
      <c r="G713" s="2" t="str">
        <f>IF(_xlfn.XLOOKUP(orders!C713,customers!A712:A1712,customers!C712:C1712,,0)=0,"",_xlfn.XLOOKUP(orders!C713,customers!A712:A1712,customers!C712:C1712,,0))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L713*E713</f>
        <v>17.91</v>
      </c>
      <c r="N713" t="str">
        <f>IF(I713="Rob","Robusta",IF(I713="Exc","Excelsa",IF(I713="Ara","Arabica",IF(I713="Lib","Lebrica"))))</f>
        <v>Robusta</v>
      </c>
      <c r="O713" t="str">
        <f>IF(J713="M","Medium",IF(J713="L","Light",IF(J713="D","Dark","")))</f>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_xlfn.XLOOKUP(C714,customers!A713:A1713,customers!B713:B1713,,0)</f>
        <v>Silas Deehan</v>
      </c>
      <c r="G714" s="2" t="str">
        <f>IF(_xlfn.XLOOKUP(orders!C714,customers!A713:A1713,customers!C713:C1713,,0)=0,"",_xlfn.XLOOKUP(orders!C714,customers!A713:A1713,customers!C713:C1713,,0))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L714*E714</f>
        <v>16.5</v>
      </c>
      <c r="N714" t="str">
        <f>IF(I714="Rob","Robusta",IF(I714="Exc","Excelsa",IF(I714="Ara","Arabica",IF(I714="Lib","Lebrica"))))</f>
        <v>Excelsa</v>
      </c>
      <c r="O714" t="str">
        <f>IF(J714="M","Medium",IF(J714="L","Light",IF(J714="D","Dark","")))</f>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_xlfn.XLOOKUP(C715,customers!A714:A1714,customers!B714:B1714,,0)</f>
        <v>Sacha Bruun</v>
      </c>
      <c r="G715" s="2" t="str">
        <f>IF(_xlfn.XLOOKUP(orders!C715,customers!A714:A1714,customers!C714:C1714,,0)=0,"",_xlfn.XLOOKUP(orders!C715,customers!A714:A1714,customers!C714:C1714,,0))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L715*E715</f>
        <v>2.9849999999999999</v>
      </c>
      <c r="N715" t="str">
        <f>IF(I715="Rob","Robusta",IF(I715="Exc","Excelsa",IF(I715="Ara","Arabica",IF(I715="Lib","Lebrica"))))</f>
        <v>Robusta</v>
      </c>
      <c r="O715" t="str">
        <f>IF(J715="M","Medium",IF(J715="L","Light",IF(J715="D","Dark","")))</f>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_xlfn.XLOOKUP(C716,customers!A715:A1715,customers!B715:B1715,,0)</f>
        <v>Alon Pllu</v>
      </c>
      <c r="G716" s="2" t="str">
        <f>IF(_xlfn.XLOOKUP(orders!C716,customers!A715:A1715,customers!C715:C1715,,0)=0,"",_xlfn.XLOOKUP(orders!C716,customers!A715:A1715,customers!C715:C1715,,0))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L716*E716</f>
        <v>14.58</v>
      </c>
      <c r="N716" t="str">
        <f>IF(I716="Rob","Robusta",IF(I716="Exc","Excelsa",IF(I716="Ara","Arabica",IF(I716="Lib","Lebrica"))))</f>
        <v>Excelsa</v>
      </c>
      <c r="O716" t="str">
        <f>IF(J716="M","Medium",IF(J716="L","Light",IF(J716="D","Dark","")))</f>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_xlfn.XLOOKUP(C717,customers!A716:A1716,customers!B716:B1716,,0)</f>
        <v>Gilberto Cornier</v>
      </c>
      <c r="G717" s="2" t="str">
        <f>IF(_xlfn.XLOOKUP(orders!C717,customers!A716:A1716,customers!C716:C1716,,0)=0,"",_xlfn.XLOOKUP(orders!C717,customers!A716:A1716,customers!C716:C1716,,0))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L717*E717</f>
        <v>89.1</v>
      </c>
      <c r="N717" t="str">
        <f>IF(I717="Rob","Robusta",IF(I717="Exc","Excelsa",IF(I717="Ara","Arabica",IF(I717="Lib","Lebrica"))))</f>
        <v>Excelsa</v>
      </c>
      <c r="O717" t="str">
        <f>IF(J717="M","Medium",IF(J717="L","Light",IF(J717="D","Dark","")))</f>
        <v>Light</v>
      </c>
      <c r="P717" t="str">
        <f>_xlfn.XLOOKUP(Orders[[#This Row],[Customer ID]],customers!$A$1:$A$1001,customers!$I$1:$I$1001,,0)</f>
        <v>No</v>
      </c>
    </row>
    <row r="718" spans="1:16" x14ac:dyDescent="0.2">
      <c r="A718" s="2" t="s">
        <v>4533</v>
      </c>
      <c r="B718" s="3">
        <v>44612</v>
      </c>
      <c r="C718" s="2" t="s">
        <v>4434</v>
      </c>
      <c r="D718" t="s">
        <v>6179</v>
      </c>
      <c r="E718" s="2">
        <v>3</v>
      </c>
      <c r="F718" s="2" t="e">
        <f>_xlfn.XLOOKUP(C718,customers!A717:A1717,customers!B717:B1717,,0)</f>
        <v>#N/A</v>
      </c>
      <c r="G718" s="2" t="e">
        <f>IF(_xlfn.XLOOKUP(orders!C718,customers!A717:A1717,customers!C717:C1717,,0)=0,"",_xlfn.XLOOKUP(orders!C718,customers!A717:A1717,customers!C717:C1717,,0))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L718*E718</f>
        <v>35.849999999999994</v>
      </c>
      <c r="N718" t="str">
        <f>IF(I718="Rob","Robusta",IF(I718="Exc","Excelsa",IF(I718="Ara","Arabica",IF(I718="Lib","Lebrica"))))</f>
        <v>Robusta</v>
      </c>
      <c r="O718" t="str">
        <f>IF(J718="M","Medium",IF(J718="L","Light",IF(J718="D","Dark","")))</f>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_xlfn.XLOOKUP(C719,customers!A718:A1718,customers!B718:B1718,,0)</f>
        <v>Willabella Harvison</v>
      </c>
      <c r="G719" s="2" t="str">
        <f>IF(_xlfn.XLOOKUP(orders!C719,customers!A718:A1718,customers!C718:C1718,,0)=0,"",_xlfn.XLOOKUP(orders!C719,customers!A718:A1718,customers!C718:C1718,,0))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L719*E719</f>
        <v>68.655000000000001</v>
      </c>
      <c r="N719" t="str">
        <f>IF(I719="Rob","Robusta",IF(I719="Exc","Excelsa",IF(I719="Ara","Arabica",IF(I719="Lib","Lebrica"))))</f>
        <v>Arabica</v>
      </c>
      <c r="O719" t="str">
        <f>IF(J719="M","Medium",IF(J719="L","Light",IF(J719="D","Dark","")))</f>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_xlfn.XLOOKUP(C720,customers!A719:A1719,customers!B719:B1719,,0)</f>
        <v>Darice Heaford</v>
      </c>
      <c r="G720" s="2" t="str">
        <f>IF(_xlfn.XLOOKUP(orders!C720,customers!A719:A1719,customers!C719:C1719,,0)=0,"",_xlfn.XLOOKUP(orders!C720,customers!A719:A1719,customers!C719:C1719,,0))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L720*E720</f>
        <v>38.849999999999994</v>
      </c>
      <c r="N720" t="str">
        <f>IF(I720="Rob","Robusta",IF(I720="Exc","Excelsa",IF(I720="Ara","Arabica",IF(I720="Lib","Lebrica"))))</f>
        <v>Lebrica</v>
      </c>
      <c r="O720" t="str">
        <f>IF(J720="M","Medium",IF(J720="L","Light",IF(J720="D","Dark","")))</f>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_xlfn.XLOOKUP(C721,customers!A720:A1720,customers!B720:B1720,,0)</f>
        <v>Granger Fantham</v>
      </c>
      <c r="G721" s="2" t="str">
        <f>IF(_xlfn.XLOOKUP(orders!C721,customers!A720:A1720,customers!C720:C1720,,0)=0,"",_xlfn.XLOOKUP(orders!C721,customers!A720:A1720,customers!C720:C1720,,0))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L721*E721</f>
        <v>79.25</v>
      </c>
      <c r="N721" t="str">
        <f>IF(I721="Rob","Robusta",IF(I721="Exc","Excelsa",IF(I721="Ara","Arabica",IF(I721="Lib","Lebrica"))))</f>
        <v>Lebrica</v>
      </c>
      <c r="O721" t="str">
        <f>IF(J721="M","Medium",IF(J721="L","Light",IF(J721="D","Dark","")))</f>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_xlfn.XLOOKUP(C722,customers!A721:A1721,customers!B721:B1721,,0)</f>
        <v>Reynolds Crookshanks</v>
      </c>
      <c r="G722" s="2" t="str">
        <f>IF(_xlfn.XLOOKUP(orders!C722,customers!A721:A1721,customers!C721:C1721,,0)=0,"",_xlfn.XLOOKUP(orders!C722,customers!A721:A1721,customers!C721:C1721,,0))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L722*E722</f>
        <v>36.450000000000003</v>
      </c>
      <c r="N722" t="str">
        <f>IF(I722="Rob","Robusta",IF(I722="Exc","Excelsa",IF(I722="Ara","Arabica",IF(I722="Lib","Lebrica"))))</f>
        <v>Excelsa</v>
      </c>
      <c r="O722" t="str">
        <f>IF(J722="M","Medium",IF(J722="L","Light",IF(J722="D","Dark","")))</f>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_xlfn.XLOOKUP(C723,customers!A722:A1722,customers!B722:B1722,,0)</f>
        <v>Niels Leake</v>
      </c>
      <c r="G723" s="2" t="str">
        <f>IF(_xlfn.XLOOKUP(orders!C723,customers!A722:A1722,customers!C722:C1722,,0)=0,"",_xlfn.XLOOKUP(orders!C723,customers!A722:A1722,customers!C722:C1722,,0))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L723*E723</f>
        <v>8.9550000000000001</v>
      </c>
      <c r="N723" t="str">
        <f>IF(I723="Rob","Robusta",IF(I723="Exc","Excelsa",IF(I723="Ara","Arabica",IF(I723="Lib","Lebrica"))))</f>
        <v>Robusta</v>
      </c>
      <c r="O723" t="str">
        <f>IF(J723="M","Medium",IF(J723="L","Light",IF(J723="D","Dark","")))</f>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_xlfn.XLOOKUP(C724,customers!A723:A1723,customers!B723:B1723,,0)</f>
        <v>Hetti Measures</v>
      </c>
      <c r="G724" s="2" t="str">
        <f>IF(_xlfn.XLOOKUP(orders!C724,customers!A723:A1723,customers!C723:C1723,,0)=0,"",_xlfn.XLOOKUP(orders!C724,customers!A723:A1723,customers!C723:C1723,,0))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L724*E724</f>
        <v>24.3</v>
      </c>
      <c r="N724" t="str">
        <f>IF(I724="Rob","Robusta",IF(I724="Exc","Excelsa",IF(I724="Ara","Arabica",IF(I724="Lib","Lebrica"))))</f>
        <v>Excelsa</v>
      </c>
      <c r="O724" t="str">
        <f>IF(J724="M","Medium",IF(J724="L","Light",IF(J724="D","Dark","")))</f>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_xlfn.XLOOKUP(C725,customers!A724:A1724,customers!B724:B1724,,0)</f>
        <v>Gay Eilhersen</v>
      </c>
      <c r="G725" s="2" t="str">
        <f>IF(_xlfn.XLOOKUP(orders!C725,customers!A724:A1724,customers!C724:C1724,,0)=0,"",_xlfn.XLOOKUP(orders!C725,customers!A724:A1724,customers!C724:C1724,,0))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L725*E725</f>
        <v>63.249999999999993</v>
      </c>
      <c r="N725" t="str">
        <f>IF(I725="Rob","Robusta",IF(I725="Exc","Excelsa",IF(I725="Ara","Arabica",IF(I725="Lib","Lebrica"))))</f>
        <v>Excelsa</v>
      </c>
      <c r="O725" t="str">
        <f>IF(J725="M","Medium",IF(J725="L","Light",IF(J725="D","Dark","")))</f>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_xlfn.XLOOKUP(C726,customers!A725:A1725,customers!B725:B1725,,0)</f>
        <v>Nico Hubert</v>
      </c>
      <c r="G726" s="2" t="str">
        <f>IF(_xlfn.XLOOKUP(orders!C726,customers!A725:A1725,customers!C725:C1725,,0)=0,"",_xlfn.XLOOKUP(orders!C726,customers!A725:A1725,customers!C725:C1725,,0))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L726*E726</f>
        <v>6.75</v>
      </c>
      <c r="N726" t="str">
        <f>IF(I726="Rob","Robusta",IF(I726="Exc","Excelsa",IF(I726="Ara","Arabica",IF(I726="Lib","Lebrica"))))</f>
        <v>Arabica</v>
      </c>
      <c r="O726" t="str">
        <f>IF(J726="M","Medium",IF(J726="L","Light",IF(J726="D","Dark","")))</f>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_xlfn.XLOOKUP(C727,customers!A726:A1726,customers!B726:B1726,,0)</f>
        <v>Cristina Aleixo</v>
      </c>
      <c r="G727" s="2" t="str">
        <f>IF(_xlfn.XLOOKUP(orders!C727,customers!A726:A1726,customers!C726:C1726,,0)=0,"",_xlfn.XLOOKUP(orders!C727,customers!A726:A1726,customers!C726:C1726,,0))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L727*E727</f>
        <v>23.31</v>
      </c>
      <c r="N727" t="str">
        <f>IF(I727="Rob","Robusta",IF(I727="Exc","Excelsa",IF(I727="Ara","Arabica",IF(I727="Lib","Lebrica"))))</f>
        <v>Arabica</v>
      </c>
      <c r="O727" t="str">
        <f>IF(J727="M","Medium",IF(J727="L","Light",IF(J727="D","Dark","")))</f>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_xlfn.XLOOKUP(C728,customers!A727:A1727,customers!B727:B1727,,0)</f>
        <v>Derrek Allpress</v>
      </c>
      <c r="G728" s="2" t="str">
        <f>IF(_xlfn.XLOOKUP(orders!C728,customers!A727:A1727,customers!C727:C1727,,0)=0,"",_xlfn.XLOOKUP(orders!C728,customers!A727:A1727,customers!C727:C1727,,0))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L728*E728</f>
        <v>145.82</v>
      </c>
      <c r="N728" t="str">
        <f>IF(I728="Rob","Robusta",IF(I728="Exc","Excelsa",IF(I728="Ara","Arabica",IF(I728="Lib","Lebrica"))))</f>
        <v>Lebrica</v>
      </c>
      <c r="O728" t="str">
        <f>IF(J728="M","Medium",IF(J728="L","Light",IF(J728="D","Dark","")))</f>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_xlfn.XLOOKUP(C729,customers!A728:A1728,customers!B728:B1728,,0)</f>
        <v>Rikki Tomkowicz</v>
      </c>
      <c r="G729" s="2" t="str">
        <f>IF(_xlfn.XLOOKUP(orders!C729,customers!A728:A1728,customers!C728:C1728,,0)=0,"",_xlfn.XLOOKUP(orders!C729,customers!A728:A1728,customers!C728:C1728,,0))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L729*E729</f>
        <v>29.849999999999998</v>
      </c>
      <c r="N729" t="str">
        <f>IF(I729="Rob","Robusta",IF(I729="Exc","Excelsa",IF(I729="Ara","Arabica",IF(I729="Lib","Lebrica"))))</f>
        <v>Robusta</v>
      </c>
      <c r="O729" t="str">
        <f>IF(J729="M","Medium",IF(J729="L","Light",IF(J729="D","Dark","")))</f>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_xlfn.XLOOKUP(C730,customers!A729:A1729,customers!B729:B1729,,0)</f>
        <v>Rochette Huscroft</v>
      </c>
      <c r="G730" s="2" t="str">
        <f>IF(_xlfn.XLOOKUP(orders!C730,customers!A729:A1729,customers!C729:C1729,,0)=0,"",_xlfn.XLOOKUP(orders!C730,customers!A729:A1729,customers!C729:C1729,,0))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L730*E730</f>
        <v>21.87</v>
      </c>
      <c r="N730" t="str">
        <f>IF(I730="Rob","Robusta",IF(I730="Exc","Excelsa",IF(I730="Ara","Arabica",IF(I730="Lib","Lebrica"))))</f>
        <v>Excelsa</v>
      </c>
      <c r="O730" t="str">
        <f>IF(J730="M","Medium",IF(J730="L","Light",IF(J730="D","Dark","")))</f>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_xlfn.XLOOKUP(C731,customers!A730:A1730,customers!B730:B1730,,0)</f>
        <v>Selle Scurrer</v>
      </c>
      <c r="G731" s="2" t="str">
        <f>IF(_xlfn.XLOOKUP(orders!C731,customers!A730:A1730,customers!C730:C1730,,0)=0,"",_xlfn.XLOOKUP(orders!C731,customers!A730:A1730,customers!C730:C1730,,0))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L731*E731</f>
        <v>4.3650000000000002</v>
      </c>
      <c r="N731" t="str">
        <f>IF(I731="Rob","Robusta",IF(I731="Exc","Excelsa",IF(I731="Ara","Arabica",IF(I731="Lib","Lebrica"))))</f>
        <v>Lebrica</v>
      </c>
      <c r="O731" t="str">
        <f>IF(J731="M","Medium",IF(J731="L","Light",IF(J731="D","Dark","")))</f>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_xlfn.XLOOKUP(C732,customers!A731:A1731,customers!B731:B1731,,0)</f>
        <v>Andie Rudram</v>
      </c>
      <c r="G732" s="2" t="str">
        <f>IF(_xlfn.XLOOKUP(orders!C732,customers!A731:A1731,customers!C731:C1731,,0)=0,"",_xlfn.XLOOKUP(orders!C732,customers!A731:A1731,customers!C731:C1731,,0))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L732*E732</f>
        <v>36.454999999999998</v>
      </c>
      <c r="N732" t="str">
        <f>IF(I732="Rob","Robusta",IF(I732="Exc","Excelsa",IF(I732="Ara","Arabica",IF(I732="Lib","Lebrica"))))</f>
        <v>Lebrica</v>
      </c>
      <c r="O732" t="str">
        <f>IF(J732="M","Medium",IF(J732="L","Light",IF(J732="D","Dark","")))</f>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_xlfn.XLOOKUP(C733,customers!A732:A1732,customers!B732:B1732,,0)</f>
        <v>Leta Clarricoates</v>
      </c>
      <c r="G733" s="2" t="str">
        <f>IF(_xlfn.XLOOKUP(orders!C733,customers!A732:A1732,customers!C732:C1732,,0)=0,"",_xlfn.XLOOKUP(orders!C733,customers!A732:A1732,customers!C732:C1732,,0))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L733*E733</f>
        <v>15.54</v>
      </c>
      <c r="N733" t="str">
        <f>IF(I733="Rob","Robusta",IF(I733="Exc","Excelsa",IF(I733="Ara","Arabica",IF(I733="Lib","Lebrica"))))</f>
        <v>Lebrica</v>
      </c>
      <c r="O733" t="str">
        <f>IF(J733="M","Medium",IF(J733="L","Light",IF(J733="D","Dark","")))</f>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_xlfn.XLOOKUP(C734,customers!A733:A1733,customers!B733:B1733,,0)</f>
        <v>Jacquelyn Maha</v>
      </c>
      <c r="G734" s="2" t="str">
        <f>IF(_xlfn.XLOOKUP(orders!C734,customers!A733:A1733,customers!C733:C1733,,0)=0,"",_xlfn.XLOOKUP(orders!C734,customers!A733:A1733,customers!C733:C1733,,0))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L734*E734</f>
        <v>8.91</v>
      </c>
      <c r="N734" t="str">
        <f>IF(I734="Rob","Robusta",IF(I734="Exc","Excelsa",IF(I734="Ara","Arabica",IF(I734="Lib","Lebrica"))))</f>
        <v>Excelsa</v>
      </c>
      <c r="O734" t="str">
        <f>IF(J734="M","Medium",IF(J734="L","Light",IF(J734="D","Dark","")))</f>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_xlfn.XLOOKUP(C735,customers!A734:A1734,customers!B734:B1734,,0)</f>
        <v>Glory Clemon</v>
      </c>
      <c r="G735" s="2" t="str">
        <f>IF(_xlfn.XLOOKUP(orders!C735,customers!A734:A1734,customers!C734:C1734,,0)=0,"",_xlfn.XLOOKUP(orders!C735,customers!A734:A1734,customers!C734:C1734,,0))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L735*E735</f>
        <v>100.39499999999998</v>
      </c>
      <c r="N735" t="str">
        <f>IF(I735="Rob","Robusta",IF(I735="Exc","Excelsa",IF(I735="Ara","Arabica",IF(I735="Lib","Lebrica"))))</f>
        <v>Lebrica</v>
      </c>
      <c r="O735" t="str">
        <f>IF(J735="M","Medium",IF(J735="L","Light",IF(J735="D","Dark","")))</f>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_xlfn.XLOOKUP(C736,customers!A735:A1735,customers!B735:B1735,,0)</f>
        <v>Alica Kift</v>
      </c>
      <c r="G736" s="2" t="str">
        <f>IF(_xlfn.XLOOKUP(orders!C736,customers!A735:A1735,customers!C735:C1735,,0)=0,"",_xlfn.XLOOKUP(orders!C736,customers!A735:A1735,customers!C735:C1735,,0))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L736*E736</f>
        <v>13.424999999999997</v>
      </c>
      <c r="N736" t="str">
        <f>IF(I736="Rob","Robusta",IF(I736="Exc","Excelsa",IF(I736="Ara","Arabica",IF(I736="Lib","Lebrica"))))</f>
        <v>Robusta</v>
      </c>
      <c r="O736" t="str">
        <f>IF(J736="M","Medium",IF(J736="L","Light",IF(J736="D","Dark","")))</f>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_xlfn.XLOOKUP(C737,customers!A736:A1736,customers!B736:B1736,,0)</f>
        <v>Babb Pollins</v>
      </c>
      <c r="G737" s="2" t="str">
        <f>IF(_xlfn.XLOOKUP(orders!C737,customers!A736:A1736,customers!C736:C1736,,0)=0,"",_xlfn.XLOOKUP(orders!C737,customers!A736:A1736,customers!C736:C1736,,0))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L737*E737</f>
        <v>21.87</v>
      </c>
      <c r="N737" t="str">
        <f>IF(I737="Rob","Robusta",IF(I737="Exc","Excelsa",IF(I737="Ara","Arabica",IF(I737="Lib","Lebrica"))))</f>
        <v>Excelsa</v>
      </c>
      <c r="O737" t="str">
        <f>IF(J737="M","Medium",IF(J737="L","Light",IF(J737="D","Dark","")))</f>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_xlfn.XLOOKUP(C738,customers!A737:A1737,customers!B737:B1737,,0)</f>
        <v>Jarret Toye</v>
      </c>
      <c r="G738" s="2" t="str">
        <f>IF(_xlfn.XLOOKUP(orders!C738,customers!A737:A1737,customers!C737:C1737,,0)=0,"",_xlfn.XLOOKUP(orders!C738,customers!A737:A1737,customers!C737:C1737,,0))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L738*E738</f>
        <v>25.9</v>
      </c>
      <c r="N738" t="str">
        <f>IF(I738="Rob","Robusta",IF(I738="Exc","Excelsa",IF(I738="Ara","Arabica",IF(I738="Lib","Lebrica"))))</f>
        <v>Lebrica</v>
      </c>
      <c r="O738" t="str">
        <f>IF(J738="M","Medium",IF(J738="L","Light",IF(J738="D","Dark","")))</f>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_xlfn.XLOOKUP(C739,customers!A738:A1738,customers!B738:B1738,,0)</f>
        <v>Carlie Linskill</v>
      </c>
      <c r="G739" s="2" t="str">
        <f>IF(_xlfn.XLOOKUP(orders!C739,customers!A738:A1738,customers!C738:C1738,,0)=0,"",_xlfn.XLOOKUP(orders!C739,customers!A738:A1738,customers!C738:C1738,,0))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L739*E739</f>
        <v>56.25</v>
      </c>
      <c r="N739" t="str">
        <f>IF(I739="Rob","Robusta",IF(I739="Exc","Excelsa",IF(I739="Ara","Arabica",IF(I739="Lib","Lebrica"))))</f>
        <v>Arabica</v>
      </c>
      <c r="O739" t="str">
        <f>IF(J739="M","Medium",IF(J739="L","Light",IF(J739="D","Dark","")))</f>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_xlfn.XLOOKUP(C740,customers!A739:A1739,customers!B739:B1739,,0)</f>
        <v>Natal Vigrass</v>
      </c>
      <c r="G740" s="2" t="str">
        <f>IF(_xlfn.XLOOKUP(orders!C740,customers!A739:A1739,customers!C739:C1739,,0)=0,"",_xlfn.XLOOKUP(orders!C740,customers!A739:A1739,customers!C739:C1739,,0))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L740*E740</f>
        <v>10.754999999999999</v>
      </c>
      <c r="N740" t="str">
        <f>IF(I740="Rob","Robusta",IF(I740="Exc","Excelsa",IF(I740="Ara","Arabica",IF(I740="Lib","Lebrica"))))</f>
        <v>Robusta</v>
      </c>
      <c r="O740" t="str">
        <f>IF(J740="M","Medium",IF(J740="L","Light",IF(J740="D","Dark","")))</f>
        <v>Light</v>
      </c>
      <c r="P740" t="str">
        <f>_xlfn.XLOOKUP(Orders[[#This Row],[Customer ID]],customers!$A$1:$A$1001,customers!$I$1:$I$1001,,0)</f>
        <v>No</v>
      </c>
    </row>
    <row r="741" spans="1:16" x14ac:dyDescent="0.2">
      <c r="A741" s="2" t="s">
        <v>4665</v>
      </c>
      <c r="B741" s="3">
        <v>44433</v>
      </c>
      <c r="C741" s="2" t="s">
        <v>4434</v>
      </c>
      <c r="D741" t="s">
        <v>6153</v>
      </c>
      <c r="E741" s="2">
        <v>5</v>
      </c>
      <c r="F741" s="2" t="e">
        <f>_xlfn.XLOOKUP(C741,customers!A740:A1740,customers!B740:B1740,,0)</f>
        <v>#N/A</v>
      </c>
      <c r="G741" s="2" t="e">
        <f>IF(_xlfn.XLOOKUP(orders!C741,customers!A740:A1740,customers!C740:C1740,,0)=0,"",_xlfn.XLOOKUP(orders!C741,customers!A740:A1740,customers!C740:C1740,,0))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L741*E741</f>
        <v>18.225000000000001</v>
      </c>
      <c r="N741" t="str">
        <f>IF(I741="Rob","Robusta",IF(I741="Exc","Excelsa",IF(I741="Ara","Arabica",IF(I741="Lib","Lebrica"))))</f>
        <v>Excelsa</v>
      </c>
      <c r="O741" t="str">
        <f>IF(J741="M","Medium",IF(J741="L","Light",IF(J741="D","Dark","")))</f>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_xlfn.XLOOKUP(C742,customers!A741:A1741,customers!B741:B1741,,0)</f>
        <v>Kandace Cragell</v>
      </c>
      <c r="G742" s="2" t="str">
        <f>IF(_xlfn.XLOOKUP(orders!C742,customers!A741:A1741,customers!C741:C1741,,0)=0,"",_xlfn.XLOOKUP(orders!C742,customers!A741:A1741,customers!C741:C1741,,0))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L742*E742</f>
        <v>28.679999999999996</v>
      </c>
      <c r="N742" t="str">
        <f>IF(I742="Rob","Robusta",IF(I742="Exc","Excelsa",IF(I742="Ara","Arabica",IF(I742="Lib","Lebrica"))))</f>
        <v>Robusta</v>
      </c>
      <c r="O742" t="str">
        <f>IF(J742="M","Medium",IF(J742="L","Light",IF(J742="D","Dark","")))</f>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_xlfn.XLOOKUP(C743,customers!A742:A1742,customers!B742:B1742,,0)</f>
        <v>Lyon Ibert</v>
      </c>
      <c r="G743" s="2" t="str">
        <f>IF(_xlfn.XLOOKUP(orders!C743,customers!A742:A1742,customers!C742:C1742,,0)=0,"",_xlfn.XLOOKUP(orders!C743,customers!A742:A1742,customers!C742:C1742,,0))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L743*E743</f>
        <v>8.73</v>
      </c>
      <c r="N743" t="str">
        <f>IF(I743="Rob","Robusta",IF(I743="Exc","Excelsa",IF(I743="Ara","Arabica",IF(I743="Lib","Lebrica"))))</f>
        <v>Lebrica</v>
      </c>
      <c r="O743" t="str">
        <f>IF(J743="M","Medium",IF(J743="L","Light",IF(J743="D","Dark","")))</f>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_xlfn.XLOOKUP(C744,customers!A743:A1743,customers!B743:B1743,,0)</f>
        <v>Reese Lidgey</v>
      </c>
      <c r="G744" s="2" t="str">
        <f>IF(_xlfn.XLOOKUP(orders!C744,customers!A743:A1743,customers!C743:C1743,,0)=0,"",_xlfn.XLOOKUP(orders!C744,customers!A743:A1743,customers!C743:C1743,,0))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L744*E744</f>
        <v>58.2</v>
      </c>
      <c r="N744" t="str">
        <f>IF(I744="Rob","Robusta",IF(I744="Exc","Excelsa",IF(I744="Ara","Arabica",IF(I744="Lib","Lebrica"))))</f>
        <v>Lebrica</v>
      </c>
      <c r="O744" t="str">
        <f>IF(J744="M","Medium",IF(J744="L","Light",IF(J744="D","Dark","")))</f>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_xlfn.XLOOKUP(C745,customers!A744:A1744,customers!B744:B1744,,0)</f>
        <v>Tersina Castagne</v>
      </c>
      <c r="G745" s="2" t="str">
        <f>IF(_xlfn.XLOOKUP(orders!C745,customers!A744:A1744,customers!C744:C1744,,0)=0,"",_xlfn.XLOOKUP(orders!C745,customers!A744:A1744,customers!C744:C1744,,0))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L745*E745</f>
        <v>17.91</v>
      </c>
      <c r="N745" t="str">
        <f>IF(I745="Rob","Robusta",IF(I745="Exc","Excelsa",IF(I745="Ara","Arabica",IF(I745="Lib","Lebrica"))))</f>
        <v>Arabica</v>
      </c>
      <c r="O745" t="str">
        <f>IF(J745="M","Medium",IF(J745="L","Light",IF(J745="D","Dark","")))</f>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_xlfn.XLOOKUP(C746,customers!A745:A1745,customers!B745:B1745,,0)</f>
        <v>Samuele Klaaassen</v>
      </c>
      <c r="G746" s="2" t="str">
        <f>IF(_xlfn.XLOOKUP(orders!C746,customers!A745:A1745,customers!C745:C1745,,0)=0,"",_xlfn.XLOOKUP(orders!C746,customers!A745:A1745,customers!C745:C1745,,0))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L746*E746</f>
        <v>17.91</v>
      </c>
      <c r="N746" t="str">
        <f>IF(I746="Rob","Robusta",IF(I746="Exc","Excelsa",IF(I746="Ara","Arabica",IF(I746="Lib","Lebrica"))))</f>
        <v>Robusta</v>
      </c>
      <c r="O746" t="str">
        <f>IF(J746="M","Medium",IF(J746="L","Light",IF(J746="D","Dark","")))</f>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_xlfn.XLOOKUP(C747,customers!A746:A1746,customers!B746:B1746,,0)</f>
        <v>Jordana Halden</v>
      </c>
      <c r="G747" s="2" t="str">
        <f>IF(_xlfn.XLOOKUP(orders!C747,customers!A746:A1746,customers!C746:C1746,,0)=0,"",_xlfn.XLOOKUP(orders!C747,customers!A746:A1746,customers!C746:C1746,,0))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L747*E747</f>
        <v>14.58</v>
      </c>
      <c r="N747" t="str">
        <f>IF(I747="Rob","Robusta",IF(I747="Exc","Excelsa",IF(I747="Ara","Arabica",IF(I747="Lib","Lebrica"))))</f>
        <v>Excelsa</v>
      </c>
      <c r="O747" t="str">
        <f>IF(J747="M","Medium",IF(J747="L","Light",IF(J747="D","Dark","")))</f>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_xlfn.XLOOKUP(C748,customers!A747:A1747,customers!B747:B1747,,0)</f>
        <v>Hussein Olliff</v>
      </c>
      <c r="G748" s="2" t="str">
        <f>IF(_xlfn.XLOOKUP(orders!C748,customers!A747:A1747,customers!C747:C1747,,0)=0,"",_xlfn.XLOOKUP(orders!C748,customers!A747:A1747,customers!C747:C1747,,0))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L748*E748</f>
        <v>33.75</v>
      </c>
      <c r="N748" t="str">
        <f>IF(I748="Rob","Robusta",IF(I748="Exc","Excelsa",IF(I748="Ara","Arabica",IF(I748="Lib","Lebrica"))))</f>
        <v>Arabica</v>
      </c>
      <c r="O748" t="str">
        <f>IF(J748="M","Medium",IF(J748="L","Light",IF(J748="D","Dark","")))</f>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_xlfn.XLOOKUP(C749,customers!A748:A1748,customers!B748:B1748,,0)</f>
        <v>Teddi Quadri</v>
      </c>
      <c r="G749" s="2" t="str">
        <f>IF(_xlfn.XLOOKUP(orders!C749,customers!A748:A1748,customers!C748:C1748,,0)=0,"",_xlfn.XLOOKUP(orders!C749,customers!A748:A1748,customers!C748:C1748,,0))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L749*E749</f>
        <v>34.92</v>
      </c>
      <c r="N749" t="str">
        <f>IF(I749="Rob","Robusta",IF(I749="Exc","Excelsa",IF(I749="Ara","Arabica",IF(I749="Lib","Lebrica"))))</f>
        <v>Lebrica</v>
      </c>
      <c r="O749" t="str">
        <f>IF(J749="M","Medium",IF(J749="L","Light",IF(J749="D","Dark","")))</f>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_xlfn.XLOOKUP(C750,customers!A749:A1749,customers!B749:B1749,,0)</f>
        <v>Felita Eshmade</v>
      </c>
      <c r="G750" s="2" t="str">
        <f>IF(_xlfn.XLOOKUP(orders!C750,customers!A749:A1749,customers!C749:C1749,,0)=0,"",_xlfn.XLOOKUP(orders!C750,customers!A749:A1749,customers!C749:C1749,,0))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L750*E750</f>
        <v>14.58</v>
      </c>
      <c r="N750" t="str">
        <f>IF(I750="Rob","Robusta",IF(I750="Exc","Excelsa",IF(I750="Ara","Arabica",IF(I750="Lib","Lebrica"))))</f>
        <v>Excelsa</v>
      </c>
      <c r="O750" t="str">
        <f>IF(J750="M","Medium",IF(J750="L","Light",IF(J750="D","Dark","")))</f>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_xlfn.XLOOKUP(C751,customers!A750:A1750,customers!B750:B1750,,0)</f>
        <v>Melodie OIlier</v>
      </c>
      <c r="G751" s="2" t="str">
        <f>IF(_xlfn.XLOOKUP(orders!C751,customers!A750:A1750,customers!C750:C1750,,0)=0,"",_xlfn.XLOOKUP(orders!C751,customers!A750:A1750,customers!C750:C1750,,0))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L751*E751</f>
        <v>5.3699999999999992</v>
      </c>
      <c r="N751" t="str">
        <f>IF(I751="Rob","Robusta",IF(I751="Exc","Excelsa",IF(I751="Ara","Arabica",IF(I751="Lib","Lebrica"))))</f>
        <v>Robusta</v>
      </c>
      <c r="O751" t="str">
        <f>IF(J751="M","Medium",IF(J751="L","Light",IF(J751="D","Dark","")))</f>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_xlfn.XLOOKUP(C752,customers!A751:A1751,customers!B751:B1751,,0)</f>
        <v>Hazel Iacopini</v>
      </c>
      <c r="G752" s="2" t="str">
        <f>IF(_xlfn.XLOOKUP(orders!C752,customers!A751:A1751,customers!C751:C1751,,0)=0,"",_xlfn.XLOOKUP(orders!C752,customers!A751:A1751,customers!C751:C1751,,0))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L752*E752</f>
        <v>5.97</v>
      </c>
      <c r="N752" t="str">
        <f>IF(I752="Rob","Robusta",IF(I752="Exc","Excelsa",IF(I752="Ara","Arabica",IF(I752="Lib","Lebrica"))))</f>
        <v>Robusta</v>
      </c>
      <c r="O752" t="str">
        <f>IF(J752="M","Medium",IF(J752="L","Light",IF(J752="D","Dark","")))</f>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_xlfn.XLOOKUP(C753,customers!A752:A1752,customers!B752:B1752,,0)</f>
        <v>Vinny Shoebotham</v>
      </c>
      <c r="G753" s="2" t="str">
        <f>IF(_xlfn.XLOOKUP(orders!C753,customers!A752:A1752,customers!C752:C1752,,0)=0,"",_xlfn.XLOOKUP(orders!C753,customers!A752:A1752,customers!C752:C1752,,0))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L753*E753</f>
        <v>19.02</v>
      </c>
      <c r="N753" t="str">
        <f>IF(I753="Rob","Robusta",IF(I753="Exc","Excelsa",IF(I753="Ara","Arabica",IF(I753="Lib","Lebrica"))))</f>
        <v>Lebrica</v>
      </c>
      <c r="O753" t="str">
        <f>IF(J753="M","Medium",IF(J753="L","Light",IF(J753="D","Dark","")))</f>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_xlfn.XLOOKUP(C754,customers!A753:A1753,customers!B753:B1753,,0)</f>
        <v>Bran Sterke</v>
      </c>
      <c r="G754" s="2" t="str">
        <f>IF(_xlfn.XLOOKUP(orders!C754,customers!A753:A1753,customers!C753:C1753,,0)=0,"",_xlfn.XLOOKUP(orders!C754,customers!A753:A1753,customers!C753:C1753,,0))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L754*E754</f>
        <v>27.5</v>
      </c>
      <c r="N754" t="str">
        <f>IF(I754="Rob","Robusta",IF(I754="Exc","Excelsa",IF(I754="Ara","Arabica",IF(I754="Lib","Lebrica"))))</f>
        <v>Excelsa</v>
      </c>
      <c r="O754" t="str">
        <f>IF(J754="M","Medium",IF(J754="L","Light",IF(J754="D","Dark","")))</f>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_xlfn.XLOOKUP(C755,customers!A754:A1754,customers!B754:B1754,,0)</f>
        <v>Simone Capon</v>
      </c>
      <c r="G755" s="2" t="str">
        <f>IF(_xlfn.XLOOKUP(orders!C755,customers!A754:A1754,customers!C754:C1754,,0)=0,"",_xlfn.XLOOKUP(orders!C755,customers!A754:A1754,customers!C754:C1754,,0))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L755*E755</f>
        <v>29.849999999999998</v>
      </c>
      <c r="N755" t="str">
        <f>IF(I755="Rob","Robusta",IF(I755="Exc","Excelsa",IF(I755="Ara","Arabica",IF(I755="Lib","Lebrica"))))</f>
        <v>Arabica</v>
      </c>
      <c r="O755" t="str">
        <f>IF(J755="M","Medium",IF(J755="L","Light",IF(J755="D","Dark","")))</f>
        <v>Dark</v>
      </c>
      <c r="P755" t="str">
        <f>_xlfn.XLOOKUP(Orders[[#This Row],[Customer ID]],customers!$A$1:$A$1001,customers!$I$1:$I$1001,,0)</f>
        <v>No</v>
      </c>
    </row>
    <row r="756" spans="1:16" x14ac:dyDescent="0.2">
      <c r="A756" s="2" t="s">
        <v>4753</v>
      </c>
      <c r="B756" s="3">
        <v>44726</v>
      </c>
      <c r="C756" s="2" t="s">
        <v>4434</v>
      </c>
      <c r="D756" t="s">
        <v>6154</v>
      </c>
      <c r="E756" s="2">
        <v>6</v>
      </c>
      <c r="F756" s="2" t="e">
        <f>_xlfn.XLOOKUP(C756,customers!A755:A1755,customers!B755:B1755,,0)</f>
        <v>#N/A</v>
      </c>
      <c r="G756" s="2" t="e">
        <f>IF(_xlfn.XLOOKUP(orders!C756,customers!A755:A1755,customers!C755:C1755,,0)=0,"",_xlfn.XLOOKUP(orders!C756,customers!A755:A1755,customers!C755:C1755,,0))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L756*E756</f>
        <v>17.91</v>
      </c>
      <c r="N756" t="str">
        <f>IF(I756="Rob","Robusta",IF(I756="Exc","Excelsa",IF(I756="Ara","Arabica",IF(I756="Lib","Lebrica"))))</f>
        <v>Arabica</v>
      </c>
      <c r="O756" t="str">
        <f>IF(J756="M","Medium",IF(J756="L","Light",IF(J756="D","Dark","")))</f>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_xlfn.XLOOKUP(C757,customers!A756:A1756,customers!B756:B1756,,0)</f>
        <v>Foster Constance</v>
      </c>
      <c r="G757" s="2" t="str">
        <f>IF(_xlfn.XLOOKUP(orders!C757,customers!A756:A1756,customers!C756:C1756,,0)=0,"",_xlfn.XLOOKUP(orders!C757,customers!A756:A1756,customers!C756:C1756,,0))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L757*E757</f>
        <v>28.53</v>
      </c>
      <c r="N757" t="str">
        <f>IF(I757="Rob","Robusta",IF(I757="Exc","Excelsa",IF(I757="Ara","Arabica",IF(I757="Lib","Lebrica"))))</f>
        <v>Lebrica</v>
      </c>
      <c r="O757" t="str">
        <f>IF(J757="M","Medium",IF(J757="L","Light",IF(J757="D","Dark","")))</f>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_xlfn.XLOOKUP(C758,customers!A757:A1757,customers!B757:B1757,,0)</f>
        <v>Fernando Sulman</v>
      </c>
      <c r="G758" s="2" t="str">
        <f>IF(_xlfn.XLOOKUP(orders!C758,customers!A757:A1757,customers!C757:C1757,,0)=0,"",_xlfn.XLOOKUP(orders!C758,customers!A757:A1757,customers!C757:C1757,,0))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L758*E758</f>
        <v>35.799999999999997</v>
      </c>
      <c r="N758" t="str">
        <f>IF(I758="Rob","Robusta",IF(I758="Exc","Excelsa",IF(I758="Ara","Arabica",IF(I758="Lib","Lebrica"))))</f>
        <v>Robusta</v>
      </c>
      <c r="O758" t="str">
        <f>IF(J758="M","Medium",IF(J758="L","Light",IF(J758="D","Dark","")))</f>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_xlfn.XLOOKUP(C759,customers!A758:A1758,customers!B758:B1758,,0)</f>
        <v>Dorotea Hollyman</v>
      </c>
      <c r="G759" s="2" t="str">
        <f>IF(_xlfn.XLOOKUP(orders!C759,customers!A758:A1758,customers!C758:C1758,,0)=0,"",_xlfn.XLOOKUP(orders!C759,customers!A758:A1758,customers!C758:C1758,,0))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L759*E759</f>
        <v>17.91</v>
      </c>
      <c r="N759" t="str">
        <f>IF(I759="Rob","Robusta",IF(I759="Exc","Excelsa",IF(I759="Ara","Arabica",IF(I759="Lib","Lebrica"))))</f>
        <v>Arabica</v>
      </c>
      <c r="O759" t="str">
        <f>IF(J759="M","Medium",IF(J759="L","Light",IF(J759="D","Dark","")))</f>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_xlfn.XLOOKUP(C760,customers!A759:A1759,customers!B759:B1759,,0)</f>
        <v>Lorelei Nardoni</v>
      </c>
      <c r="G760" s="2" t="str">
        <f>IF(_xlfn.XLOOKUP(orders!C760,customers!A759:A1759,customers!C759:C1759,,0)=0,"",_xlfn.XLOOKUP(orders!C760,customers!A759:A1759,customers!C759:C1759,,0))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L760*E760</f>
        <v>8.9499999999999993</v>
      </c>
      <c r="N760" t="str">
        <f>IF(I760="Rob","Robusta",IF(I760="Exc","Excelsa",IF(I760="Ara","Arabica",IF(I760="Lib","Lebrica"))))</f>
        <v>Robusta</v>
      </c>
      <c r="O760" t="str">
        <f>IF(J760="M","Medium",IF(J760="L","Light",IF(J760="D","Dark","")))</f>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_xlfn.XLOOKUP(C761,customers!A760:A1760,customers!B760:B1760,,0)</f>
        <v>Dallas Yarham</v>
      </c>
      <c r="G761" s="2" t="str">
        <f>IF(_xlfn.XLOOKUP(orders!C761,customers!A760:A1760,customers!C760:C1760,,0)=0,"",_xlfn.XLOOKUP(orders!C761,customers!A760:A1760,customers!C760:C1760,,0))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L761*E761</f>
        <v>29.784999999999997</v>
      </c>
      <c r="N761" t="str">
        <f>IF(I761="Rob","Robusta",IF(I761="Exc","Excelsa",IF(I761="Ara","Arabica",IF(I761="Lib","Lebrica"))))</f>
        <v>Lebrica</v>
      </c>
      <c r="O761" t="str">
        <f>IF(J761="M","Medium",IF(J761="L","Light",IF(J761="D","Dark","")))</f>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_xlfn.XLOOKUP(C762,customers!A761:A1761,customers!B761:B1761,,0)</f>
        <v>Arlana Ferrea</v>
      </c>
      <c r="G762" s="2" t="str">
        <f>IF(_xlfn.XLOOKUP(orders!C762,customers!A761:A1761,customers!C761:C1761,,0)=0,"",_xlfn.XLOOKUP(orders!C762,customers!A761:A1761,customers!C761:C1761,,0))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L762*E762</f>
        <v>44.55</v>
      </c>
      <c r="N762" t="str">
        <f>IF(I762="Rob","Robusta",IF(I762="Exc","Excelsa",IF(I762="Ara","Arabica",IF(I762="Lib","Lebrica"))))</f>
        <v>Excelsa</v>
      </c>
      <c r="O762" t="str">
        <f>IF(J762="M","Medium",IF(J762="L","Light",IF(J762="D","Dark","")))</f>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_xlfn.XLOOKUP(C763,customers!A762:A1762,customers!B762:B1762,,0)</f>
        <v>Chuck Kendrick</v>
      </c>
      <c r="G763" s="2" t="str">
        <f>IF(_xlfn.XLOOKUP(orders!C763,customers!A762:A1762,customers!C762:C1762,,0)=0,"",_xlfn.XLOOKUP(orders!C763,customers!A762:A1762,customers!C762:C1762,,0))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L763*E763</f>
        <v>89.1</v>
      </c>
      <c r="N763" t="str">
        <f>IF(I763="Rob","Robusta",IF(I763="Exc","Excelsa",IF(I763="Ara","Arabica",IF(I763="Lib","Lebrica"))))</f>
        <v>Excelsa</v>
      </c>
      <c r="O763" t="str">
        <f>IF(J763="M","Medium",IF(J763="L","Light",IF(J763="D","Dark","")))</f>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_xlfn.XLOOKUP(C764,customers!A763:A1763,customers!B763:B1763,,0)</f>
        <v>Sharona Danilchik</v>
      </c>
      <c r="G764" s="2" t="str">
        <f>IF(_xlfn.XLOOKUP(orders!C764,customers!A763:A1763,customers!C763:C1763,,0)=0,"",_xlfn.XLOOKUP(orders!C764,customers!A763:A1763,customers!C763:C1763,,0))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L764*E764</f>
        <v>43.650000000000006</v>
      </c>
      <c r="N764" t="str">
        <f>IF(I764="Rob","Robusta",IF(I764="Exc","Excelsa",IF(I764="Ara","Arabica",IF(I764="Lib","Lebrica"))))</f>
        <v>Lebrica</v>
      </c>
      <c r="O764" t="str">
        <f>IF(J764="M","Medium",IF(J764="L","Light",IF(J764="D","Dark","")))</f>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_xlfn.XLOOKUP(C765,customers!A764:A1764,customers!B764:B1764,,0)</f>
        <v>Sarajane Potter</v>
      </c>
      <c r="G765" s="2" t="str">
        <f>IF(_xlfn.XLOOKUP(orders!C765,customers!A764:A1764,customers!C764:C1764,,0)=0,"",_xlfn.XLOOKUP(orders!C765,customers!A764:A1764,customers!C764:C1764,,0))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L765*E765</f>
        <v>23.31</v>
      </c>
      <c r="N765" t="str">
        <f>IF(I765="Rob","Robusta",IF(I765="Exc","Excelsa",IF(I765="Ara","Arabica",IF(I765="Lib","Lebrica"))))</f>
        <v>Arabica</v>
      </c>
      <c r="O765" t="str">
        <f>IF(J765="M","Medium",IF(J765="L","Light",IF(J765="D","Dark","")))</f>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_xlfn.XLOOKUP(C766,customers!A765:A1765,customers!B765:B1765,,0)</f>
        <v>Bobby Folomkin</v>
      </c>
      <c r="G766" s="2" t="str">
        <f>IF(_xlfn.XLOOKUP(orders!C766,customers!A765:A1765,customers!C765:C1765,,0)=0,"",_xlfn.XLOOKUP(orders!C766,customers!A765:A1765,customers!C765:C1765,,0))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L766*E766</f>
        <v>178.70999999999998</v>
      </c>
      <c r="N766" t="str">
        <f>IF(I766="Rob","Robusta",IF(I766="Exc","Excelsa",IF(I766="Ara","Arabica",IF(I766="Lib","Lebrica"))))</f>
        <v>Arabica</v>
      </c>
      <c r="O766" t="str">
        <f>IF(J766="M","Medium",IF(J766="L","Light",IF(J766="D","Dark","")))</f>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_xlfn.XLOOKUP(C767,customers!A766:A1766,customers!B766:B1766,,0)</f>
        <v>Rafferty Pursglove</v>
      </c>
      <c r="G767" s="2" t="str">
        <f>IF(_xlfn.XLOOKUP(orders!C767,customers!A766:A1766,customers!C766:C1766,,0)=0,"",_xlfn.XLOOKUP(orders!C767,customers!A766:A1766,customers!C766:C1766,,0))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L767*E767</f>
        <v>59.699999999999996</v>
      </c>
      <c r="N767" t="str">
        <f>IF(I767="Rob","Robusta",IF(I767="Exc","Excelsa",IF(I767="Ara","Arabica",IF(I767="Lib","Lebrica"))))</f>
        <v>Robusta</v>
      </c>
      <c r="O767" t="str">
        <f>IF(J767="M","Medium",IF(J767="L","Light",IF(J767="D","Dark","")))</f>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_xlfn.XLOOKUP(C768,customers!A767:A1767,customers!B767:B1767,,0)</f>
        <v>Rafferty Pursglove</v>
      </c>
      <c r="G768" s="2" t="str">
        <f>IF(_xlfn.XLOOKUP(orders!C768,customers!A767:A1767,customers!C767:C1767,,0)=0,"",_xlfn.XLOOKUP(orders!C768,customers!A767:A1767,customers!C767:C1767,,0))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L768*E768</f>
        <v>15.54</v>
      </c>
      <c r="N768" t="str">
        <f>IF(I768="Rob","Robusta",IF(I768="Exc","Excelsa",IF(I768="Ara","Arabica",IF(I768="Lib","Lebrica"))))</f>
        <v>Arabica</v>
      </c>
      <c r="O768" t="str">
        <f>IF(J768="M","Medium",IF(J768="L","Light",IF(J768="D","Dark","")))</f>
        <v>Light</v>
      </c>
      <c r="P768" t="str">
        <f>_xlfn.XLOOKUP(Orders[[#This Row],[Customer ID]],customers!$A$1:$A$1001,customers!$I$1:$I$1001,,0)</f>
        <v>Yes</v>
      </c>
    </row>
    <row r="769" spans="1:16" x14ac:dyDescent="0.2">
      <c r="A769" s="2" t="s">
        <v>4825</v>
      </c>
      <c r="B769" s="3">
        <v>44267</v>
      </c>
      <c r="C769" s="2" t="s">
        <v>4759</v>
      </c>
      <c r="D769" t="s">
        <v>6182</v>
      </c>
      <c r="E769" s="2">
        <v>3</v>
      </c>
      <c r="F769" s="2" t="e">
        <f>_xlfn.XLOOKUP(C769,customers!A768:A1768,customers!B768:B1768,,0)</f>
        <v>#N/A</v>
      </c>
      <c r="G769" s="2" t="e">
        <f>IF(_xlfn.XLOOKUP(orders!C769,customers!A768:A1768,customers!C768:C1768,,0)=0,"",_xlfn.XLOOKUP(orders!C769,customers!A768:A1768,customers!C768:C1768,,0))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L769*E769</f>
        <v>89.35499999999999</v>
      </c>
      <c r="N769" t="str">
        <f>IF(I769="Rob","Robusta",IF(I769="Exc","Excelsa",IF(I769="Ara","Arabica",IF(I769="Lib","Lebrica"))))</f>
        <v>Arabica</v>
      </c>
      <c r="O769" t="str">
        <f>IF(J769="M","Medium",IF(J769="L","Light",IF(J769="D","Dark","")))</f>
        <v>Light</v>
      </c>
      <c r="P769" t="str">
        <f>_xlfn.XLOOKUP(Orders[[#This Row],[Customer ID]],customers!$A$1:$A$1001,customers!$I$1:$I$1001,,0)</f>
        <v>No</v>
      </c>
    </row>
    <row r="770" spans="1:16" x14ac:dyDescent="0.2">
      <c r="A770" s="2" t="s">
        <v>4831</v>
      </c>
      <c r="B770" s="3">
        <v>44562</v>
      </c>
      <c r="C770" s="2" t="s">
        <v>4759</v>
      </c>
      <c r="D770" t="s">
        <v>6179</v>
      </c>
      <c r="E770" s="2">
        <v>2</v>
      </c>
      <c r="F770" s="2" t="e">
        <f>_xlfn.XLOOKUP(C770,customers!A769:A1769,customers!B769:B1769,,0)</f>
        <v>#N/A</v>
      </c>
      <c r="G770" s="2" t="e">
        <f>IF(_xlfn.XLOOKUP(orders!C770,customers!A769:A1769,customers!C769:C1769,,0)=0,"",_xlfn.XLOOKUP(orders!C770,customers!A769:A1769,customers!C769:C1769,,0))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L770*E770</f>
        <v>23.9</v>
      </c>
      <c r="N770" t="str">
        <f>IF(I770="Rob","Robusta",IF(I770="Exc","Excelsa",IF(I770="Ara","Arabica",IF(I770="Lib","Lebrica"))))</f>
        <v>Robusta</v>
      </c>
      <c r="O770" t="str">
        <f>IF(J770="M","Medium",IF(J770="L","Light",IF(J770="D","Dark","")))</f>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_xlfn.XLOOKUP(C771,customers!A770:A1770,customers!B770:B1770,,0)</f>
        <v>Dalia Eburah</v>
      </c>
      <c r="G771" s="2" t="str">
        <f>IF(_xlfn.XLOOKUP(orders!C771,customers!A770:A1770,customers!C770:C1770,,0)=0,"",_xlfn.XLOOKUP(orders!C771,customers!A770:A1770,customers!C770:C1770,,0))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L771*E771</f>
        <v>137.31</v>
      </c>
      <c r="N771" t="str">
        <f>IF(I771="Rob","Robusta",IF(I771="Exc","Excelsa",IF(I771="Ara","Arabica",IF(I771="Lib","Lebrica"))))</f>
        <v>Robusta</v>
      </c>
      <c r="O771" t="str">
        <f>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_xlfn.XLOOKUP(C772,customers!A771:A1771,customers!B771:B1771,,0)</f>
        <v>Martie Brimilcombe</v>
      </c>
      <c r="G772" s="2" t="str">
        <f>IF(_xlfn.XLOOKUP(orders!C772,customers!A771:A1771,customers!C771:C1771,,0)=0,"",_xlfn.XLOOKUP(orders!C772,customers!A771:A1771,customers!C771:C1771,,0))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L772*E772</f>
        <v>9.9499999999999993</v>
      </c>
      <c r="N772" t="str">
        <f>IF(I772="Rob","Robusta",IF(I772="Exc","Excelsa",IF(I772="Ara","Arabica",IF(I772="Lib","Lebrica"))))</f>
        <v>Arabica</v>
      </c>
      <c r="O772" t="str">
        <f>IF(J772="M","Medium",IF(J772="L","Light",IF(J772="D","Dark","")))</f>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_xlfn.XLOOKUP(C773,customers!A772:A1772,customers!B772:B1772,,0)</f>
        <v>Suzanna Bollam</v>
      </c>
      <c r="G773" s="2" t="str">
        <f>IF(_xlfn.XLOOKUP(orders!C773,customers!A772:A1772,customers!C772:C1772,,0)=0,"",_xlfn.XLOOKUP(orders!C773,customers!A772:A1772,customers!C772:C1772,,0))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L773*E773</f>
        <v>21.509999999999998</v>
      </c>
      <c r="N773" t="str">
        <f>IF(I773="Rob","Robusta",IF(I773="Exc","Excelsa",IF(I773="Ara","Arabica",IF(I773="Lib","Lebrica"))))</f>
        <v>Robusta</v>
      </c>
      <c r="O773" t="str">
        <f>IF(J773="M","Medium",IF(J773="L","Light",IF(J773="D","Dark","")))</f>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_xlfn.XLOOKUP(C774,customers!A773:A1773,customers!B773:B1773,,0)</f>
        <v>Mellisa Mebes</v>
      </c>
      <c r="G774" s="2" t="str">
        <f>IF(_xlfn.XLOOKUP(orders!C774,customers!A773:A1773,customers!C773:C1773,,0)=0,"",_xlfn.XLOOKUP(orders!C774,customers!A773:A1773,customers!C773:C1773,,0))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L774*E774</f>
        <v>82.5</v>
      </c>
      <c r="N774" t="str">
        <f>IF(I774="Rob","Robusta",IF(I774="Exc","Excelsa",IF(I774="Ara","Arabica",IF(I774="Lib","Lebrica"))))</f>
        <v>Excelsa</v>
      </c>
      <c r="O774" t="str">
        <f>IF(J774="M","Medium",IF(J774="L","Light",IF(J774="D","Dark","")))</f>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_xlfn.XLOOKUP(C775,customers!A774:A1774,customers!B774:B1774,,0)</f>
        <v>Alva Filipczak</v>
      </c>
      <c r="G775" s="2" t="str">
        <f>IF(_xlfn.XLOOKUP(orders!C775,customers!A774:A1774,customers!C774:C1774,,0)=0,"",_xlfn.XLOOKUP(orders!C775,customers!A774:A1774,customers!C774:C1774,,0))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L775*E775</f>
        <v>8.73</v>
      </c>
      <c r="N775" t="str">
        <f>IF(I775="Rob","Robusta",IF(I775="Exc","Excelsa",IF(I775="Ara","Arabica",IF(I775="Lib","Lebrica"))))</f>
        <v>Lebrica</v>
      </c>
      <c r="O775" t="str">
        <f>IF(J775="M","Medium",IF(J775="L","Light",IF(J775="D","Dark","")))</f>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_xlfn.XLOOKUP(C776,customers!A775:A1775,customers!B775:B1775,,0)</f>
        <v>Dorette Hinemoor</v>
      </c>
      <c r="G776" s="2" t="str">
        <f>IF(_xlfn.XLOOKUP(orders!C776,customers!A775:A1775,customers!C775:C1775,,0)=0,"",_xlfn.XLOOKUP(orders!C776,customers!A775:A1775,customers!C775:C1775,,0))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L776*E776</f>
        <v>19.899999999999999</v>
      </c>
      <c r="N776" t="str">
        <f>IF(I776="Rob","Robusta",IF(I776="Exc","Excelsa",IF(I776="Ara","Arabica",IF(I776="Lib","Lebrica"))))</f>
        <v>Robusta</v>
      </c>
      <c r="O776" t="str">
        <f>IF(J776="M","Medium",IF(J776="L","Light",IF(J776="D","Dark","")))</f>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_xlfn.XLOOKUP(C777,customers!A776:A1776,customers!B776:B1776,,0)</f>
        <v>Rhetta Elnaugh</v>
      </c>
      <c r="G777" s="2" t="str">
        <f>IF(_xlfn.XLOOKUP(orders!C777,customers!A776:A1776,customers!C776:C1776,,0)=0,"",_xlfn.XLOOKUP(orders!C777,customers!A776:A1776,customers!C776:C1776,,0))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L777*E777</f>
        <v>17.82</v>
      </c>
      <c r="N777" t="str">
        <f>IF(I777="Rob","Robusta",IF(I777="Exc","Excelsa",IF(I777="Ara","Arabica",IF(I777="Lib","Lebrica"))))</f>
        <v>Excelsa</v>
      </c>
      <c r="O777" t="str">
        <f>IF(J777="M","Medium",IF(J777="L","Light",IF(J777="D","Dark","")))</f>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_xlfn.XLOOKUP(C778,customers!A777:A1777,customers!B777:B1777,,0)</f>
        <v>Jule Deehan</v>
      </c>
      <c r="G778" s="2" t="str">
        <f>IF(_xlfn.XLOOKUP(orders!C778,customers!A777:A1777,customers!C777:C1777,,0)=0,"",_xlfn.XLOOKUP(orders!C778,customers!A777:A1777,customers!C777:C1777,,0))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L778*E778</f>
        <v>20.25</v>
      </c>
      <c r="N778" t="str">
        <f>IF(I778="Rob","Robusta",IF(I778="Exc","Excelsa",IF(I778="Ara","Arabica",IF(I778="Lib","Lebrica"))))</f>
        <v>Arabica</v>
      </c>
      <c r="O778" t="str">
        <f>IF(J778="M","Medium",IF(J778="L","Light",IF(J778="D","Dark","")))</f>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_xlfn.XLOOKUP(C779,customers!A778:A1778,customers!B778:B1778,,0)</f>
        <v>Janella Eden</v>
      </c>
      <c r="G779" s="2" t="str">
        <f>IF(_xlfn.XLOOKUP(orders!C779,customers!A778:A1778,customers!C778:C1778,,0)=0,"",_xlfn.XLOOKUP(orders!C779,customers!A778:A1778,customers!C778:C1778,,0))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L779*E779</f>
        <v>59.569999999999993</v>
      </c>
      <c r="N779" t="str">
        <f>IF(I779="Rob","Robusta",IF(I779="Exc","Excelsa",IF(I779="Ara","Arabica",IF(I779="Lib","Lebrica"))))</f>
        <v>Arabica</v>
      </c>
      <c r="O779" t="str">
        <f>IF(J779="M","Medium",IF(J779="L","Light",IF(J779="D","Dark","")))</f>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_xlfn.XLOOKUP(C780,customers!A779:A1779,customers!B779:B1779,,0)</f>
        <v>Cam Jewster</v>
      </c>
      <c r="G780" s="2" t="str">
        <f>IF(_xlfn.XLOOKUP(orders!C780,customers!A779:A1779,customers!C779:C1779,,0)=0,"",_xlfn.XLOOKUP(orders!C780,customers!A779:A1779,customers!C779:C1779,,0))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L780*E780</f>
        <v>19.02</v>
      </c>
      <c r="N780" t="str">
        <f>IF(I780="Rob","Robusta",IF(I780="Exc","Excelsa",IF(I780="Ara","Arabica",IF(I780="Lib","Lebrica"))))</f>
        <v>Lebrica</v>
      </c>
      <c r="O780" t="str">
        <f>IF(J780="M","Medium",IF(J780="L","Light",IF(J780="D","Dark","")))</f>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_xlfn.XLOOKUP(C781,customers!A780:A1780,customers!B780:B1780,,0)</f>
        <v>Ugo Southerden</v>
      </c>
      <c r="G781" s="2" t="str">
        <f>IF(_xlfn.XLOOKUP(orders!C781,customers!A780:A1780,customers!C780:C1780,,0)=0,"",_xlfn.XLOOKUP(orders!C781,customers!A780:A1780,customers!C780:C1780,,0))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L781*E781</f>
        <v>77.699999999999989</v>
      </c>
      <c r="N781" t="str">
        <f>IF(I781="Rob","Robusta",IF(I781="Exc","Excelsa",IF(I781="Ara","Arabica",IF(I781="Lib","Lebrica"))))</f>
        <v>Lebrica</v>
      </c>
      <c r="O781" t="str">
        <f>IF(J781="M","Medium",IF(J781="L","Light",IF(J781="D","Dark","")))</f>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_xlfn.XLOOKUP(C782,customers!A781:A1781,customers!B781:B1781,,0)</f>
        <v>Verne Dunkerley</v>
      </c>
      <c r="G782" s="2" t="str">
        <f>IF(_xlfn.XLOOKUP(orders!C782,customers!A781:A1781,customers!C781:C1781,,0)=0,"",_xlfn.XLOOKUP(orders!C782,customers!A781:A1781,customers!C781:C1781,,0))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L782*E782</f>
        <v>41.25</v>
      </c>
      <c r="N782" t="str">
        <f>IF(I782="Rob","Robusta",IF(I782="Exc","Excelsa",IF(I782="Ara","Arabica",IF(I782="Lib","Lebrica"))))</f>
        <v>Excelsa</v>
      </c>
      <c r="O782" t="str">
        <f>IF(J782="M","Medium",IF(J782="L","Light",IF(J782="D","Dark","")))</f>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_xlfn.XLOOKUP(C783,customers!A782:A1782,customers!B782:B1782,,0)</f>
        <v>Lacee Burtenshaw</v>
      </c>
      <c r="G783" s="2" t="str">
        <f>IF(_xlfn.XLOOKUP(orders!C783,customers!A782:A1782,customers!C782:C1782,,0)=0,"",_xlfn.XLOOKUP(orders!C783,customers!A782:A1782,customers!C782:C1782,,0))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L783*E783</f>
        <v>145.82</v>
      </c>
      <c r="N783" t="str">
        <f>IF(I783="Rob","Robusta",IF(I783="Exc","Excelsa",IF(I783="Ara","Arabica",IF(I783="Lib","Lebrica"))))</f>
        <v>Lebrica</v>
      </c>
      <c r="O783" t="str">
        <f>IF(J783="M","Medium",IF(J783="L","Light",IF(J783="D","Dark","")))</f>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_xlfn.XLOOKUP(C784,customers!A783:A1783,customers!B783:B1783,,0)</f>
        <v>Adorne Gregoratti</v>
      </c>
      <c r="G784" s="2" t="str">
        <f>IF(_xlfn.XLOOKUP(orders!C784,customers!A783:A1783,customers!C783:C1783,,0)=0,"",_xlfn.XLOOKUP(orders!C784,customers!A783:A1783,customers!C783:C1783,,0))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L784*E784</f>
        <v>26.73</v>
      </c>
      <c r="N784" t="str">
        <f>IF(I784="Rob","Robusta",IF(I784="Exc","Excelsa",IF(I784="Ara","Arabica",IF(I784="Lib","Lebrica"))))</f>
        <v>Excelsa</v>
      </c>
      <c r="O784" t="str">
        <f>IF(J784="M","Medium",IF(J784="L","Light",IF(J784="D","Dark","")))</f>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_xlfn.XLOOKUP(C785,customers!A784:A1784,customers!B784:B1784,,0)</f>
        <v>Chris Croster</v>
      </c>
      <c r="G785" s="2" t="str">
        <f>IF(_xlfn.XLOOKUP(orders!C785,customers!A784:A1784,customers!C784:C1784,,0)=0,"",_xlfn.XLOOKUP(orders!C785,customers!A784:A1784,customers!C784:C1784,,0))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L785*E785</f>
        <v>43.650000000000006</v>
      </c>
      <c r="N785" t="str">
        <f>IF(I785="Rob","Robusta",IF(I785="Exc","Excelsa",IF(I785="Ara","Arabica",IF(I785="Lib","Lebrica"))))</f>
        <v>Lebrica</v>
      </c>
      <c r="O785" t="str">
        <f>IF(J785="M","Medium",IF(J785="L","Light",IF(J785="D","Dark","")))</f>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_xlfn.XLOOKUP(C786,customers!A785:A1785,customers!B785:B1785,,0)</f>
        <v>Graeme Whitehead</v>
      </c>
      <c r="G786" s="2" t="str">
        <f>IF(_xlfn.XLOOKUP(orders!C786,customers!A785:A1785,customers!C785:C1785,,0)=0,"",_xlfn.XLOOKUP(orders!C786,customers!A785:A1785,customers!C785:C1785,,0))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L786*E786</f>
        <v>31.7</v>
      </c>
      <c r="N786" t="str">
        <f>IF(I786="Rob","Robusta",IF(I786="Exc","Excelsa",IF(I786="Ara","Arabica",IF(I786="Lib","Lebrica"))))</f>
        <v>Lebrica</v>
      </c>
      <c r="O786" t="str">
        <f>IF(J786="M","Medium",IF(J786="L","Light",IF(J786="D","Dark","")))</f>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_xlfn.XLOOKUP(C787,customers!A786:A1786,customers!B786:B1786,,0)</f>
        <v>Haslett Jodrelle</v>
      </c>
      <c r="G787" s="2" t="str">
        <f>IF(_xlfn.XLOOKUP(orders!C787,customers!A786:A1786,customers!C786:C1786,,0)=0,"",_xlfn.XLOOKUP(orders!C787,customers!A786:A1786,customers!C786:C1786,,0))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L787*E787</f>
        <v>22.884999999999998</v>
      </c>
      <c r="N787" t="str">
        <f>IF(I787="Rob","Robusta",IF(I787="Exc","Excelsa",IF(I787="Ara","Arabica",IF(I787="Lib","Lebrica"))))</f>
        <v>Arabica</v>
      </c>
      <c r="O787" t="str">
        <f>IF(J787="M","Medium",IF(J787="L","Light",IF(J787="D","Dark","")))</f>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_xlfn.XLOOKUP(C788,customers!A787:A1787,customers!B787:B1787,,0)</f>
        <v>Cam Jewster</v>
      </c>
      <c r="G788" s="2" t="str">
        <f>IF(_xlfn.XLOOKUP(orders!C788,customers!A787:A1787,customers!C787:C1787,,0)=0,"",_xlfn.XLOOKUP(orders!C788,customers!A787:A1787,customers!C787:C1787,,0))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L788*E788</f>
        <v>27.945</v>
      </c>
      <c r="N788" t="str">
        <f>IF(I788="Rob","Robusta",IF(I788="Exc","Excelsa",IF(I788="Ara","Arabica",IF(I788="Lib","Lebrica"))))</f>
        <v>Excelsa</v>
      </c>
      <c r="O788" t="str">
        <f>IF(J788="M","Medium",IF(J788="L","Light",IF(J788="D","Dark","")))</f>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_xlfn.XLOOKUP(C789,customers!A788:A1788,customers!B788:B1788,,0)</f>
        <v>Beryl Osborn</v>
      </c>
      <c r="G789" s="2" t="str">
        <f>IF(_xlfn.XLOOKUP(orders!C789,customers!A788:A1788,customers!C788:C1788,,0)=0,"",_xlfn.XLOOKUP(orders!C789,customers!A788:A1788,customers!C788:C1788,,0))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L789*E789</f>
        <v>82.5</v>
      </c>
      <c r="N789" t="str">
        <f>IF(I789="Rob","Robusta",IF(I789="Exc","Excelsa",IF(I789="Ara","Arabica",IF(I789="Lib","Lebrica"))))</f>
        <v>Excelsa</v>
      </c>
      <c r="O789" t="str">
        <f>IF(J789="M","Medium",IF(J789="L","Light",IF(J789="D","Dark","")))</f>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_xlfn.XLOOKUP(C790,customers!A789:A1789,customers!B789:B1789,,0)</f>
        <v>Kaela Nottram</v>
      </c>
      <c r="G790" s="2" t="str">
        <f>IF(_xlfn.XLOOKUP(orders!C790,customers!A789:A1789,customers!C789:C1789,,0)=0,"",_xlfn.XLOOKUP(orders!C790,customers!A789:A1789,customers!C789:C1789,,0))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L790*E790</f>
        <v>45.769999999999996</v>
      </c>
      <c r="N790" t="str">
        <f>IF(I790="Rob","Robusta",IF(I790="Exc","Excelsa",IF(I790="Ara","Arabica",IF(I790="Lib","Lebrica"))))</f>
        <v>Robusta</v>
      </c>
      <c r="O790" t="str">
        <f>IF(J790="M","Medium",IF(J790="L","Light",IF(J790="D","Dark","")))</f>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_xlfn.XLOOKUP(C791,customers!A790:A1790,customers!B790:B1790,,0)</f>
        <v>Nobe Buney</v>
      </c>
      <c r="G791" s="2" t="str">
        <f>IF(_xlfn.XLOOKUP(orders!C791,customers!A790:A1790,customers!C790:C1790,,0)=0,"",_xlfn.XLOOKUP(orders!C791,customers!A790:A1790,customers!C790:C1790,,0))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L791*E791</f>
        <v>77.699999999999989</v>
      </c>
      <c r="N791" t="str">
        <f>IF(I791="Rob","Robusta",IF(I791="Exc","Excelsa",IF(I791="Ara","Arabica",IF(I791="Lib","Lebrica"))))</f>
        <v>Arabica</v>
      </c>
      <c r="O791" t="str">
        <f>IF(J791="M","Medium",IF(J791="L","Light",IF(J791="D","Dark","")))</f>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_xlfn.XLOOKUP(C792,customers!A791:A1791,customers!B791:B1791,,0)</f>
        <v>Silvan McShea</v>
      </c>
      <c r="G792" s="2" t="str">
        <f>IF(_xlfn.XLOOKUP(orders!C792,customers!A791:A1791,customers!C791:C1791,,0)=0,"",_xlfn.XLOOKUP(orders!C792,customers!A791:A1791,customers!C791:C1791,,0))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L792*E792</f>
        <v>23.31</v>
      </c>
      <c r="N792" t="str">
        <f>IF(I792="Rob","Robusta",IF(I792="Exc","Excelsa",IF(I792="Ara","Arabica",IF(I792="Lib","Lebrica"))))</f>
        <v>Arabica</v>
      </c>
      <c r="O792" t="str">
        <f>IF(J792="M","Medium",IF(J792="L","Light",IF(J792="D","Dark","")))</f>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_xlfn.XLOOKUP(C793,customers!A792:A1792,customers!B792:B1792,,0)</f>
        <v>Karylin Huddart</v>
      </c>
      <c r="G793" s="2" t="str">
        <f>IF(_xlfn.XLOOKUP(orders!C793,customers!A792:A1792,customers!C792:C1792,,0)=0,"",_xlfn.XLOOKUP(orders!C793,customers!A792:A1792,customers!C792:C1792,,0))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L793*E793</f>
        <v>23.774999999999999</v>
      </c>
      <c r="N793" t="str">
        <f>IF(I793="Rob","Robusta",IF(I793="Exc","Excelsa",IF(I793="Ara","Arabica",IF(I793="Lib","Lebrica"))))</f>
        <v>Lebrica</v>
      </c>
      <c r="O793" t="str">
        <f>IF(J793="M","Medium",IF(J793="L","Light",IF(J793="D","Dark","")))</f>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_xlfn.XLOOKUP(C794,customers!A793:A1793,customers!B793:B1793,,0)</f>
        <v>Jereme Gippes</v>
      </c>
      <c r="G794" s="2" t="str">
        <f>IF(_xlfn.XLOOKUP(orders!C794,customers!A793:A1793,customers!C793:C1793,,0)=0,"",_xlfn.XLOOKUP(orders!C794,customers!A793:A1793,customers!C793:C1793,,0))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L794*E794</f>
        <v>52.38</v>
      </c>
      <c r="N794" t="str">
        <f>IF(I794="Rob","Robusta",IF(I794="Exc","Excelsa",IF(I794="Ara","Arabica",IF(I794="Lib","Lebrica"))))</f>
        <v>Lebrica</v>
      </c>
      <c r="O794" t="str">
        <f>IF(J794="M","Medium",IF(J794="L","Light",IF(J794="D","Dark","")))</f>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_xlfn.XLOOKUP(C795,customers!A794:A1794,customers!B794:B1794,,0)</f>
        <v>Lukas Whittlesee</v>
      </c>
      <c r="G795" s="2" t="str">
        <f>IF(_xlfn.XLOOKUP(orders!C795,customers!A794:A1794,customers!C794:C1794,,0)=0,"",_xlfn.XLOOKUP(orders!C795,customers!A794:A1794,customers!C794:C1794,,0))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L795*E795</f>
        <v>17.924999999999997</v>
      </c>
      <c r="N795" t="str">
        <f>IF(I795="Rob","Robusta",IF(I795="Exc","Excelsa",IF(I795="Ara","Arabica",IF(I795="Lib","Lebrica"))))</f>
        <v>Robusta</v>
      </c>
      <c r="O795" t="str">
        <f>IF(J795="M","Medium",IF(J795="L","Light",IF(J795="D","Dark","")))</f>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_xlfn.XLOOKUP(C796,customers!A795:A1795,customers!B795:B1795,,0)</f>
        <v>Gregorius Trengrove</v>
      </c>
      <c r="G796" s="2" t="str">
        <f>IF(_xlfn.XLOOKUP(orders!C796,customers!A795:A1795,customers!C795:C1795,,0)=0,"",_xlfn.XLOOKUP(orders!C796,customers!A795:A1795,customers!C795:C1795,,0))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L796*E796</f>
        <v>148.92499999999998</v>
      </c>
      <c r="N796" t="str">
        <f>IF(I796="Rob","Robusta",IF(I796="Exc","Excelsa",IF(I796="Ara","Arabica",IF(I796="Lib","Lebrica"))))</f>
        <v>Arabica</v>
      </c>
      <c r="O796" t="str">
        <f>IF(J796="M","Medium",IF(J796="L","Light",IF(J796="D","Dark","")))</f>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_xlfn.XLOOKUP(C797,customers!A796:A1796,customers!B796:B1796,,0)</f>
        <v>Wright Caldero</v>
      </c>
      <c r="G797" s="2" t="str">
        <f>IF(_xlfn.XLOOKUP(orders!C797,customers!A796:A1796,customers!C796:C1796,,0)=0,"",_xlfn.XLOOKUP(orders!C797,customers!A796:A1796,customers!C796:C1796,,0))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L797*E797</f>
        <v>28.679999999999996</v>
      </c>
      <c r="N797" t="str">
        <f>IF(I797="Rob","Robusta",IF(I797="Exc","Excelsa",IF(I797="Ara","Arabica",IF(I797="Lib","Lebrica"))))</f>
        <v>Robusta</v>
      </c>
      <c r="O797" t="str">
        <f>IF(J797="M","Medium",IF(J797="L","Light",IF(J797="D","Dark","")))</f>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_xlfn.XLOOKUP(C798,customers!A797:A1797,customers!B797:B1797,,0)</f>
        <v>Merell Zanazzi</v>
      </c>
      <c r="G798" s="2" t="str">
        <f>IF(_xlfn.XLOOKUP(orders!C798,customers!A797:A1797,customers!C797:C1797,,0)=0,"",_xlfn.XLOOKUP(orders!C798,customers!A797:A1797,customers!C797:C1797,,0))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L798*E798</f>
        <v>9.51</v>
      </c>
      <c r="N798" t="str">
        <f>IF(I798="Rob","Robusta",IF(I798="Exc","Excelsa",IF(I798="Ara","Arabica",IF(I798="Lib","Lebrica"))))</f>
        <v>Lebrica</v>
      </c>
      <c r="O798" t="str">
        <f>IF(J798="M","Medium",IF(J798="L","Light",IF(J798="D","Dark","")))</f>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_xlfn.XLOOKUP(C799,customers!A798:A1798,customers!B798:B1798,,0)</f>
        <v>Jed Kennicott</v>
      </c>
      <c r="G799" s="2" t="str">
        <f>IF(_xlfn.XLOOKUP(orders!C799,customers!A798:A1798,customers!C798:C1798,,0)=0,"",_xlfn.XLOOKUP(orders!C799,customers!A798:A1798,customers!C798:C1798,,0))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L799*E799</f>
        <v>31.08</v>
      </c>
      <c r="N799" t="str">
        <f>IF(I799="Rob","Robusta",IF(I799="Exc","Excelsa",IF(I799="Ara","Arabica",IF(I799="Lib","Lebrica"))))</f>
        <v>Arabica</v>
      </c>
      <c r="O799" t="str">
        <f>IF(J799="M","Medium",IF(J799="L","Light",IF(J799="D","Dark","")))</f>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_xlfn.XLOOKUP(C800,customers!A799:A1799,customers!B799:B1799,,0)</f>
        <v>Guenevere Ruggen</v>
      </c>
      <c r="G800" s="2" t="str">
        <f>IF(_xlfn.XLOOKUP(orders!C800,customers!A799:A1799,customers!C799:C1799,,0)=0,"",_xlfn.XLOOKUP(orders!C800,customers!A799:A1799,customers!C799:C1799,,0))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L800*E800</f>
        <v>8.0549999999999997</v>
      </c>
      <c r="N800" t="str">
        <f>IF(I800="Rob","Robusta",IF(I800="Exc","Excelsa",IF(I800="Ara","Arabica",IF(I800="Lib","Lebrica"))))</f>
        <v>Robusta</v>
      </c>
      <c r="O800" t="str">
        <f>IF(J800="M","Medium",IF(J800="L","Light",IF(J800="D","Dark","")))</f>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_xlfn.XLOOKUP(C801,customers!A800:A1800,customers!B800:B1800,,0)</f>
        <v>Gonzales Cicculi</v>
      </c>
      <c r="G801" s="2" t="str">
        <f>IF(_xlfn.XLOOKUP(orders!C801,customers!A800:A1800,customers!C800:C1800,,0)=0,"",_xlfn.XLOOKUP(orders!C801,customers!A800:A1800,customers!C800:C1800,,0))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L801*E801</f>
        <v>36.450000000000003</v>
      </c>
      <c r="N801" t="str">
        <f>IF(I801="Rob","Robusta",IF(I801="Exc","Excelsa",IF(I801="Ara","Arabica",IF(I801="Lib","Lebrica"))))</f>
        <v>Excelsa</v>
      </c>
      <c r="O801" t="str">
        <f>IF(J801="M","Medium",IF(J801="L","Light",IF(J801="D","Dark","")))</f>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_xlfn.XLOOKUP(C802,customers!A801:A1801,customers!B801:B1801,,0)</f>
        <v>Man Fright</v>
      </c>
      <c r="G802" s="2" t="str">
        <f>IF(_xlfn.XLOOKUP(orders!C802,customers!A801:A1801,customers!C801:C1801,,0)=0,"",_xlfn.XLOOKUP(orders!C802,customers!A801:A1801,customers!C801:C1801,,0))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L802*E802</f>
        <v>16.11</v>
      </c>
      <c r="N802" t="str">
        <f>IF(I802="Rob","Robusta",IF(I802="Exc","Excelsa",IF(I802="Ara","Arabica",IF(I802="Lib","Lebrica"))))</f>
        <v>Robusta</v>
      </c>
      <c r="O802" t="str">
        <f>IF(J802="M","Medium",IF(J802="L","Light",IF(J802="D","Dark","")))</f>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_xlfn.XLOOKUP(C803,customers!A802:A1802,customers!B802:B1802,,0)</f>
        <v>Boyce Tarte</v>
      </c>
      <c r="G803" s="2" t="str">
        <f>IF(_xlfn.XLOOKUP(orders!C803,customers!A802:A1802,customers!C802:C1802,,0)=0,"",_xlfn.XLOOKUP(orders!C803,customers!A802:A1802,customers!C802:C1802,,0))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L803*E803</f>
        <v>41.169999999999995</v>
      </c>
      <c r="N803" t="str">
        <f>IF(I803="Rob","Robusta",IF(I803="Exc","Excelsa",IF(I803="Ara","Arabica",IF(I803="Lib","Lebrica"))))</f>
        <v>Robusta</v>
      </c>
      <c r="O803" t="str">
        <f>IF(J803="M","Medium",IF(J803="L","Light",IF(J803="D","Dark","")))</f>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_xlfn.XLOOKUP(C804,customers!A803:A1803,customers!B803:B1803,,0)</f>
        <v>Caddric Krzysztofiak</v>
      </c>
      <c r="G804" s="2" t="str">
        <f>IF(_xlfn.XLOOKUP(orders!C804,customers!A803:A1803,customers!C803:C1803,,0)=0,"",_xlfn.XLOOKUP(orders!C804,customers!A803:A1803,customers!C803:C1803,,0))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L804*E804</f>
        <v>10.739999999999998</v>
      </c>
      <c r="N804" t="str">
        <f>IF(I804="Rob","Robusta",IF(I804="Exc","Excelsa",IF(I804="Ara","Arabica",IF(I804="Lib","Lebrica"))))</f>
        <v>Robusta</v>
      </c>
      <c r="O804" t="str">
        <f>IF(J804="M","Medium",IF(J804="L","Light",IF(J804="D","Dark","")))</f>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_xlfn.XLOOKUP(C805,customers!A804:A1804,customers!B804:B1804,,0)</f>
        <v>Darn Penquet</v>
      </c>
      <c r="G805" s="2" t="str">
        <f>IF(_xlfn.XLOOKUP(orders!C805,customers!A804:A1804,customers!C804:C1804,,0)=0,"",_xlfn.XLOOKUP(orders!C805,customers!A804:A1804,customers!C804:C1804,,0))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L805*E805</f>
        <v>126.49999999999999</v>
      </c>
      <c r="N805" t="str">
        <f>IF(I805="Rob","Robusta",IF(I805="Exc","Excelsa",IF(I805="Ara","Arabica",IF(I805="Lib","Lebrica"))))</f>
        <v>Excelsa</v>
      </c>
      <c r="O805" t="str">
        <f>IF(J805="M","Medium",IF(J805="L","Light",IF(J805="D","Dark","")))</f>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_xlfn.XLOOKUP(C806,customers!A805:A1805,customers!B805:B1805,,0)</f>
        <v>Jammie Cloke</v>
      </c>
      <c r="G806" s="2" t="str">
        <f>IF(_xlfn.XLOOKUP(orders!C806,customers!A805:A1805,customers!C805:C1805,,0)=0,"",_xlfn.XLOOKUP(orders!C806,customers!A805:A1805,customers!C805:C1805,,0))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L806*E806</f>
        <v>23.9</v>
      </c>
      <c r="N806" t="str">
        <f>IF(I806="Rob","Robusta",IF(I806="Exc","Excelsa",IF(I806="Ara","Arabica",IF(I806="Lib","Lebrica"))))</f>
        <v>Robusta</v>
      </c>
      <c r="O806" t="str">
        <f>IF(J806="M","Medium",IF(J806="L","Light",IF(J806="D","Dark","")))</f>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_xlfn.XLOOKUP(C807,customers!A806:A1806,customers!B806:B1806,,0)</f>
        <v>Chester Clowton</v>
      </c>
      <c r="G807" s="2" t="str">
        <f>IF(_xlfn.XLOOKUP(orders!C807,customers!A806:A1806,customers!C806:C1806,,0)=0,"",_xlfn.XLOOKUP(orders!C807,customers!A806:A1806,customers!C806:C1806,,0))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L807*E807</f>
        <v>5.97</v>
      </c>
      <c r="N807" t="str">
        <f>IF(I807="Rob","Robusta",IF(I807="Exc","Excelsa",IF(I807="Ara","Arabica",IF(I807="Lib","Lebrica"))))</f>
        <v>Robusta</v>
      </c>
      <c r="O807" t="str">
        <f>IF(J807="M","Medium",IF(J807="L","Light",IF(J807="D","Dark","")))</f>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_xlfn.XLOOKUP(C808,customers!A807:A1807,customers!B807:B1807,,0)</f>
        <v>Kathleen Diable</v>
      </c>
      <c r="G808" s="2" t="str">
        <f>IF(_xlfn.XLOOKUP(orders!C808,customers!A807:A1807,customers!C807:C1807,,0)=0,"",_xlfn.XLOOKUP(orders!C808,customers!A807:A1807,customers!C807:C1807,,0))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L808*E808</f>
        <v>7.77</v>
      </c>
      <c r="N808" t="str">
        <f>IF(I808="Rob","Robusta",IF(I808="Exc","Excelsa",IF(I808="Ara","Arabica",IF(I808="Lib","Lebrica"))))</f>
        <v>Lebrica</v>
      </c>
      <c r="O808" t="str">
        <f>IF(J808="M","Medium",IF(J808="L","Light",IF(J808="D","Dark","")))</f>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_xlfn.XLOOKUP(C809,customers!A808:A1808,customers!B808:B1808,,0)</f>
        <v>Koren Ferretti</v>
      </c>
      <c r="G809" s="2" t="str">
        <f>IF(_xlfn.XLOOKUP(orders!C809,customers!A808:A1808,customers!C808:C1808,,0)=0,"",_xlfn.XLOOKUP(orders!C809,customers!A808:A1808,customers!C808:C1808,,0))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L809*E809</f>
        <v>23.31</v>
      </c>
      <c r="N809" t="str">
        <f>IF(I809="Rob","Robusta",IF(I809="Exc","Excelsa",IF(I809="Ara","Arabica",IF(I809="Lib","Lebrica"))))</f>
        <v>Lebrica</v>
      </c>
      <c r="O809" t="str">
        <f>IF(J809="M","Medium",IF(J809="L","Light",IF(J809="D","Dark","")))</f>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_xlfn.XLOOKUP(C810,customers!A809:A1809,customers!B809:B1809,,0)</f>
        <v>Allis Wilmore</v>
      </c>
      <c r="G810" s="2" t="str">
        <f>IF(_xlfn.XLOOKUP(orders!C810,customers!A809:A1809,customers!C809:C1809,,0)=0,"",_xlfn.XLOOKUP(orders!C810,customers!A809:A1809,customers!C809:C1809,,0))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L810*E810</f>
        <v>137.42499999999998</v>
      </c>
      <c r="N810" t="str">
        <f>IF(I810="Rob","Robusta",IF(I810="Exc","Excelsa",IF(I810="Ara","Arabica",IF(I810="Lib","Lebrica"))))</f>
        <v>Robusta</v>
      </c>
      <c r="O810" t="str">
        <f>IF(J810="M","Medium",IF(J810="L","Light",IF(J810="D","Dark","")))</f>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_xlfn.XLOOKUP(C811,customers!A810:A1810,customers!B810:B1810,,0)</f>
        <v>Chaddie Bennie</v>
      </c>
      <c r="G811" s="2" t="str">
        <f>IF(_xlfn.XLOOKUP(orders!C811,customers!A810:A1810,customers!C810:C1810,,0)=0,"",_xlfn.XLOOKUP(orders!C811,customers!A810:A1810,customers!C810:C1810,,0))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L811*E811</f>
        <v>8.0549999999999997</v>
      </c>
      <c r="N811" t="str">
        <f>IF(I811="Rob","Robusta",IF(I811="Exc","Excelsa",IF(I811="Ara","Arabica",IF(I811="Lib","Lebrica"))))</f>
        <v>Robusta</v>
      </c>
      <c r="O811" t="str">
        <f>IF(J811="M","Medium",IF(J811="L","Light",IF(J811="D","Dark","")))</f>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_xlfn.XLOOKUP(C812,customers!A811:A1811,customers!B811:B1811,,0)</f>
        <v>Alberta Balsdone</v>
      </c>
      <c r="G812" s="2" t="str">
        <f>IF(_xlfn.XLOOKUP(orders!C812,customers!A811:A1811,customers!C811:C1811,,0)=0,"",_xlfn.XLOOKUP(orders!C812,customers!A811:A1811,customers!C811:C1811,,0))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L812*E812</f>
        <v>28.53</v>
      </c>
      <c r="N812" t="str">
        <f>IF(I812="Rob","Robusta",IF(I812="Exc","Excelsa",IF(I812="Ara","Arabica",IF(I812="Lib","Lebrica"))))</f>
        <v>Lebrica</v>
      </c>
      <c r="O812" t="str">
        <f>IF(J812="M","Medium",IF(J812="L","Light",IF(J812="D","Dark","")))</f>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_xlfn.XLOOKUP(C813,customers!A812:A1812,customers!B812:B1812,,0)</f>
        <v>Brice Romera</v>
      </c>
      <c r="G813" s="2" t="str">
        <f>IF(_xlfn.XLOOKUP(orders!C813,customers!A812:A1812,customers!C812:C1812,,0)=0,"",_xlfn.XLOOKUP(orders!C813,customers!A812:A1812,customers!C812:C1812,,0))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L813*E813</f>
        <v>67.5</v>
      </c>
      <c r="N813" t="str">
        <f>IF(I813="Rob","Robusta",IF(I813="Exc","Excelsa",IF(I813="Ara","Arabica",IF(I813="Lib","Lebrica"))))</f>
        <v>Arabica</v>
      </c>
      <c r="O813" t="str">
        <f>IF(J813="M","Medium",IF(J813="L","Light",IF(J813="D","Dark","")))</f>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_xlfn.XLOOKUP(C814,customers!A813:A1813,customers!B813:B1813,,0)</f>
        <v>Brice Romera</v>
      </c>
      <c r="G814" s="2" t="str">
        <f>IF(_xlfn.XLOOKUP(orders!C814,customers!A813:A1813,customers!C813:C1813,,0)=0,"",_xlfn.XLOOKUP(orders!C814,customers!A813:A1813,customers!C813:C1813,,0))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L814*E814</f>
        <v>178.70999999999998</v>
      </c>
      <c r="N814" t="str">
        <f>IF(I814="Rob","Robusta",IF(I814="Exc","Excelsa",IF(I814="Ara","Arabica",IF(I814="Lib","Lebrica"))))</f>
        <v>Lebrica</v>
      </c>
      <c r="O814" t="str">
        <f>IF(J814="M","Medium",IF(J814="L","Light",IF(J814="D","Dark","")))</f>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_xlfn.XLOOKUP(C815,customers!A814:A1814,customers!B814:B1814,,0)</f>
        <v>Conchita Bryde</v>
      </c>
      <c r="G815" s="2" t="str">
        <f>IF(_xlfn.XLOOKUP(orders!C815,customers!A814:A1814,customers!C814:C1814,,0)=0,"",_xlfn.XLOOKUP(orders!C815,customers!A814:A1814,customers!C814:C1814,,0))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L815*E815</f>
        <v>31.624999999999996</v>
      </c>
      <c r="N815" t="str">
        <f>IF(I815="Rob","Robusta",IF(I815="Exc","Excelsa",IF(I815="Ara","Arabica",IF(I815="Lib","Lebrica"))))</f>
        <v>Excelsa</v>
      </c>
      <c r="O815" t="str">
        <f>IF(J815="M","Medium",IF(J815="L","Light",IF(J815="D","Dark","")))</f>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_xlfn.XLOOKUP(C816,customers!A815:A1815,customers!B815:B1815,,0)</f>
        <v>Silvanus Enefer</v>
      </c>
      <c r="G816" s="2" t="str">
        <f>IF(_xlfn.XLOOKUP(orders!C816,customers!A815:A1815,customers!C815:C1815,,0)=0,"",_xlfn.XLOOKUP(orders!C816,customers!A815:A1815,customers!C815:C1815,,0))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L816*E816</f>
        <v>8.91</v>
      </c>
      <c r="N816" t="str">
        <f>IF(I816="Rob","Robusta",IF(I816="Exc","Excelsa",IF(I816="Ara","Arabica",IF(I816="Lib","Lebrica"))))</f>
        <v>Excelsa</v>
      </c>
      <c r="O816" t="str">
        <f>IF(J816="M","Medium",IF(J816="L","Light",IF(J816="D","Dark","")))</f>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_xlfn.XLOOKUP(C817,customers!A816:A1816,customers!B816:B1816,,0)</f>
        <v>Lenci Haggerstone</v>
      </c>
      <c r="G817" s="2" t="str">
        <f>IF(_xlfn.XLOOKUP(orders!C817,customers!A816:A1816,customers!C816:C1816,,0)=0,"",_xlfn.XLOOKUP(orders!C817,customers!A816:A1816,customers!C816:C1816,,0))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L817*E817</f>
        <v>35.82</v>
      </c>
      <c r="N817" t="str">
        <f>IF(I817="Rob","Robusta",IF(I817="Exc","Excelsa",IF(I817="Ara","Arabica",IF(I817="Lib","Lebrica"))))</f>
        <v>Robusta</v>
      </c>
      <c r="O817" t="str">
        <f>IF(J817="M","Medium",IF(J817="L","Light",IF(J817="D","Dark","")))</f>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_xlfn.XLOOKUP(C818,customers!A817:A1817,customers!B817:B1817,,0)</f>
        <v>Marvin Gundry</v>
      </c>
      <c r="G818" s="2" t="str">
        <f>IF(_xlfn.XLOOKUP(orders!C818,customers!A817:A1817,customers!C817:C1817,,0)=0,"",_xlfn.XLOOKUP(orders!C818,customers!A817:A1817,customers!C817:C1817,,0))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L818*E818</f>
        <v>38.04</v>
      </c>
      <c r="N818" t="str">
        <f>IF(I818="Rob","Robusta",IF(I818="Exc","Excelsa",IF(I818="Ara","Arabica",IF(I818="Lib","Lebrica"))))</f>
        <v>Lebrica</v>
      </c>
      <c r="O818" t="str">
        <f>IF(J818="M","Medium",IF(J818="L","Light",IF(J818="D","Dark","")))</f>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_xlfn.XLOOKUP(C819,customers!A818:A1818,customers!B818:B1818,,0)</f>
        <v>Bayard Wellan</v>
      </c>
      <c r="G819" s="2" t="str">
        <f>IF(_xlfn.XLOOKUP(orders!C819,customers!A818:A1818,customers!C818:C1818,,0)=0,"",_xlfn.XLOOKUP(orders!C819,customers!A818:A1818,customers!C818:C1818,,0))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L819*E819</f>
        <v>15.54</v>
      </c>
      <c r="N819" t="str">
        <f>IF(I819="Rob","Robusta",IF(I819="Exc","Excelsa",IF(I819="Ara","Arabica",IF(I819="Lib","Lebrica"))))</f>
        <v>Lebrica</v>
      </c>
      <c r="O819" t="str">
        <f>IF(J819="M","Medium",IF(J819="L","Light",IF(J819="D","Dark","")))</f>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_xlfn.XLOOKUP(C820,customers!A819:A1819,customers!B819:B1819,,0)</f>
        <v>Allis Wilmore</v>
      </c>
      <c r="G820" s="2" t="str">
        <f>IF(_xlfn.XLOOKUP(orders!C820,customers!A819:A1819,customers!C819:C1819,,0)=0,"",_xlfn.XLOOKUP(orders!C820,customers!A819:A1819,customers!C819:C1819,,0))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L820*E820</f>
        <v>79.25</v>
      </c>
      <c r="N820" t="str">
        <f>IF(I820="Rob","Robusta",IF(I820="Exc","Excelsa",IF(I820="Ara","Arabica",IF(I820="Lib","Lebrica"))))</f>
        <v>Lebrica</v>
      </c>
      <c r="O820" t="str">
        <f>IF(J820="M","Medium",IF(J820="L","Light",IF(J820="D","Dark","")))</f>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_xlfn.XLOOKUP(C821,customers!A820:A1820,customers!B820:B1820,,0)</f>
        <v>Caddric Atcheson</v>
      </c>
      <c r="G821" s="2" t="str">
        <f>IF(_xlfn.XLOOKUP(orders!C821,customers!A820:A1820,customers!C820:C1820,,0)=0,"",_xlfn.XLOOKUP(orders!C821,customers!A820:A1820,customers!C820:C1820,,0))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L821*E821</f>
        <v>4.7549999999999999</v>
      </c>
      <c r="N821" t="str">
        <f>IF(I821="Rob","Robusta",IF(I821="Exc","Excelsa",IF(I821="Ara","Arabica",IF(I821="Lib","Lebrica"))))</f>
        <v>Lebrica</v>
      </c>
      <c r="O821" t="str">
        <f>IF(J821="M","Medium",IF(J821="L","Light",IF(J821="D","Dark","")))</f>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_xlfn.XLOOKUP(C822,customers!A821:A1821,customers!B821:B1821,,0)</f>
        <v>Eustace Stenton</v>
      </c>
      <c r="G822" s="2" t="str">
        <f>IF(_xlfn.XLOOKUP(orders!C822,customers!A821:A1821,customers!C821:C1821,,0)=0,"",_xlfn.XLOOKUP(orders!C822,customers!A821:A1821,customers!C821:C1821,,0))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L822*E822</f>
        <v>55</v>
      </c>
      <c r="N822" t="str">
        <f>IF(I822="Rob","Robusta",IF(I822="Exc","Excelsa",IF(I822="Ara","Arabica",IF(I822="Lib","Lebrica"))))</f>
        <v>Excelsa</v>
      </c>
      <c r="O822" t="str">
        <f>IF(J822="M","Medium",IF(J822="L","Light",IF(J822="D","Dark","")))</f>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_xlfn.XLOOKUP(C823,customers!A822:A1822,customers!B822:B1822,,0)</f>
        <v>Ericka Tripp</v>
      </c>
      <c r="G823" s="2" t="str">
        <f>IF(_xlfn.XLOOKUP(orders!C823,customers!A822:A1822,customers!C822:C1822,,0)=0,"",_xlfn.XLOOKUP(orders!C823,customers!A822:A1822,customers!C822:C1822,,0))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L823*E823</f>
        <v>26.849999999999994</v>
      </c>
      <c r="N823" t="str">
        <f>IF(I823="Rob","Robusta",IF(I823="Exc","Excelsa",IF(I823="Ara","Arabica",IF(I823="Lib","Lebrica"))))</f>
        <v>Robusta</v>
      </c>
      <c r="O823" t="str">
        <f>IF(J823="M","Medium",IF(J823="L","Light",IF(J823="D","Dark","")))</f>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_xlfn.XLOOKUP(C824,customers!A823:A1823,customers!B823:B1823,,0)</f>
        <v>Lyndsey MacManus</v>
      </c>
      <c r="G824" s="2" t="str">
        <f>IF(_xlfn.XLOOKUP(orders!C824,customers!A823:A1823,customers!C823:C1823,,0)=0,"",_xlfn.XLOOKUP(orders!C824,customers!A823:A1823,customers!C823:C1823,,0))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L824*E824</f>
        <v>136.61999999999998</v>
      </c>
      <c r="N824" t="str">
        <f>IF(I824="Rob","Robusta",IF(I824="Exc","Excelsa",IF(I824="Ara","Arabica",IF(I824="Lib","Lebrica"))))</f>
        <v>Excelsa</v>
      </c>
      <c r="O824" t="str">
        <f>IF(J824="M","Medium",IF(J824="L","Light",IF(J824="D","Dark","")))</f>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_xlfn.XLOOKUP(C825,customers!A824:A1824,customers!B824:B1824,,0)</f>
        <v>Tess Benediktovich</v>
      </c>
      <c r="G825" s="2" t="str">
        <f>IF(_xlfn.XLOOKUP(orders!C825,customers!A824:A1824,customers!C824:C1824,,0)=0,"",_xlfn.XLOOKUP(orders!C825,customers!A824:A1824,customers!C824:C1824,,0))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L825*E825</f>
        <v>47.55</v>
      </c>
      <c r="N825" t="str">
        <f>IF(I825="Rob","Robusta",IF(I825="Exc","Excelsa",IF(I825="Ara","Arabica",IF(I825="Lib","Lebrica"))))</f>
        <v>Lebrica</v>
      </c>
      <c r="O825" t="str">
        <f>IF(J825="M","Medium",IF(J825="L","Light",IF(J825="D","Dark","")))</f>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_xlfn.XLOOKUP(C826,customers!A825:A1825,customers!B825:B1825,,0)</f>
        <v>Correy Bourner</v>
      </c>
      <c r="G826" s="2" t="str">
        <f>IF(_xlfn.XLOOKUP(orders!C826,customers!A825:A1825,customers!C825:C1825,,0)=0,"",_xlfn.XLOOKUP(orders!C826,customers!A825:A1825,customers!C825:C1825,,0))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L826*E826</f>
        <v>16.875</v>
      </c>
      <c r="N826" t="str">
        <f>IF(I826="Rob","Robusta",IF(I826="Exc","Excelsa",IF(I826="Ara","Arabica",IF(I826="Lib","Lebrica"))))</f>
        <v>Arabica</v>
      </c>
      <c r="O826" t="str">
        <f>IF(J826="M","Medium",IF(J826="L","Light",IF(J826="D","Dark","")))</f>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_xlfn.XLOOKUP(C827,customers!A826:A1826,customers!B826:B1826,,0)</f>
        <v>Odelia Skerme</v>
      </c>
      <c r="G827" s="2" t="str">
        <f>IF(_xlfn.XLOOKUP(orders!C827,customers!A826:A1826,customers!C826:C1826,,0)=0,"",_xlfn.XLOOKUP(orders!C827,customers!A826:A1826,customers!C826:C1826,,0))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L827*E827</f>
        <v>29.849999999999998</v>
      </c>
      <c r="N827" t="str">
        <f>IF(I827="Rob","Robusta",IF(I827="Exc","Excelsa",IF(I827="Ara","Arabica",IF(I827="Lib","Lebrica"))))</f>
        <v>Arabica</v>
      </c>
      <c r="O827" t="str">
        <f>IF(J827="M","Medium",IF(J827="L","Light",IF(J827="D","Dark","")))</f>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_xlfn.XLOOKUP(C828,customers!A827:A1827,customers!B827:B1827,,0)</f>
        <v>Kandy Heddan</v>
      </c>
      <c r="G828" s="2" t="str">
        <f>IF(_xlfn.XLOOKUP(orders!C828,customers!A827:A1827,customers!C827:C1827,,0)=0,"",_xlfn.XLOOKUP(orders!C828,customers!A827:A1827,customers!C827:C1827,,0))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L828*E828</f>
        <v>41.25</v>
      </c>
      <c r="N828" t="str">
        <f>IF(I828="Rob","Robusta",IF(I828="Exc","Excelsa",IF(I828="Ara","Arabica",IF(I828="Lib","Lebrica"))))</f>
        <v>Excelsa</v>
      </c>
      <c r="O828" t="str">
        <f>IF(J828="M","Medium",IF(J828="L","Light",IF(J828="D","Dark","")))</f>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_xlfn.XLOOKUP(C829,customers!A828:A1828,customers!B828:B1828,,0)</f>
        <v>Ibby Charters</v>
      </c>
      <c r="G829" s="2" t="str">
        <f>IF(_xlfn.XLOOKUP(orders!C829,customers!A828:A1828,customers!C828:C1828,,0)=0,"",_xlfn.XLOOKUP(orders!C829,customers!A828:A1828,customers!C828:C1828,,0))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L829*E829</f>
        <v>20.625</v>
      </c>
      <c r="N829" t="str">
        <f>IF(I829="Rob","Robusta",IF(I829="Exc","Excelsa",IF(I829="Ara","Arabica",IF(I829="Lib","Lebrica"))))</f>
        <v>Excelsa</v>
      </c>
      <c r="O829" t="str">
        <f>IF(J829="M","Medium",IF(J829="L","Light",IF(J829="D","Dark","")))</f>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_xlfn.XLOOKUP(C830,customers!A829:A1829,customers!B829:B1829,,0)</f>
        <v>Adora Roubert</v>
      </c>
      <c r="G830" s="2" t="str">
        <f>IF(_xlfn.XLOOKUP(orders!C830,customers!A829:A1829,customers!C829:C1829,,0)=0,"",_xlfn.XLOOKUP(orders!C830,customers!A829:A1829,customers!C829:C1829,,0))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L830*E830</f>
        <v>137.31</v>
      </c>
      <c r="N830" t="str">
        <f>IF(I830="Rob","Robusta",IF(I830="Exc","Excelsa",IF(I830="Ara","Arabica",IF(I830="Lib","Lebrica"))))</f>
        <v>Arabica</v>
      </c>
      <c r="O830" t="str">
        <f>IF(J830="M","Medium",IF(J830="L","Light",IF(J830="D","Dark","")))</f>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_xlfn.XLOOKUP(C831,customers!A830:A1830,customers!B830:B1830,,0)</f>
        <v>Hillel Mairs</v>
      </c>
      <c r="G831" s="2" t="str">
        <f>IF(_xlfn.XLOOKUP(orders!C831,customers!A830:A1830,customers!C830:C1830,,0)=0,"",_xlfn.XLOOKUP(orders!C831,customers!A830:A1830,customers!C830:C1830,,0))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L831*E831</f>
        <v>2.9849999999999999</v>
      </c>
      <c r="N831" t="str">
        <f>IF(I831="Rob","Robusta",IF(I831="Exc","Excelsa",IF(I831="Ara","Arabica",IF(I831="Lib","Lebrica"))))</f>
        <v>Arabica</v>
      </c>
      <c r="O831" t="str">
        <f>IF(J831="M","Medium",IF(J831="L","Light",IF(J831="D","Dark","")))</f>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_xlfn.XLOOKUP(C832,customers!A831:A1831,customers!B831:B1831,,0)</f>
        <v>Helaina Rainforth</v>
      </c>
      <c r="G832" s="2" t="str">
        <f>IF(_xlfn.XLOOKUP(orders!C832,customers!A831:A1831,customers!C831:C1831,,0)=0,"",_xlfn.XLOOKUP(orders!C832,customers!A831:A1831,customers!C831:C1831,,0))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L832*E832</f>
        <v>27.5</v>
      </c>
      <c r="N832" t="str">
        <f>IF(I832="Rob","Robusta",IF(I832="Exc","Excelsa",IF(I832="Ara","Arabica",IF(I832="Lib","Lebrica"))))</f>
        <v>Excelsa</v>
      </c>
      <c r="O832" t="str">
        <f>IF(J832="M","Medium",IF(J832="L","Light",IF(J832="D","Dark","")))</f>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_xlfn.XLOOKUP(C833,customers!A832:A1832,customers!B832:B1832,,0)</f>
        <v>Helaina Rainforth</v>
      </c>
      <c r="G833" s="2" t="str">
        <f>IF(_xlfn.XLOOKUP(orders!C833,customers!A832:A1832,customers!C832:C1832,,0)=0,"",_xlfn.XLOOKUP(orders!C833,customers!A832:A1832,customers!C832:C1832,,0))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L833*E833</f>
        <v>5.97</v>
      </c>
      <c r="N833" t="str">
        <f>IF(I833="Rob","Robusta",IF(I833="Exc","Excelsa",IF(I833="Ara","Arabica",IF(I833="Lib","Lebrica"))))</f>
        <v>Arabica</v>
      </c>
      <c r="O833" t="str">
        <f>IF(J833="M","Medium",IF(J833="L","Light",IF(J833="D","Dark","")))</f>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_xlfn.XLOOKUP(C834,customers!A833:A1833,customers!B833:B1833,,0)</f>
        <v>Isac Jesper</v>
      </c>
      <c r="G834" s="2" t="str">
        <f>IF(_xlfn.XLOOKUP(orders!C834,customers!A833:A1833,customers!C833:C1833,,0)=0,"",_xlfn.XLOOKUP(orders!C834,customers!A833:A1833,customers!C833:C1833,,0))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L834*E834</f>
        <v>59.699999999999996</v>
      </c>
      <c r="N834" t="str">
        <f>IF(I834="Rob","Robusta",IF(I834="Exc","Excelsa",IF(I834="Ara","Arabica",IF(I834="Lib","Lebrica"))))</f>
        <v>Robusta</v>
      </c>
      <c r="O834" t="str">
        <f>IF(J834="M","Medium",IF(J834="L","Light",IF(J834="D","Dark","")))</f>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_xlfn.XLOOKUP(C835,customers!A834:A1834,customers!B834:B1834,,0)</f>
        <v>Lenette Dwerryhouse</v>
      </c>
      <c r="G835" s="2" t="str">
        <f>IF(_xlfn.XLOOKUP(orders!C835,customers!A834:A1834,customers!C834:C1834,,0)=0,"",_xlfn.XLOOKUP(orders!C835,customers!A834:A1834,customers!C834:C1834,,0))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L835*E835</f>
        <v>82.339999999999989</v>
      </c>
      <c r="N835" t="str">
        <f>IF(I835="Rob","Robusta",IF(I835="Exc","Excelsa",IF(I835="Ara","Arabica",IF(I835="Lib","Lebrica"))))</f>
        <v>Robusta</v>
      </c>
      <c r="O835" t="str">
        <f>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_xlfn.XLOOKUP(C836,customers!A835:A1835,customers!B835:B1835,,0)</f>
        <v>Nadeen Broomer</v>
      </c>
      <c r="G836" s="2" t="str">
        <f>IF(_xlfn.XLOOKUP(orders!C836,customers!A835:A1835,customers!C835:C1835,,0)=0,"",_xlfn.XLOOKUP(orders!C836,customers!A835:A1835,customers!C835:C1835,,0))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L836*E836</f>
        <v>22.884999999999998</v>
      </c>
      <c r="N836" t="str">
        <f>IF(I836="Rob","Robusta",IF(I836="Exc","Excelsa",IF(I836="Ara","Arabica",IF(I836="Lib","Lebrica"))))</f>
        <v>Arabica</v>
      </c>
      <c r="O836" t="str">
        <f>IF(J836="M","Medium",IF(J836="L","Light",IF(J836="D","Dark","")))</f>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_xlfn.XLOOKUP(C837,customers!A836:A1836,customers!B836:B1836,,0)</f>
        <v>Konstantine Thoumasson</v>
      </c>
      <c r="G837" s="2" t="str">
        <f>IF(_xlfn.XLOOKUP(orders!C837,customers!A836:A1836,customers!C836:C1836,,0)=0,"",_xlfn.XLOOKUP(orders!C837,customers!A836:A1836,customers!C836:C1836,,0))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L837*E837</f>
        <v>8.91</v>
      </c>
      <c r="N837" t="str">
        <f>IF(I837="Rob","Robusta",IF(I837="Exc","Excelsa",IF(I837="Ara","Arabica",IF(I837="Lib","Lebrica"))))</f>
        <v>Excelsa</v>
      </c>
      <c r="O837" t="str">
        <f>IF(J837="M","Medium",IF(J837="L","Light",IF(J837="D","Dark","")))</f>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_xlfn.XLOOKUP(C838,customers!A837:A1837,customers!B837:B1837,,0)</f>
        <v>Frans Habbergham</v>
      </c>
      <c r="G838" s="2" t="str">
        <f>IF(_xlfn.XLOOKUP(orders!C838,customers!A837:A1837,customers!C837:C1837,,0)=0,"",_xlfn.XLOOKUP(orders!C838,customers!A837:A1837,customers!C837:C1837,,0))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L838*E838</f>
        <v>11.94</v>
      </c>
      <c r="N838" t="str">
        <f>IF(I838="Rob","Robusta",IF(I838="Exc","Excelsa",IF(I838="Ara","Arabica",IF(I838="Lib","Lebrica"))))</f>
        <v>Arabica</v>
      </c>
      <c r="O838" t="str">
        <f>IF(J838="M","Medium",IF(J838="L","Light",IF(J838="D","Dark","")))</f>
        <v>Dark</v>
      </c>
      <c r="P838" t="str">
        <f>_xlfn.XLOOKUP(Orders[[#This Row],[Customer ID]],customers!$A$1:$A$1001,customers!$I$1:$I$1001,,0)</f>
        <v>No</v>
      </c>
    </row>
    <row r="839" spans="1:16" x14ac:dyDescent="0.2">
      <c r="A839" s="2" t="s">
        <v>5222</v>
      </c>
      <c r="B839" s="3">
        <v>43715</v>
      </c>
      <c r="C839" s="2" t="s">
        <v>5113</v>
      </c>
      <c r="D839" t="s">
        <v>6181</v>
      </c>
      <c r="E839" s="2">
        <v>3</v>
      </c>
      <c r="F839" s="2" t="e">
        <f>_xlfn.XLOOKUP(C839,customers!A838:A1838,customers!B838:B1838,,0)</f>
        <v>#N/A</v>
      </c>
      <c r="G839" s="2" t="e">
        <f>IF(_xlfn.XLOOKUP(orders!C839,customers!A838:A1838,customers!C838:C1838,,0)=0,"",_xlfn.XLOOKUP(orders!C839,customers!A838:A1838,customers!C838:C1838,,0))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L839*E839</f>
        <v>100.39499999999998</v>
      </c>
      <c r="N839" t="str">
        <f>IF(I839="Rob","Robusta",IF(I839="Exc","Excelsa",IF(I839="Ara","Arabica",IF(I839="Lib","Lebrica"))))</f>
        <v>Lebrica</v>
      </c>
      <c r="O839" t="str">
        <f>IF(J839="M","Medium",IF(J839="L","Light",IF(J839="D","Dark","")))</f>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_xlfn.XLOOKUP(C840,customers!A839:A1839,customers!B839:B1839,,0)</f>
        <v>Romain Avrashin</v>
      </c>
      <c r="G840" s="2" t="str">
        <f>IF(_xlfn.XLOOKUP(orders!C840,customers!A839:A1839,customers!C839:C1839,,0)=0,"",_xlfn.XLOOKUP(orders!C840,customers!A839:A1839,customers!C839:C1839,,0))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L840*E840</f>
        <v>114.42499999999998</v>
      </c>
      <c r="N840" t="str">
        <f>IF(I840="Rob","Robusta",IF(I840="Exc","Excelsa",IF(I840="Ara","Arabica",IF(I840="Lib","Lebrica"))))</f>
        <v>Arabica</v>
      </c>
      <c r="O840" t="str">
        <f>IF(J840="M","Medium",IF(J840="L","Light",IF(J840="D","Dark","")))</f>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_xlfn.XLOOKUP(C841,customers!A840:A1840,customers!B840:B1840,,0)</f>
        <v>Miran Doidge</v>
      </c>
      <c r="G841" s="2" t="str">
        <f>IF(_xlfn.XLOOKUP(orders!C841,customers!A840:A1840,customers!C840:C1840,,0)=0,"",_xlfn.XLOOKUP(orders!C841,customers!A840:A1840,customers!C840:C1840,,0))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L841*E841</f>
        <v>41.25</v>
      </c>
      <c r="N841" t="str">
        <f>IF(I841="Rob","Robusta",IF(I841="Exc","Excelsa",IF(I841="Ara","Arabica",IF(I841="Lib","Lebrica"))))</f>
        <v>Excelsa</v>
      </c>
      <c r="O841" t="str">
        <f>IF(J841="M","Medium",IF(J841="L","Light",IF(J841="D","Dark","")))</f>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_xlfn.XLOOKUP(C842,customers!A841:A1841,customers!B841:B1841,,0)</f>
        <v>Janeva Edinboro</v>
      </c>
      <c r="G842" s="2" t="str">
        <f>IF(_xlfn.XLOOKUP(orders!C842,customers!A841:A1841,customers!C841:C1841,,0)=0,"",_xlfn.XLOOKUP(orders!C842,customers!A841:A1841,customers!C841:C1841,,0))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L842*E842</f>
        <v>28.679999999999996</v>
      </c>
      <c r="N842" t="str">
        <f>IF(I842="Rob","Robusta",IF(I842="Exc","Excelsa",IF(I842="Ara","Arabica",IF(I842="Lib","Lebrica"))))</f>
        <v>Robusta</v>
      </c>
      <c r="O842" t="str">
        <f>IF(J842="M","Medium",IF(J842="L","Light",IF(J842="D","Dark","")))</f>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_xlfn.XLOOKUP(C843,customers!A842:A1842,customers!B842:B1842,,0)</f>
        <v>Trumaine Tewelson</v>
      </c>
      <c r="G843" s="2" t="str">
        <f>IF(_xlfn.XLOOKUP(orders!C843,customers!A842:A1842,customers!C842:C1842,,0)=0,"",_xlfn.XLOOKUP(orders!C843,customers!A842:A1842,customers!C842:C1842,,0))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L843*E843</f>
        <v>4.3650000000000002</v>
      </c>
      <c r="N843" t="str">
        <f>IF(I843="Rob","Robusta",IF(I843="Exc","Excelsa",IF(I843="Ara","Arabica",IF(I843="Lib","Lebrica"))))</f>
        <v>Lebrica</v>
      </c>
      <c r="O843" t="str">
        <f>IF(J843="M","Medium",IF(J843="L","Light",IF(J843="D","Dark","")))</f>
        <v>Medium</v>
      </c>
      <c r="P843" t="str">
        <f>_xlfn.XLOOKUP(Orders[[#This Row],[Customer ID]],customers!$A$1:$A$1001,customers!$I$1:$I$1001,,0)</f>
        <v>No</v>
      </c>
    </row>
    <row r="844" spans="1:16" x14ac:dyDescent="0.2">
      <c r="A844" s="2" t="s">
        <v>5251</v>
      </c>
      <c r="B844" s="3">
        <v>44502</v>
      </c>
      <c r="C844" s="2" t="s">
        <v>5188</v>
      </c>
      <c r="D844" t="s">
        <v>6156</v>
      </c>
      <c r="E844" s="2">
        <v>2</v>
      </c>
      <c r="F844" s="2" t="e">
        <f>_xlfn.XLOOKUP(C844,customers!A843:A1843,customers!B843:B1843,,0)</f>
        <v>#N/A</v>
      </c>
      <c r="G844" s="2" t="e">
        <f>IF(_xlfn.XLOOKUP(orders!C844,customers!A843:A1843,customers!C843:C1843,,0)=0,"",_xlfn.XLOOKUP(orders!C844,customers!A843:A1843,customers!C843:C1843,,0))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L844*E844</f>
        <v>8.25</v>
      </c>
      <c r="N844" t="str">
        <f>IF(I844="Rob","Robusta",IF(I844="Exc","Excelsa",IF(I844="Ara","Arabica",IF(I844="Lib","Lebrica"))))</f>
        <v>Excelsa</v>
      </c>
      <c r="O844" t="str">
        <f>IF(J844="M","Medium",IF(J844="L","Light",IF(J844="D","Dark","")))</f>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_xlfn.XLOOKUP(C845,customers!A844:A1844,customers!B844:B1844,,0)</f>
        <v>De Drewitt</v>
      </c>
      <c r="G845" s="2" t="str">
        <f>IF(_xlfn.XLOOKUP(orders!C845,customers!A844:A1844,customers!C844:C1844,,0)=0,"",_xlfn.XLOOKUP(orders!C845,customers!A844:A1844,customers!C844:C1844,,0))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L845*E845</f>
        <v>8.25</v>
      </c>
      <c r="N845" t="str">
        <f>IF(I845="Rob","Robusta",IF(I845="Exc","Excelsa",IF(I845="Ara","Arabica",IF(I845="Lib","Lebrica"))))</f>
        <v>Excelsa</v>
      </c>
      <c r="O845" t="str">
        <f>IF(J845="M","Medium",IF(J845="L","Light",IF(J845="D","Dark","")))</f>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_xlfn.XLOOKUP(C846,customers!A845:A1845,customers!B845:B1845,,0)</f>
        <v>Adelheid Gladhill</v>
      </c>
      <c r="G846" s="2" t="str">
        <f>IF(_xlfn.XLOOKUP(orders!C846,customers!A845:A1845,customers!C845:C1845,,0)=0,"",_xlfn.XLOOKUP(orders!C846,customers!A845:A1845,customers!C845:C1845,,0))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L846*E846</f>
        <v>35.82</v>
      </c>
      <c r="N846" t="str">
        <f>IF(I846="Rob","Robusta",IF(I846="Exc","Excelsa",IF(I846="Ara","Arabica",IF(I846="Lib","Lebrica"))))</f>
        <v>Arabica</v>
      </c>
      <c r="O846" t="str">
        <f>IF(J846="M","Medium",IF(J846="L","Light",IF(J846="D","Dark","")))</f>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_xlfn.XLOOKUP(C847,customers!A846:A1846,customers!B846:B1846,,0)</f>
        <v>Murielle Lorinez</v>
      </c>
      <c r="G847" s="2" t="str">
        <f>IF(_xlfn.XLOOKUP(orders!C847,customers!A846:A1846,customers!C846:C1846,,0)=0,"",_xlfn.XLOOKUP(orders!C847,customers!A846:A1846,customers!C846:C1846,,0))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L847*E847</f>
        <v>167.67000000000002</v>
      </c>
      <c r="N847" t="str">
        <f>IF(I847="Rob","Robusta",IF(I847="Exc","Excelsa",IF(I847="Ara","Arabica",IF(I847="Lib","Lebrica"))))</f>
        <v>Excelsa</v>
      </c>
      <c r="O847" t="str">
        <f>IF(J847="M","Medium",IF(J847="L","Light",IF(J847="D","Dark","")))</f>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_xlfn.XLOOKUP(C848,customers!A847:A1847,customers!B847:B1847,,0)</f>
        <v>Edin Mathe</v>
      </c>
      <c r="G848" s="2" t="str">
        <f>IF(_xlfn.XLOOKUP(orders!C848,customers!A847:A1847,customers!C847:C1847,,0)=0,"",_xlfn.XLOOKUP(orders!C848,customers!A847:A1847,customers!C847:C1847,,0))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L848*E848</f>
        <v>51.749999999999993</v>
      </c>
      <c r="N848" t="str">
        <f>IF(I848="Rob","Robusta",IF(I848="Exc","Excelsa",IF(I848="Ara","Arabica",IF(I848="Lib","Lebrica"))))</f>
        <v>Arabica</v>
      </c>
      <c r="O848" t="str">
        <f>IF(J848="M","Medium",IF(J848="L","Light",IF(J848="D","Dark","")))</f>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_xlfn.XLOOKUP(C849,customers!A848:A1848,customers!B848:B1848,,0)</f>
        <v>Mordy Van Der Vlies</v>
      </c>
      <c r="G849" s="2" t="str">
        <f>IF(_xlfn.XLOOKUP(orders!C849,customers!A848:A1848,customers!C848:C1848,,0)=0,"",_xlfn.XLOOKUP(orders!C849,customers!A848:A1848,customers!C848:C1848,,0))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L849*E849</f>
        <v>8.9550000000000001</v>
      </c>
      <c r="N849" t="str">
        <f>IF(I849="Rob","Robusta",IF(I849="Exc","Excelsa",IF(I849="Ara","Arabica",IF(I849="Lib","Lebrica"))))</f>
        <v>Arabica</v>
      </c>
      <c r="O849" t="str">
        <f>IF(J849="M","Medium",IF(J849="L","Light",IF(J849="D","Dark","")))</f>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_xlfn.XLOOKUP(C850,customers!A849:A1849,customers!B849:B1849,,0)</f>
        <v>Spencer Wastell</v>
      </c>
      <c r="G850" s="2" t="str">
        <f>IF(_xlfn.XLOOKUP(orders!C850,customers!A849:A1849,customers!C849:C1849,,0)=0,"",_xlfn.XLOOKUP(orders!C850,customers!A849:A1849,customers!C849:C1849,,0))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L850*E850</f>
        <v>53.46</v>
      </c>
      <c r="N850" t="str">
        <f>IF(I850="Rob","Robusta",IF(I850="Exc","Excelsa",IF(I850="Ara","Arabica",IF(I850="Lib","Lebrica"))))</f>
        <v>Excelsa</v>
      </c>
      <c r="O850" t="str">
        <f>IF(J850="M","Medium",IF(J850="L","Light",IF(J850="D","Dark","")))</f>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_xlfn.XLOOKUP(C851,customers!A850:A1850,customers!B850:B1850,,0)</f>
        <v>Jemimah Ethelston</v>
      </c>
      <c r="G851" s="2" t="str">
        <f>IF(_xlfn.XLOOKUP(orders!C851,customers!A850:A1850,customers!C850:C1850,,0)=0,"",_xlfn.XLOOKUP(orders!C851,customers!A850:A1850,customers!C850:C1850,,0))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L851*E851</f>
        <v>23.31</v>
      </c>
      <c r="N851" t="str">
        <f>IF(I851="Rob","Robusta",IF(I851="Exc","Excelsa",IF(I851="Ara","Arabica",IF(I851="Lib","Lebrica"))))</f>
        <v>Arabica</v>
      </c>
      <c r="O851" t="str">
        <f>IF(J851="M","Medium",IF(J851="L","Light",IF(J851="D","Dark","")))</f>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_xlfn.XLOOKUP(C852,customers!A851:A1851,customers!B851:B1851,,0)</f>
        <v>Jemimah Ethelston</v>
      </c>
      <c r="G852" s="2" t="str">
        <f>IF(_xlfn.XLOOKUP(orders!C852,customers!A851:A1851,customers!C851:C1851,,0)=0,"",_xlfn.XLOOKUP(orders!C852,customers!A851:A1851,customers!C851:C1851,,0))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L852*E852</f>
        <v>6.75</v>
      </c>
      <c r="N852" t="str">
        <f>IF(I852="Rob","Robusta",IF(I852="Exc","Excelsa",IF(I852="Ara","Arabica",IF(I852="Lib","Lebrica"))))</f>
        <v>Arabica</v>
      </c>
      <c r="O852" t="str">
        <f>IF(J852="M","Medium",IF(J852="L","Light",IF(J852="D","Dark","")))</f>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_xlfn.XLOOKUP(C853,customers!A852:A1852,customers!B852:B1852,,0)</f>
        <v>Perice Eberz</v>
      </c>
      <c r="G853" s="2" t="str">
        <f>IF(_xlfn.XLOOKUP(orders!C853,customers!A852:A1852,customers!C852:C1852,,0)=0,"",_xlfn.XLOOKUP(orders!C853,customers!A852:A1852,customers!C852:C1852,,0))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L853*E853</f>
        <v>7.77</v>
      </c>
      <c r="N853" t="str">
        <f>IF(I853="Rob","Robusta",IF(I853="Exc","Excelsa",IF(I853="Ara","Arabica",IF(I853="Lib","Lebrica"))))</f>
        <v>Lebrica</v>
      </c>
      <c r="O853" t="str">
        <f>IF(J853="M","Medium",IF(J853="L","Light",IF(J853="D","Dark","")))</f>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_xlfn.XLOOKUP(C854,customers!A853:A1853,customers!B853:B1853,,0)</f>
        <v>Bear Gaish</v>
      </c>
      <c r="G854" s="2" t="str">
        <f>IF(_xlfn.XLOOKUP(orders!C854,customers!A853:A1853,customers!C853:C1853,,0)=0,"",_xlfn.XLOOKUP(orders!C854,customers!A853:A1853,customers!C853:C1853,,0))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L854*E854</f>
        <v>119.13999999999999</v>
      </c>
      <c r="N854" t="str">
        <f>IF(I854="Rob","Robusta",IF(I854="Exc","Excelsa",IF(I854="Ara","Arabica",IF(I854="Lib","Lebrica"))))</f>
        <v>Lebrica</v>
      </c>
      <c r="O854" t="str">
        <f>IF(J854="M","Medium",IF(J854="L","Light",IF(J854="D","Dark","")))</f>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_xlfn.XLOOKUP(C855,customers!A854:A1854,customers!B854:B1854,,0)</f>
        <v>Lynnea Danton</v>
      </c>
      <c r="G855" s="2" t="str">
        <f>IF(_xlfn.XLOOKUP(orders!C855,customers!A854:A1854,customers!C854:C1854,,0)=0,"",_xlfn.XLOOKUP(orders!C855,customers!A854:A1854,customers!C854:C1854,,0))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L855*E855</f>
        <v>19.899999999999999</v>
      </c>
      <c r="N855" t="str">
        <f>IF(I855="Rob","Robusta",IF(I855="Exc","Excelsa",IF(I855="Ara","Arabica",IF(I855="Lib","Lebrica"))))</f>
        <v>Arabica</v>
      </c>
      <c r="O855" t="str">
        <f>IF(J855="M","Medium",IF(J855="L","Light",IF(J855="D","Dark","")))</f>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_xlfn.XLOOKUP(C856,customers!A855:A1855,customers!B855:B1855,,0)</f>
        <v>Skipton Morrall</v>
      </c>
      <c r="G856" s="2" t="str">
        <f>IF(_xlfn.XLOOKUP(orders!C856,customers!A855:A1855,customers!C855:C1855,,0)=0,"",_xlfn.XLOOKUP(orders!C856,customers!A855:A1855,customers!C855:C1855,,0))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L856*E856</f>
        <v>35.849999999999994</v>
      </c>
      <c r="N856" t="str">
        <f>IF(I856="Rob","Robusta",IF(I856="Exc","Excelsa",IF(I856="Ara","Arabica",IF(I856="Lib","Lebrica"))))</f>
        <v>Robusta</v>
      </c>
      <c r="O856" t="str">
        <f>IF(J856="M","Medium",IF(J856="L","Light",IF(J856="D","Dark","")))</f>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_xlfn.XLOOKUP(C857,customers!A856:A1856,customers!B856:B1856,,0)</f>
        <v>Devan Crownshaw</v>
      </c>
      <c r="G857" s="2" t="str">
        <f>IF(_xlfn.XLOOKUP(orders!C857,customers!A856:A1856,customers!C856:C1856,,0)=0,"",_xlfn.XLOOKUP(orders!C857,customers!A856:A1856,customers!C856:C1856,,0))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L857*E857</f>
        <v>89.35499999999999</v>
      </c>
      <c r="N857" t="str">
        <f>IF(I857="Rob","Robusta",IF(I857="Exc","Excelsa",IF(I857="Ara","Arabica",IF(I857="Lib","Lebrica"))))</f>
        <v>Lebrica</v>
      </c>
      <c r="O857" t="str">
        <f>IF(J857="M","Medium",IF(J857="L","Light",IF(J857="D","Dark","")))</f>
        <v>Dark</v>
      </c>
      <c r="P857" t="str">
        <f>_xlfn.XLOOKUP(Orders[[#This Row],[Customer ID]],customers!$A$1:$A$1001,customers!$I$1:$I$1001,,0)</f>
        <v>No</v>
      </c>
    </row>
    <row r="858" spans="1:16" x14ac:dyDescent="0.2">
      <c r="A858" s="2" t="s">
        <v>5327</v>
      </c>
      <c r="B858" s="3">
        <v>44031</v>
      </c>
      <c r="C858" s="2" t="s">
        <v>5188</v>
      </c>
      <c r="D858" t="s">
        <v>6159</v>
      </c>
      <c r="E858" s="2">
        <v>2</v>
      </c>
      <c r="F858" s="2" t="e">
        <f>_xlfn.XLOOKUP(C858,customers!A857:A1857,customers!B857:B1857,,0)</f>
        <v>#N/A</v>
      </c>
      <c r="G858" s="2" t="e">
        <f>IF(_xlfn.XLOOKUP(orders!C858,customers!A857:A1857,customers!C857:C1857,,0)=0,"",_xlfn.XLOOKUP(orders!C858,customers!A857:A1857,customers!C857:C1857,,0))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L858*E858</f>
        <v>8.73</v>
      </c>
      <c r="N858" t="str">
        <f>IF(I858="Rob","Robusta",IF(I858="Exc","Excelsa",IF(I858="Ara","Arabica",IF(I858="Lib","Lebrica"))))</f>
        <v>Lebrica</v>
      </c>
      <c r="O858" t="str">
        <f>IF(J858="M","Medium",IF(J858="L","Light",IF(J858="D","Dark","")))</f>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_xlfn.XLOOKUP(C859,customers!A858:A1858,customers!B858:B1858,,0)</f>
        <v>Joceline Reddoch</v>
      </c>
      <c r="G859" s="2" t="str">
        <f>IF(_xlfn.XLOOKUP(orders!C859,customers!A858:A1858,customers!C858:C1858,,0)=0,"",_xlfn.XLOOKUP(orders!C859,customers!A858:A1858,customers!C858:C1858,,0))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L859*E859</f>
        <v>137.42499999999998</v>
      </c>
      <c r="N859" t="str">
        <f>IF(I859="Rob","Robusta",IF(I859="Exc","Excelsa",IF(I859="Ara","Arabica",IF(I859="Lib","Lebrica"))))</f>
        <v>Robusta</v>
      </c>
      <c r="O859" t="str">
        <f>IF(J859="M","Medium",IF(J859="L","Light",IF(J859="D","Dark","")))</f>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_xlfn.XLOOKUP(C860,customers!A859:A1859,customers!B859:B1859,,0)</f>
        <v>Shelley Titley</v>
      </c>
      <c r="G860" s="2" t="str">
        <f>IF(_xlfn.XLOOKUP(orders!C860,customers!A859:A1859,customers!C859:C1859,,0)=0,"",_xlfn.XLOOKUP(orders!C860,customers!A859:A1859,customers!C859:C1859,,0))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L860*E860</f>
        <v>34.92</v>
      </c>
      <c r="N860" t="str">
        <f>IF(I860="Rob","Robusta",IF(I860="Exc","Excelsa",IF(I860="Ara","Arabica",IF(I860="Lib","Lebrica"))))</f>
        <v>Lebrica</v>
      </c>
      <c r="O860" t="str">
        <f>IF(J860="M","Medium",IF(J860="L","Light",IF(J860="D","Dark","")))</f>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_xlfn.XLOOKUP(C861,customers!A860:A1860,customers!B860:B1860,,0)</f>
        <v>Redd Simao</v>
      </c>
      <c r="G861" s="2" t="str">
        <f>IF(_xlfn.XLOOKUP(orders!C861,customers!A860:A1860,customers!C860:C1860,,0)=0,"",_xlfn.XLOOKUP(orders!C861,customers!A860:A1860,customers!C860:C1860,,0))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L861*E861</f>
        <v>178.70999999999998</v>
      </c>
      <c r="N861" t="str">
        <f>IF(I861="Rob","Robusta",IF(I861="Exc","Excelsa",IF(I861="Ara","Arabica",IF(I861="Lib","Lebrica"))))</f>
        <v>Arabica</v>
      </c>
      <c r="O861" t="str">
        <f>IF(J861="M","Medium",IF(J861="L","Light",IF(J861="D","Dark","")))</f>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_xlfn.XLOOKUP(C862,customers!A861:A1861,customers!B861:B1861,,0)</f>
        <v>Cece Inker</v>
      </c>
      <c r="G862" s="2" t="str">
        <f>IF(_xlfn.XLOOKUP(orders!C862,customers!A861:A1861,customers!C861:C1861,,0)=0,"",_xlfn.XLOOKUP(orders!C862,customers!A861:A1861,customers!C861:C1861,,0))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L862*E862</f>
        <v>25.874999999999996</v>
      </c>
      <c r="N862" t="str">
        <f>IF(I862="Rob","Robusta",IF(I862="Exc","Excelsa",IF(I862="Ara","Arabica",IF(I862="Lib","Lebrica"))))</f>
        <v>Arabica</v>
      </c>
      <c r="O862" t="str">
        <f>IF(J862="M","Medium",IF(J862="L","Light",IF(J862="D","Dark","")))</f>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_xlfn.XLOOKUP(C863,customers!A862:A1862,customers!B862:B1862,,0)</f>
        <v>Noel Chisholm</v>
      </c>
      <c r="G863" s="2" t="str">
        <f>IF(_xlfn.XLOOKUP(orders!C863,customers!A862:A1862,customers!C862:C1862,,0)=0,"",_xlfn.XLOOKUP(orders!C863,customers!A862:A1862,customers!C862:C1862,,0))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L863*E863</f>
        <v>77.699999999999989</v>
      </c>
      <c r="N863" t="str">
        <f>IF(I863="Rob","Robusta",IF(I863="Exc","Excelsa",IF(I863="Ara","Arabica",IF(I863="Lib","Lebrica"))))</f>
        <v>Lebrica</v>
      </c>
      <c r="O863" t="str">
        <f>IF(J863="M","Medium",IF(J863="L","Light",IF(J863="D","Dark","")))</f>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_xlfn.XLOOKUP(C864,customers!A863:A1863,customers!B863:B1863,,0)</f>
        <v>Grazia Oats</v>
      </c>
      <c r="G864" s="2" t="str">
        <f>IF(_xlfn.XLOOKUP(orders!C864,customers!A863:A1863,customers!C863:C1863,,0)=0,"",_xlfn.XLOOKUP(orders!C864,customers!A863:A1863,customers!C863:C1863,,0))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L864*E864</f>
        <v>9.9499999999999993</v>
      </c>
      <c r="N864" t="str">
        <f>IF(I864="Rob","Robusta",IF(I864="Exc","Excelsa",IF(I864="Ara","Arabica",IF(I864="Lib","Lebrica"))))</f>
        <v>Robusta</v>
      </c>
      <c r="O864" t="str">
        <f>IF(J864="M","Medium",IF(J864="L","Light",IF(J864="D","Dark","")))</f>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_xlfn.XLOOKUP(C865,customers!A864:A1864,customers!B864:B1864,,0)</f>
        <v>Meade Birkin</v>
      </c>
      <c r="G865" s="2" t="str">
        <f>IF(_xlfn.XLOOKUP(orders!C865,customers!A864:A1864,customers!C864:C1864,,0)=0,"",_xlfn.XLOOKUP(orders!C865,customers!A864:A1864,customers!C864:C1864,,0))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L865*E865</f>
        <v>29.1</v>
      </c>
      <c r="N865" t="str">
        <f>IF(I865="Rob","Robusta",IF(I865="Exc","Excelsa",IF(I865="Ara","Arabica",IF(I865="Lib","Lebrica"))))</f>
        <v>Lebrica</v>
      </c>
      <c r="O865" t="str">
        <f>IF(J865="M","Medium",IF(J865="L","Light",IF(J865="D","Dark","")))</f>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_xlfn.XLOOKUP(C866,customers!A865:A1865,customers!B865:B1865,,0)</f>
        <v>Ronda Pyson</v>
      </c>
      <c r="G866" s="2" t="str">
        <f>IF(_xlfn.XLOOKUP(orders!C866,customers!A865:A1865,customers!C865:C1865,,0)=0,"",_xlfn.XLOOKUP(orders!C866,customers!A865:A1865,customers!C865:C1865,,0))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L866*E866</f>
        <v>21.509999999999998</v>
      </c>
      <c r="N866" t="str">
        <f>IF(I866="Rob","Robusta",IF(I866="Exc","Excelsa",IF(I866="Ara","Arabica",IF(I866="Lib","Lebrica"))))</f>
        <v>Robusta</v>
      </c>
      <c r="O866" t="str">
        <f>IF(J866="M","Medium",IF(J866="L","Light",IF(J866="D","Dark","")))</f>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_xlfn.XLOOKUP(C867,customers!A866:A1866,customers!B866:B1866,,0)</f>
        <v>Modesty MacConnechie</v>
      </c>
      <c r="G867" s="2" t="str">
        <f>IF(_xlfn.XLOOKUP(orders!C867,customers!A866:A1866,customers!C866:C1866,,0)=0,"",_xlfn.XLOOKUP(orders!C867,customers!A866:A1866,customers!C866:C1866,,0))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L867*E867</f>
        <v>6.75</v>
      </c>
      <c r="N867" t="str">
        <f>IF(I867="Rob","Robusta",IF(I867="Exc","Excelsa",IF(I867="Ara","Arabica",IF(I867="Lib","Lebrica"))))</f>
        <v>Arabica</v>
      </c>
      <c r="O867" t="str">
        <f>IF(J867="M","Medium",IF(J867="L","Light",IF(J867="D","Dark","")))</f>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_xlfn.XLOOKUP(C868,customers!A867:A1867,customers!B867:B1867,,0)</f>
        <v>Rafaela Treacher</v>
      </c>
      <c r="G868" s="2" t="str">
        <f>IF(_xlfn.XLOOKUP(orders!C868,customers!A867:A1867,customers!C867:C1867,,0)=0,"",_xlfn.XLOOKUP(orders!C868,customers!A867:A1867,customers!C867:C1867,,0))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L868*E868</f>
        <v>17.91</v>
      </c>
      <c r="N868" t="str">
        <f>IF(I868="Rob","Robusta",IF(I868="Exc","Excelsa",IF(I868="Ara","Arabica",IF(I868="Lib","Lebrica"))))</f>
        <v>Arabica</v>
      </c>
      <c r="O868" t="str">
        <f>IF(J868="M","Medium",IF(J868="L","Light",IF(J868="D","Dark","")))</f>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_xlfn.XLOOKUP(C869,customers!A868:A1868,customers!B868:B1868,,0)</f>
        <v>Bee Fattorini</v>
      </c>
      <c r="G869" s="2" t="str">
        <f>IF(_xlfn.XLOOKUP(orders!C869,customers!A868:A1868,customers!C868:C1868,,0)=0,"",_xlfn.XLOOKUP(orders!C869,customers!A868:A1868,customers!C868:C1868,,0))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L869*E869</f>
        <v>29.784999999999997</v>
      </c>
      <c r="N869" t="str">
        <f>IF(I869="Rob","Robusta",IF(I869="Exc","Excelsa",IF(I869="Ara","Arabica",IF(I869="Lib","Lebrica"))))</f>
        <v>Arabica</v>
      </c>
      <c r="O869" t="str">
        <f>IF(J869="M","Medium",IF(J869="L","Light",IF(J869="D","Dark","")))</f>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_xlfn.XLOOKUP(C870,customers!A869:A1869,customers!B869:B1869,,0)</f>
        <v>Margie Palleske</v>
      </c>
      <c r="G870" s="2" t="str">
        <f>IF(_xlfn.XLOOKUP(orders!C870,customers!A869:A1869,customers!C869:C1869,,0)=0,"",_xlfn.XLOOKUP(orders!C870,customers!A869:A1869,customers!C869:C1869,,0))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L870*E870</f>
        <v>41.25</v>
      </c>
      <c r="N870" t="str">
        <f>IF(I870="Rob","Robusta",IF(I870="Exc","Excelsa",IF(I870="Ara","Arabica",IF(I870="Lib","Lebrica"))))</f>
        <v>Excelsa</v>
      </c>
      <c r="O870" t="str">
        <f>IF(J870="M","Medium",IF(J870="L","Light",IF(J870="D","Dark","")))</f>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_xlfn.XLOOKUP(C871,customers!A870:A1870,customers!B870:B1870,,0)</f>
        <v>Alexina Randals</v>
      </c>
      <c r="G871" s="2" t="str">
        <f>IF(_xlfn.XLOOKUP(orders!C871,customers!A870:A1870,customers!C870:C1870,,0)=0,"",_xlfn.XLOOKUP(orders!C871,customers!A870:A1870,customers!C870:C1870,,0))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L871*E871</f>
        <v>17.91</v>
      </c>
      <c r="N871" t="str">
        <f>IF(I871="Rob","Robusta",IF(I871="Exc","Excelsa",IF(I871="Ara","Arabica",IF(I871="Lib","Lebrica"))))</f>
        <v>Robusta</v>
      </c>
      <c r="O871" t="str">
        <f>IF(J871="M","Medium",IF(J871="L","Light",IF(J871="D","Dark","")))</f>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_xlfn.XLOOKUP(C872,customers!A871:A1871,customers!B871:B1871,,0)</f>
        <v>Filip Antcliffe</v>
      </c>
      <c r="G872" s="2" t="str">
        <f>IF(_xlfn.XLOOKUP(orders!C872,customers!A871:A1871,customers!C871:C1871,,0)=0,"",_xlfn.XLOOKUP(orders!C872,customers!A871:A1871,customers!C871:C1871,,0))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L872*E872</f>
        <v>7.29</v>
      </c>
      <c r="N872" t="str">
        <f>IF(I872="Rob","Robusta",IF(I872="Exc","Excelsa",IF(I872="Ara","Arabica",IF(I872="Lib","Lebrica"))))</f>
        <v>Excelsa</v>
      </c>
      <c r="O872" t="str">
        <f>IF(J872="M","Medium",IF(J872="L","Light",IF(J872="D","Dark","")))</f>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_xlfn.XLOOKUP(C873,customers!A872:A1872,customers!B872:B1872,,0)</f>
        <v>Peyter Matignon</v>
      </c>
      <c r="G873" s="2" t="str">
        <f>IF(_xlfn.XLOOKUP(orders!C873,customers!A872:A1872,customers!C872:C1872,,0)=0,"",_xlfn.XLOOKUP(orders!C873,customers!A872:A1872,customers!C872:C1872,,0))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L873*E873</f>
        <v>29.7</v>
      </c>
      <c r="N873" t="str">
        <f>IF(I873="Rob","Robusta",IF(I873="Exc","Excelsa",IF(I873="Ara","Arabica",IF(I873="Lib","Lebrica"))))</f>
        <v>Excelsa</v>
      </c>
      <c r="O873" t="str">
        <f>IF(J873="M","Medium",IF(J873="L","Light",IF(J873="D","Dark","")))</f>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_xlfn.XLOOKUP(C874,customers!A873:A1873,customers!B873:B1873,,0)</f>
        <v>Claudie Weond</v>
      </c>
      <c r="G874" s="2" t="str">
        <f>IF(_xlfn.XLOOKUP(orders!C874,customers!A873:A1873,customers!C873:C1873,,0)=0,"",_xlfn.XLOOKUP(orders!C874,customers!A873:A1873,customers!C873:C1873,,0))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L874*E874</f>
        <v>22.5</v>
      </c>
      <c r="N874" t="str">
        <f>IF(I874="Rob","Robusta",IF(I874="Exc","Excelsa",IF(I874="Ara","Arabica",IF(I874="Lib","Lebrica"))))</f>
        <v>Arabica</v>
      </c>
      <c r="O874" t="str">
        <f>IF(J874="M","Medium",IF(J874="L","Light",IF(J874="D","Dark","")))</f>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_xlfn.XLOOKUP(C875,customers!A874:A1874,customers!B874:B1874,,0)</f>
        <v>Modesty MacConnechie</v>
      </c>
      <c r="G875" s="2" t="str">
        <f>IF(_xlfn.XLOOKUP(orders!C875,customers!A874:A1874,customers!C874:C1874,,0)=0,"",_xlfn.XLOOKUP(orders!C875,customers!A874:A1874,customers!C874:C1874,,0))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L875*E875</f>
        <v>11.94</v>
      </c>
      <c r="N875" t="str">
        <f>IF(I875="Rob","Robusta",IF(I875="Exc","Excelsa",IF(I875="Ara","Arabica",IF(I875="Lib","Lebrica"))))</f>
        <v>Robusta</v>
      </c>
      <c r="O875" t="str">
        <f>IF(J875="M","Medium",IF(J875="L","Light",IF(J875="D","Dark","")))</f>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_xlfn.XLOOKUP(C876,customers!A875:A1875,customers!B875:B1875,,0)</f>
        <v>Jaquenette Skentelbery</v>
      </c>
      <c r="G876" s="2" t="str">
        <f>IF(_xlfn.XLOOKUP(orders!C876,customers!A875:A1875,customers!C875:C1875,,0)=0,"",_xlfn.XLOOKUP(orders!C876,customers!A875:A1875,customers!C875:C1875,,0))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L876*E876</f>
        <v>25.9</v>
      </c>
      <c r="N876" t="str">
        <f>IF(I876="Rob","Robusta",IF(I876="Exc","Excelsa",IF(I876="Ara","Arabica",IF(I876="Lib","Lebrica"))))</f>
        <v>Arabica</v>
      </c>
      <c r="O876" t="str">
        <f>IF(J876="M","Medium",IF(J876="L","Light",IF(J876="D","Dark","")))</f>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_xlfn.XLOOKUP(C877,customers!A876:A1876,customers!B876:B1876,,0)</f>
        <v>Orazio Comber</v>
      </c>
      <c r="G877" s="2" t="str">
        <f>IF(_xlfn.XLOOKUP(orders!C877,customers!A876:A1876,customers!C876:C1876,,0)=0,"",_xlfn.XLOOKUP(orders!C877,customers!A876:A1876,customers!C876:C1876,,0))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L877*E877</f>
        <v>43.650000000000006</v>
      </c>
      <c r="N877" t="str">
        <f>IF(I877="Rob","Robusta",IF(I877="Exc","Excelsa",IF(I877="Ara","Arabica",IF(I877="Lib","Lebrica"))))</f>
        <v>Lebrica</v>
      </c>
      <c r="O877" t="str">
        <f>IF(J877="M","Medium",IF(J877="L","Light",IF(J877="D","Dark","")))</f>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_xlfn.XLOOKUP(C878,customers!A877:A1877,customers!B877:B1877,,0)</f>
        <v>Orazio Comber</v>
      </c>
      <c r="G878" s="2" t="str">
        <f>IF(_xlfn.XLOOKUP(orders!C878,customers!A877:A1877,customers!C877:C1877,,0)=0,"",_xlfn.XLOOKUP(orders!C878,customers!A877:A1877,customers!C877:C1877,,0))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L878*E878</f>
        <v>46.62</v>
      </c>
      <c r="N878" t="str">
        <f>IF(I878="Rob","Robusta",IF(I878="Exc","Excelsa",IF(I878="Ara","Arabica",IF(I878="Lib","Lebrica"))))</f>
        <v>Arabica</v>
      </c>
      <c r="O878" t="str">
        <f>IF(J878="M","Medium",IF(J878="L","Light",IF(J878="D","Dark","")))</f>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_xlfn.XLOOKUP(C879,customers!A878:A1878,customers!B878:B1878,,0)</f>
        <v>Zachary Tramel</v>
      </c>
      <c r="G879" s="2" t="str">
        <f>IF(_xlfn.XLOOKUP(orders!C879,customers!A878:A1878,customers!C878:C1878,,0)=0,"",_xlfn.XLOOKUP(orders!C879,customers!A878:A1878,customers!C878:C1878,,0))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L879*E879</f>
        <v>28.53</v>
      </c>
      <c r="N879" t="str">
        <f>IF(I879="Rob","Robusta",IF(I879="Exc","Excelsa",IF(I879="Ara","Arabica",IF(I879="Lib","Lebrica"))))</f>
        <v>Lebrica</v>
      </c>
      <c r="O879" t="str">
        <f>IF(J879="M","Medium",IF(J879="L","Light",IF(J879="D","Dark","")))</f>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_xlfn.XLOOKUP(C880,customers!A879:A1879,customers!B879:B1879,,0)</f>
        <v>Izaak Primak</v>
      </c>
      <c r="G880" s="2" t="str">
        <f>IF(_xlfn.XLOOKUP(orders!C880,customers!A879:A1879,customers!C879:C1879,,0)=0,"",_xlfn.XLOOKUP(orders!C880,customers!A879:A1879,customers!C879:C1879,,0))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L880*E880</f>
        <v>27.484999999999996</v>
      </c>
      <c r="N880" t="str">
        <f>IF(I880="Rob","Robusta",IF(I880="Exc","Excelsa",IF(I880="Ara","Arabica",IF(I880="Lib","Lebrica"))))</f>
        <v>Robusta</v>
      </c>
      <c r="O880" t="str">
        <f>IF(J880="M","Medium",IF(J880="L","Light",IF(J880="D","Dark","")))</f>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_xlfn.XLOOKUP(C881,customers!A880:A1880,customers!B880:B1880,,0)</f>
        <v>Brittani Thoresbie</v>
      </c>
      <c r="G881" s="2" t="str">
        <f>IF(_xlfn.XLOOKUP(orders!C881,customers!A880:A1880,customers!C880:C1880,,0)=0,"",_xlfn.XLOOKUP(orders!C881,customers!A880:A1880,customers!C880:C1880,,0))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L881*E881</f>
        <v>10.935</v>
      </c>
      <c r="N881" t="str">
        <f>IF(I881="Rob","Robusta",IF(I881="Exc","Excelsa",IF(I881="Ara","Arabica",IF(I881="Lib","Lebrica"))))</f>
        <v>Excelsa</v>
      </c>
      <c r="O881" t="str">
        <f>IF(J881="M","Medium",IF(J881="L","Light",IF(J881="D","Dark","")))</f>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_xlfn.XLOOKUP(C882,customers!A881:A1881,customers!B881:B1881,,0)</f>
        <v>Constanta Hatfull</v>
      </c>
      <c r="G882" s="2" t="str">
        <f>IF(_xlfn.XLOOKUP(orders!C882,customers!A881:A1881,customers!C881:C1881,,0)=0,"",_xlfn.XLOOKUP(orders!C882,customers!A881:A1881,customers!C881:C1881,,0))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L882*E882</f>
        <v>7.169999999999999</v>
      </c>
      <c r="N882" t="str">
        <f>IF(I882="Rob","Robusta",IF(I882="Exc","Excelsa",IF(I882="Ara","Arabica",IF(I882="Lib","Lebrica"))))</f>
        <v>Robusta</v>
      </c>
      <c r="O882" t="str">
        <f>IF(J882="M","Medium",IF(J882="L","Light",IF(J882="D","Dark","")))</f>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_xlfn.XLOOKUP(C883,customers!A882:A1882,customers!B882:B1882,,0)</f>
        <v>Bobbe Castagneto</v>
      </c>
      <c r="G883" s="2" t="str">
        <f>IF(_xlfn.XLOOKUP(orders!C883,customers!A882:A1882,customers!C882:C1882,,0)=0,"",_xlfn.XLOOKUP(orders!C883,customers!A882:A1882,customers!C882:C1882,,0))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L883*E883</f>
        <v>23.31</v>
      </c>
      <c r="N883" t="str">
        <f>IF(I883="Rob","Robusta",IF(I883="Exc","Excelsa",IF(I883="Ara","Arabica",IF(I883="Lib","Lebrica"))))</f>
        <v>Arabica</v>
      </c>
      <c r="O883" t="str">
        <f>IF(J883="M","Medium",IF(J883="L","Light",IF(J883="D","Dark","")))</f>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_xlfn.XLOOKUP(C884,customers!A883:A1883,customers!B883:B1883,,0)</f>
        <v>Kippie Marrison</v>
      </c>
      <c r="G884" s="2" t="str">
        <f>IF(_xlfn.XLOOKUP(orders!C884,customers!A883:A1883,customers!C883:C1883,,0)=0,"",_xlfn.XLOOKUP(orders!C884,customers!A883:A1883,customers!C883:C1883,,0))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L884*E884</f>
        <v>114.42499999999998</v>
      </c>
      <c r="N884" t="str">
        <f>IF(I884="Rob","Robusta",IF(I884="Exc","Excelsa",IF(I884="Ara","Arabica",IF(I884="Lib","Lebrica"))))</f>
        <v>Arabica</v>
      </c>
      <c r="O884" t="str">
        <f>IF(J884="M","Medium",IF(J884="L","Light",IF(J884="D","Dark","")))</f>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_xlfn.XLOOKUP(C885,customers!A884:A1884,customers!B884:B1884,,0)</f>
        <v>Lindon Agnolo</v>
      </c>
      <c r="G885" s="2" t="str">
        <f>IF(_xlfn.XLOOKUP(orders!C885,customers!A884:A1884,customers!C884:C1884,,0)=0,"",_xlfn.XLOOKUP(orders!C885,customers!A884:A1884,customers!C884:C1884,,0))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L885*E885</f>
        <v>77.624999999999986</v>
      </c>
      <c r="N885" t="str">
        <f>IF(I885="Rob","Robusta",IF(I885="Exc","Excelsa",IF(I885="Ara","Arabica",IF(I885="Lib","Lebrica"))))</f>
        <v>Arabica</v>
      </c>
      <c r="O885" t="str">
        <f>IF(J885="M","Medium",IF(J885="L","Light",IF(J885="D","Dark","")))</f>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_xlfn.XLOOKUP(C886,customers!A885:A1885,customers!B885:B1885,,0)</f>
        <v>Delainey Kiddy</v>
      </c>
      <c r="G886" s="2" t="str">
        <f>IF(_xlfn.XLOOKUP(orders!C886,customers!A885:A1885,customers!C885:C1885,,0)=0,"",_xlfn.XLOOKUP(orders!C886,customers!A885:A1885,customers!C885:C1885,,0))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L886*E886</f>
        <v>5.3699999999999992</v>
      </c>
      <c r="N886" t="str">
        <f>IF(I886="Rob","Robusta",IF(I886="Exc","Excelsa",IF(I886="Ara","Arabica",IF(I886="Lib","Lebrica"))))</f>
        <v>Robusta</v>
      </c>
      <c r="O886" t="str">
        <f>IF(J886="M","Medium",IF(J886="L","Light",IF(J886="D","Dark","")))</f>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_xlfn.XLOOKUP(C887,customers!A886:A1886,customers!B886:B1886,,0)</f>
        <v>Helli Petroulis</v>
      </c>
      <c r="G887" s="2" t="str">
        <f>IF(_xlfn.XLOOKUP(orders!C887,customers!A886:A1886,customers!C886:C1886,,0)=0,"",_xlfn.XLOOKUP(orders!C887,customers!A886:A1886,customers!C886:C1886,,0))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L887*E887</f>
        <v>123.50999999999999</v>
      </c>
      <c r="N887" t="str">
        <f>IF(I887="Rob","Robusta",IF(I887="Exc","Excelsa",IF(I887="Ara","Arabica",IF(I887="Lib","Lebrica"))))</f>
        <v>Robusta</v>
      </c>
      <c r="O887" t="str">
        <f>IF(J887="M","Medium",IF(J887="L","Light",IF(J887="D","Dark","")))</f>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_xlfn.XLOOKUP(C888,customers!A887:A1887,customers!B887:B1887,,0)</f>
        <v>Marty Scholl</v>
      </c>
      <c r="G888" s="2" t="str">
        <f>IF(_xlfn.XLOOKUP(orders!C888,customers!A887:A1887,customers!C887:C1887,,0)=0,"",_xlfn.XLOOKUP(orders!C888,customers!A887:A1887,customers!C887:C1887,,0))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L888*E888</f>
        <v>17.46</v>
      </c>
      <c r="N888" t="str">
        <f>IF(I888="Rob","Robusta",IF(I888="Exc","Excelsa",IF(I888="Ara","Arabica",IF(I888="Lib","Lebrica"))))</f>
        <v>Lebrica</v>
      </c>
      <c r="O888" t="str">
        <f>IF(J888="M","Medium",IF(J888="L","Light",IF(J888="D","Dark","")))</f>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_xlfn.XLOOKUP(C889,customers!A888:A1888,customers!B888:B1888,,0)</f>
        <v>Kienan Ferson</v>
      </c>
      <c r="G889" s="2" t="str">
        <f>IF(_xlfn.XLOOKUP(orders!C889,customers!A888:A1888,customers!C888:C1888,,0)=0,"",_xlfn.XLOOKUP(orders!C889,customers!A888:A1888,customers!C888:C1888,,0))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L889*E889</f>
        <v>13.365</v>
      </c>
      <c r="N889" t="str">
        <f>IF(I889="Rob","Robusta",IF(I889="Exc","Excelsa",IF(I889="Ara","Arabica",IF(I889="Lib","Lebrica"))))</f>
        <v>Excelsa</v>
      </c>
      <c r="O889" t="str">
        <f>IF(J889="M","Medium",IF(J889="L","Light",IF(J889="D","Dark","")))</f>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_xlfn.XLOOKUP(C890,customers!A889:A1889,customers!B889:B1889,,0)</f>
        <v>Blake Kelloway</v>
      </c>
      <c r="G890" s="2" t="str">
        <f>IF(_xlfn.XLOOKUP(orders!C890,customers!A889:A1889,customers!C889:C1889,,0)=0,"",_xlfn.XLOOKUP(orders!C890,customers!A889:A1889,customers!C889:C1889,,0))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L890*E890</f>
        <v>7.77</v>
      </c>
      <c r="N890" t="str">
        <f>IF(I890="Rob","Robusta",IF(I890="Exc","Excelsa",IF(I890="Ara","Arabica",IF(I890="Lib","Lebrica"))))</f>
        <v>Arabica</v>
      </c>
      <c r="O890" t="str">
        <f>IF(J890="M","Medium",IF(J890="L","Light",IF(J890="D","Dark","")))</f>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_xlfn.XLOOKUP(C891,customers!A890:A1890,customers!B890:B1890,,0)</f>
        <v>Scarlett Oliffe</v>
      </c>
      <c r="G891" s="2" t="str">
        <f>IF(_xlfn.XLOOKUP(orders!C891,customers!A890:A1890,customers!C890:C1890,,0)=0,"",_xlfn.XLOOKUP(orders!C891,customers!A890:A1890,customers!C890:C1890,,0))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L891*E891</f>
        <v>2.6849999999999996</v>
      </c>
      <c r="N891" t="str">
        <f>IF(I891="Rob","Robusta",IF(I891="Exc","Excelsa",IF(I891="Ara","Arabica",IF(I891="Lib","Lebrica"))))</f>
        <v>Robusta</v>
      </c>
      <c r="O891" t="str">
        <f>IF(J891="M","Medium",IF(J891="L","Light",IF(J891="D","Dark","")))</f>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_xlfn.XLOOKUP(C892,customers!A891:A1891,customers!B891:B1891,,0)</f>
        <v>Kippie Marrison</v>
      </c>
      <c r="G892" s="2" t="str">
        <f>IF(_xlfn.XLOOKUP(orders!C892,customers!A891:A1891,customers!C891:C1891,,0)=0,"",_xlfn.XLOOKUP(orders!C892,customers!A891:A1891,customers!C891:C1891,,0))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L892*E892</f>
        <v>20.584999999999997</v>
      </c>
      <c r="N892" t="str">
        <f>IF(I892="Rob","Robusta",IF(I892="Exc","Excelsa",IF(I892="Ara","Arabica",IF(I892="Lib","Lebrica"))))</f>
        <v>Robusta</v>
      </c>
      <c r="O892" t="str">
        <f>IF(J892="M","Medium",IF(J892="L","Light",IF(J892="D","Dark","")))</f>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_xlfn.XLOOKUP(C893,customers!A892:A1892,customers!B892:B1892,,0)</f>
        <v>Celestia Dolohunty</v>
      </c>
      <c r="G893" s="2" t="str">
        <f>IF(_xlfn.XLOOKUP(orders!C893,customers!A892:A1892,customers!C892:C1892,,0)=0,"",_xlfn.XLOOKUP(orders!C893,customers!A892:A1892,customers!C892:C1892,,0))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L893*E893</f>
        <v>114.42499999999998</v>
      </c>
      <c r="N893" t="str">
        <f>IF(I893="Rob","Robusta",IF(I893="Exc","Excelsa",IF(I893="Ara","Arabica",IF(I893="Lib","Lebrica"))))</f>
        <v>Arabica</v>
      </c>
      <c r="O893" t="str">
        <f>IF(J893="M","Medium",IF(J893="L","Light",IF(J893="D","Dark","")))</f>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_xlfn.XLOOKUP(C894,customers!A893:A1893,customers!B893:B1893,,0)</f>
        <v>Patsy Vasilenko</v>
      </c>
      <c r="G894" s="2" t="str">
        <f>IF(_xlfn.XLOOKUP(orders!C894,customers!A893:A1893,customers!C893:C1893,,0)=0,"",_xlfn.XLOOKUP(orders!C894,customers!A893:A1893,customers!C893:C1893,,0))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L894*E894</f>
        <v>20.625</v>
      </c>
      <c r="N894" t="str">
        <f>IF(I894="Rob","Robusta",IF(I894="Exc","Excelsa",IF(I894="Ara","Arabica",IF(I894="Lib","Lebrica"))))</f>
        <v>Excelsa</v>
      </c>
      <c r="O894" t="str">
        <f>IF(J894="M","Medium",IF(J894="L","Light",IF(J894="D","Dark","")))</f>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_xlfn.XLOOKUP(C895,customers!A894:A1894,customers!B894:B1894,,0)</f>
        <v>Raphaela Schankelborg</v>
      </c>
      <c r="G895" s="2" t="str">
        <f>IF(_xlfn.XLOOKUP(orders!C895,customers!A894:A1894,customers!C894:C1894,,0)=0,"",_xlfn.XLOOKUP(orders!C895,customers!A894:A1894,customers!C894:C1894,,0))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L895*E895</f>
        <v>57.06</v>
      </c>
      <c r="N895" t="str">
        <f>IF(I895="Rob","Robusta",IF(I895="Exc","Excelsa",IF(I895="Ara","Arabica",IF(I895="Lib","Lebrica"))))</f>
        <v>Lebrica</v>
      </c>
      <c r="O895" t="str">
        <f>IF(J895="M","Medium",IF(J895="L","Light",IF(J895="D","Dark","")))</f>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_xlfn.XLOOKUP(C896,customers!A895:A1895,customers!B895:B1895,,0)</f>
        <v>Sharity Wickens</v>
      </c>
      <c r="G896" s="2" t="str">
        <f>IF(_xlfn.XLOOKUP(orders!C896,customers!A895:A1895,customers!C895:C1895,,0)=0,"",_xlfn.XLOOKUP(orders!C896,customers!A895:A1895,customers!C895:C1895,,0))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L896*E896</f>
        <v>82.339999999999989</v>
      </c>
      <c r="N896" t="str">
        <f>IF(I896="Rob","Robusta",IF(I896="Exc","Excelsa",IF(I896="Ara","Arabica",IF(I896="Lib","Lebrica"))))</f>
        <v>Robusta</v>
      </c>
      <c r="O896" t="str">
        <f>IF(J896="M","Medium",IF(J896="L","Light",IF(J896="D","Dark","")))</f>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_xlfn.XLOOKUP(C897,customers!A896:A1896,customers!B896:B1896,,0)</f>
        <v>Derick Snow</v>
      </c>
      <c r="G897" s="2" t="str">
        <f>IF(_xlfn.XLOOKUP(orders!C897,customers!A896:A1896,customers!C896:C1896,,0)=0,"",_xlfn.XLOOKUP(orders!C897,customers!A896:A1896,customers!C896:C1896,,0))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L897*E897</f>
        <v>158.12499999999997</v>
      </c>
      <c r="N897" t="str">
        <f>IF(I897="Rob","Robusta",IF(I897="Exc","Excelsa",IF(I897="Ara","Arabica",IF(I897="Lib","Lebrica"))))</f>
        <v>Excelsa</v>
      </c>
      <c r="O897" t="str">
        <f>IF(J897="M","Medium",IF(J897="L","Light",IF(J897="D","Dark","")))</f>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_xlfn.XLOOKUP(C898,customers!A897:A1897,customers!B897:B1897,,0)</f>
        <v>Baxy Cargen</v>
      </c>
      <c r="G898" s="2" t="str">
        <f>IF(_xlfn.XLOOKUP(orders!C898,customers!A897:A1897,customers!C897:C1897,,0)=0,"",_xlfn.XLOOKUP(orders!C898,customers!A897:A1897,customers!C897:C1897,,0))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L898*E898</f>
        <v>32.22</v>
      </c>
      <c r="N898" t="str">
        <f>IF(I898="Rob","Robusta",IF(I898="Exc","Excelsa",IF(I898="Ara","Arabica",IF(I898="Lib","Lebrica"))))</f>
        <v>Robusta</v>
      </c>
      <c r="O898" t="str">
        <f>IF(J898="M","Medium",IF(J898="L","Light",IF(J898="D","Dark","")))</f>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_xlfn.XLOOKUP(C899,customers!A898:A1898,customers!B898:B1898,,0)</f>
        <v>Ryann Stickler</v>
      </c>
      <c r="G899" s="2" t="str">
        <f>IF(_xlfn.XLOOKUP(orders!C899,customers!A898:A1898,customers!C898:C1898,,0)=0,"",_xlfn.XLOOKUP(orders!C899,customers!A898:A1898,customers!C898:C1898,,0))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L899*E899</f>
        <v>24.3</v>
      </c>
      <c r="N899" t="str">
        <f>IF(I899="Rob","Robusta",IF(I899="Exc","Excelsa",IF(I899="Ara","Arabica",IF(I899="Lib","Lebrica"))))</f>
        <v>Excelsa</v>
      </c>
      <c r="O899" t="str">
        <f>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_xlfn.XLOOKUP(C900,customers!A899:A1899,customers!B899:B1899,,0)</f>
        <v>Daryn Cassius</v>
      </c>
      <c r="G900" s="2" t="str">
        <f>IF(_xlfn.XLOOKUP(orders!C900,customers!A899:A1899,customers!C899:C1899,,0)=0,"",_xlfn.XLOOKUP(orders!C900,customers!A899:A1899,customers!C899:C1899,,0))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L900*E900</f>
        <v>35.849999999999994</v>
      </c>
      <c r="N900" t="str">
        <f>IF(I900="Rob","Robusta",IF(I900="Exc","Excelsa",IF(I900="Ara","Arabica",IF(I900="Lib","Lebrica"))))</f>
        <v>Robusta</v>
      </c>
      <c r="O900" t="str">
        <f>IF(J900="M","Medium",IF(J900="L","Light",IF(J900="D","Dark","")))</f>
        <v>Light</v>
      </c>
      <c r="P900" t="str">
        <f>_xlfn.XLOOKUP(Orders[[#This Row],[Customer ID]],customers!$A$1:$A$1001,customers!$I$1:$I$1001,,0)</f>
        <v>No</v>
      </c>
    </row>
    <row r="901" spans="1:16" x14ac:dyDescent="0.2">
      <c r="A901" s="2" t="s">
        <v>5575</v>
      </c>
      <c r="B901" s="3">
        <v>44523</v>
      </c>
      <c r="C901" s="2" t="s">
        <v>5554</v>
      </c>
      <c r="D901" t="s">
        <v>6162</v>
      </c>
      <c r="E901" s="2">
        <v>5</v>
      </c>
      <c r="F901" s="2" t="e">
        <f>_xlfn.XLOOKUP(C901,customers!A900:A1900,customers!B900:B1900,,0)</f>
        <v>#N/A</v>
      </c>
      <c r="G901" s="2" t="e">
        <f>IF(_xlfn.XLOOKUP(orders!C901,customers!A900:A1900,customers!C900:C1900,,0)=0,"",_xlfn.XLOOKUP(orders!C901,customers!A900:A1900,customers!C900:C1900,,0))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L901*E901</f>
        <v>72.75</v>
      </c>
      <c r="N901" t="str">
        <f>IF(I901="Rob","Robusta",IF(I901="Exc","Excelsa",IF(I901="Ara","Arabica",IF(I901="Lib","Lebrica"))))</f>
        <v>Lebrica</v>
      </c>
      <c r="O901" t="str">
        <f>IF(J901="M","Medium",IF(J901="L","Light",IF(J901="D","Dark","")))</f>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_xlfn.XLOOKUP(C902,customers!A901:A1901,customers!B901:B1901,,0)</f>
        <v>Skelly Dolohunty</v>
      </c>
      <c r="G902" s="2" t="str">
        <f>IF(_xlfn.XLOOKUP(orders!C902,customers!A901:A1901,customers!C901:C1901,,0)=0,"",_xlfn.XLOOKUP(orders!C902,customers!A901:A1901,customers!C901:C1901,,0))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L902*E902</f>
        <v>47.55</v>
      </c>
      <c r="N902" t="str">
        <f>IF(I902="Rob","Robusta",IF(I902="Exc","Excelsa",IF(I902="Ara","Arabica",IF(I902="Lib","Lebrica"))))</f>
        <v>Lebrica</v>
      </c>
      <c r="O902" t="str">
        <f>IF(J902="M","Medium",IF(J902="L","Light",IF(J902="D","Dark","")))</f>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_xlfn.XLOOKUP(C903,customers!A902:A1902,customers!B902:B1902,,0)</f>
        <v>Drake Jevon</v>
      </c>
      <c r="G903" s="2" t="str">
        <f>IF(_xlfn.XLOOKUP(orders!C903,customers!A902:A1902,customers!C902:C1902,,0)=0,"",_xlfn.XLOOKUP(orders!C903,customers!A902:A1902,customers!C902:C1902,,0))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L903*E903</f>
        <v>3.5849999999999995</v>
      </c>
      <c r="N903" t="str">
        <f>IF(I903="Rob","Robusta",IF(I903="Exc","Excelsa",IF(I903="Ara","Arabica",IF(I903="Lib","Lebrica"))))</f>
        <v>Robusta</v>
      </c>
      <c r="O903" t="str">
        <f>IF(J903="M","Medium",IF(J903="L","Light",IF(J903="D","Dark","")))</f>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_xlfn.XLOOKUP(C904,customers!A903:A1903,customers!B903:B1903,,0)</f>
        <v>Hall Ranner</v>
      </c>
      <c r="G904" s="2" t="str">
        <f>IF(_xlfn.XLOOKUP(orders!C904,customers!A903:A1903,customers!C903:C1903,,0)=0,"",_xlfn.XLOOKUP(orders!C904,customers!A903:A1903,customers!C903:C1903,,0))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L904*E904</f>
        <v>158.12499999999997</v>
      </c>
      <c r="N904" t="str">
        <f>IF(I904="Rob","Robusta",IF(I904="Exc","Excelsa",IF(I904="Ara","Arabica",IF(I904="Lib","Lebrica"))))</f>
        <v>Excelsa</v>
      </c>
      <c r="O904" t="str">
        <f>IF(J904="M","Medium",IF(J904="L","Light",IF(J904="D","Dark","")))</f>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_xlfn.XLOOKUP(C905,customers!A904:A1904,customers!B904:B1904,,0)</f>
        <v>Berkly Imrie</v>
      </c>
      <c r="G905" s="2" t="str">
        <f>IF(_xlfn.XLOOKUP(orders!C905,customers!A904:A1904,customers!C904:C1904,,0)=0,"",_xlfn.XLOOKUP(orders!C905,customers!A904:A1904,customers!C904:C1904,,0))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L905*E905</f>
        <v>17.46</v>
      </c>
      <c r="N905" t="str">
        <f>IF(I905="Rob","Robusta",IF(I905="Exc","Excelsa",IF(I905="Ara","Arabica",IF(I905="Lib","Lebrica"))))</f>
        <v>Lebrica</v>
      </c>
      <c r="O905" t="str">
        <f>IF(J905="M","Medium",IF(J905="L","Light",IF(J905="D","Dark","")))</f>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_xlfn.XLOOKUP(C906,customers!A905:A1905,customers!B905:B1905,,0)</f>
        <v>Dorey Sopper</v>
      </c>
      <c r="G906" s="2" t="str">
        <f>IF(_xlfn.XLOOKUP(orders!C906,customers!A905:A1905,customers!C905:C1905,,0)=0,"",_xlfn.XLOOKUP(orders!C906,customers!A905:A1905,customers!C905:C1905,,0))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L906*E906</f>
        <v>148.92499999999998</v>
      </c>
      <c r="N906" t="str">
        <f>IF(I906="Rob","Robusta",IF(I906="Exc","Excelsa",IF(I906="Ara","Arabica",IF(I906="Lib","Lebrica"))))</f>
        <v>Arabica</v>
      </c>
      <c r="O906" t="str">
        <f>IF(J906="M","Medium",IF(J906="L","Light",IF(J906="D","Dark","")))</f>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_xlfn.XLOOKUP(C907,customers!A906:A1906,customers!B906:B1906,,0)</f>
        <v>Darcy Lochran</v>
      </c>
      <c r="G907" s="2" t="str">
        <f>IF(_xlfn.XLOOKUP(orders!C907,customers!A906:A1906,customers!C906:C1906,,0)=0,"",_xlfn.XLOOKUP(orders!C907,customers!A906:A1906,customers!C906:C1906,,0))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L907*E907</f>
        <v>40.5</v>
      </c>
      <c r="N907" t="str">
        <f>IF(I907="Rob","Robusta",IF(I907="Exc","Excelsa",IF(I907="Ara","Arabica",IF(I907="Lib","Lebrica"))))</f>
        <v>Arabica</v>
      </c>
      <c r="O907" t="str">
        <f>IF(J907="M","Medium",IF(J907="L","Light",IF(J907="D","Dark","")))</f>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_xlfn.XLOOKUP(C908,customers!A907:A1907,customers!B907:B1907,,0)</f>
        <v>Lauritz Ledgley</v>
      </c>
      <c r="G908" s="2" t="str">
        <f>IF(_xlfn.XLOOKUP(orders!C908,customers!A907:A1907,customers!C907:C1907,,0)=0,"",_xlfn.XLOOKUP(orders!C908,customers!A907:A1907,customers!C907:C1907,,0))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L908*E908</f>
        <v>27</v>
      </c>
      <c r="N908" t="str">
        <f>IF(I908="Rob","Robusta",IF(I908="Exc","Excelsa",IF(I908="Ara","Arabica",IF(I908="Lib","Lebrica"))))</f>
        <v>Arabica</v>
      </c>
      <c r="O908" t="str">
        <f>IF(J908="M","Medium",IF(J908="L","Light",IF(J908="D","Dark","")))</f>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_xlfn.XLOOKUP(C909,customers!A908:A1908,customers!B908:B1908,,0)</f>
        <v>Tawnya Menary</v>
      </c>
      <c r="G909" s="2" t="str">
        <f>IF(_xlfn.XLOOKUP(orders!C909,customers!A908:A1908,customers!C908:C1908,,0)=0,"",_xlfn.XLOOKUP(orders!C909,customers!A908:A1908,customers!C908:C1908,,0))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L909*E909</f>
        <v>38.849999999999994</v>
      </c>
      <c r="N909" t="str">
        <f>IF(I909="Rob","Robusta",IF(I909="Exc","Excelsa",IF(I909="Ara","Arabica",IF(I909="Lib","Lebrica"))))</f>
        <v>Lebrica</v>
      </c>
      <c r="O909" t="str">
        <f>IF(J909="M","Medium",IF(J909="L","Light",IF(J909="D","Dark","")))</f>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_xlfn.XLOOKUP(C910,customers!A909:A1909,customers!B909:B1909,,0)</f>
        <v>Gustaf Ciccotti</v>
      </c>
      <c r="G910" s="2" t="str">
        <f>IF(_xlfn.XLOOKUP(orders!C910,customers!A909:A1909,customers!C909:C1909,,0)=0,"",_xlfn.XLOOKUP(orders!C910,customers!A909:A1909,customers!C909:C1909,,0))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L910*E910</f>
        <v>59.75</v>
      </c>
      <c r="N910" t="str">
        <f>IF(I910="Rob","Robusta",IF(I910="Exc","Excelsa",IF(I910="Ara","Arabica",IF(I910="Lib","Lebrica"))))</f>
        <v>Robusta</v>
      </c>
      <c r="O910" t="str">
        <f>IF(J910="M","Medium",IF(J910="L","Light",IF(J910="D","Dark","")))</f>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_xlfn.XLOOKUP(C911,customers!A910:A1910,customers!B910:B1910,,0)</f>
        <v>Bobbe Renner</v>
      </c>
      <c r="G911" s="2" t="str">
        <f>IF(_xlfn.XLOOKUP(orders!C911,customers!A910:A1910,customers!C910:C1910,,0)=0,"",_xlfn.XLOOKUP(orders!C911,customers!A910:A1910,customers!C910:C1910,,0))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L911*E911</f>
        <v>10.754999999999999</v>
      </c>
      <c r="N911" t="str">
        <f>IF(I911="Rob","Robusta",IF(I911="Exc","Excelsa",IF(I911="Ara","Arabica",IF(I911="Lib","Lebrica"))))</f>
        <v>Robusta</v>
      </c>
      <c r="O911" t="str">
        <f>IF(J911="M","Medium",IF(J911="L","Light",IF(J911="D","Dark","")))</f>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_xlfn.XLOOKUP(C912,customers!A911:A1911,customers!B911:B1911,,0)</f>
        <v>Wilton Jallin</v>
      </c>
      <c r="G912" s="2" t="str">
        <f>IF(_xlfn.XLOOKUP(orders!C912,customers!A911:A1911,customers!C911:C1911,,0)=0,"",_xlfn.XLOOKUP(orders!C912,customers!A911:A1911,customers!C911:C1911,,0))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L912*E912</f>
        <v>91.539999999999992</v>
      </c>
      <c r="N912" t="str">
        <f>IF(I912="Rob","Robusta",IF(I912="Exc","Excelsa",IF(I912="Ara","Arabica",IF(I912="Lib","Lebrica"))))</f>
        <v>Arabica</v>
      </c>
      <c r="O912" t="str">
        <f>IF(J912="M","Medium",IF(J912="L","Light",IF(J912="D","Dark","")))</f>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_xlfn.XLOOKUP(C913,customers!A912:A1912,customers!B912:B1912,,0)</f>
        <v>Mindy Bogey</v>
      </c>
      <c r="G913" s="2" t="str">
        <f>IF(_xlfn.XLOOKUP(orders!C913,customers!A912:A1912,customers!C912:C1912,,0)=0,"",_xlfn.XLOOKUP(orders!C913,customers!A912:A1912,customers!C912:C1912,,0))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L913*E913</f>
        <v>45</v>
      </c>
      <c r="N913" t="str">
        <f>IF(I913="Rob","Robusta",IF(I913="Exc","Excelsa",IF(I913="Ara","Arabica",IF(I913="Lib","Lebrica"))))</f>
        <v>Arabica</v>
      </c>
      <c r="O913" t="str">
        <f>IF(J913="M","Medium",IF(J913="L","Light",IF(J913="D","Dark","")))</f>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_xlfn.XLOOKUP(C914,customers!A913:A1913,customers!B913:B1913,,0)</f>
        <v>Paulie Fonzone</v>
      </c>
      <c r="G914" s="2" t="str">
        <f>IF(_xlfn.XLOOKUP(orders!C914,customers!A913:A1913,customers!C913:C1913,,0)=0,"",_xlfn.XLOOKUP(orders!C914,customers!A913:A1913,customers!C913:C1913,,0))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L914*E914</f>
        <v>137.31</v>
      </c>
      <c r="N914" t="str">
        <f>IF(I914="Rob","Robusta",IF(I914="Exc","Excelsa",IF(I914="Ara","Arabica",IF(I914="Lib","Lebrica"))))</f>
        <v>Robusta</v>
      </c>
      <c r="O914" t="str">
        <f>IF(J914="M","Medium",IF(J914="L","Light",IF(J914="D","Dark","")))</f>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_xlfn.XLOOKUP(C915,customers!A914:A1914,customers!B914:B1914,,0)</f>
        <v>Merrile Cobbledick</v>
      </c>
      <c r="G915" s="2" t="str">
        <f>IF(_xlfn.XLOOKUP(orders!C915,customers!A914:A1914,customers!C914:C1914,,0)=0,"",_xlfn.XLOOKUP(orders!C915,customers!A914:A1914,customers!C914:C1914,,0))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L915*E915</f>
        <v>6.75</v>
      </c>
      <c r="N915" t="str">
        <f>IF(I915="Rob","Robusta",IF(I915="Exc","Excelsa",IF(I915="Ara","Arabica",IF(I915="Lib","Lebrica"))))</f>
        <v>Arabica</v>
      </c>
      <c r="O915" t="str">
        <f>IF(J915="M","Medium",IF(J915="L","Light",IF(J915="D","Dark","")))</f>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_xlfn.XLOOKUP(C916,customers!A915:A1915,customers!B915:B1915,,0)</f>
        <v>Antonius Lewry</v>
      </c>
      <c r="G916" s="2" t="str">
        <f>IF(_xlfn.XLOOKUP(orders!C916,customers!A915:A1915,customers!C915:C1915,,0)=0,"",_xlfn.XLOOKUP(orders!C916,customers!A915:A1915,customers!C915:C1915,,0))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L916*E916</f>
        <v>45</v>
      </c>
      <c r="N916" t="str">
        <f>IF(I916="Rob","Robusta",IF(I916="Exc","Excelsa",IF(I916="Ara","Arabica",IF(I916="Lib","Lebrica"))))</f>
        <v>Arabica</v>
      </c>
      <c r="O916" t="str">
        <f>IF(J916="M","Medium",IF(J916="L","Light",IF(J916="D","Dark","")))</f>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_xlfn.XLOOKUP(C917,customers!A916:A1916,customers!B916:B1916,,0)</f>
        <v>Isis Hessel</v>
      </c>
      <c r="G917" s="2" t="str">
        <f>IF(_xlfn.XLOOKUP(orders!C917,customers!A916:A1916,customers!C916:C1916,,0)=0,"",_xlfn.XLOOKUP(orders!C917,customers!A916:A1916,customers!C916:C1916,,0))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L917*E917</f>
        <v>83.835000000000008</v>
      </c>
      <c r="N917" t="str">
        <f>IF(I917="Rob","Robusta",IF(I917="Exc","Excelsa",IF(I917="Ara","Arabica",IF(I917="Lib","Lebrica"))))</f>
        <v>Excelsa</v>
      </c>
      <c r="O917" t="str">
        <f>IF(J917="M","Medium",IF(J917="L","Light",IF(J917="D","Dark","")))</f>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_xlfn.XLOOKUP(C918,customers!A917:A1917,customers!B917:B1917,,0)</f>
        <v>Harland Trematick</v>
      </c>
      <c r="G918" s="2" t="str">
        <f>IF(_xlfn.XLOOKUP(orders!C918,customers!A917:A1917,customers!C917:C1917,,0)=0,"",_xlfn.XLOOKUP(orders!C918,customers!A917:A1917,customers!C917:C1917,,0))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L918*E918</f>
        <v>3.645</v>
      </c>
      <c r="N918" t="str">
        <f>IF(I918="Rob","Robusta",IF(I918="Exc","Excelsa",IF(I918="Ara","Arabica",IF(I918="Lib","Lebrica"))))</f>
        <v>Excelsa</v>
      </c>
      <c r="O918" t="str">
        <f>IF(J918="M","Medium",IF(J918="L","Light",IF(J918="D","Dark","")))</f>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_xlfn.XLOOKUP(C919,customers!A918:A1918,customers!B918:B1918,,0)</f>
        <v>Chloris Sorrell</v>
      </c>
      <c r="G919" s="2" t="str">
        <f>IF(_xlfn.XLOOKUP(orders!C919,customers!A918:A1918,customers!C918:C1918,,0)=0,"",_xlfn.XLOOKUP(orders!C919,customers!A918:A1918,customers!C918:C1918,,0))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L919*E919</f>
        <v>6.75</v>
      </c>
      <c r="N919" t="str">
        <f>IF(I919="Rob","Robusta",IF(I919="Exc","Excelsa",IF(I919="Ara","Arabica",IF(I919="Lib","Lebrica"))))</f>
        <v>Arabica</v>
      </c>
      <c r="O919" t="str">
        <f>IF(J919="M","Medium",IF(J919="L","Light",IF(J919="D","Dark","")))</f>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_xlfn.XLOOKUP(C920,customers!A919:A1919,customers!B919:B1919,,0)</f>
        <v>Chloris Sorrell</v>
      </c>
      <c r="G920" s="2" t="str">
        <f>IF(_xlfn.XLOOKUP(orders!C920,customers!A919:A1919,customers!C919:C1919,,0)=0,"",_xlfn.XLOOKUP(orders!C920,customers!A919:A1919,customers!C919:C1919,,0))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L920*E920</f>
        <v>21.87</v>
      </c>
      <c r="N920" t="str">
        <f>IF(I920="Rob","Robusta",IF(I920="Exc","Excelsa",IF(I920="Ara","Arabica",IF(I920="Lib","Lebrica"))))</f>
        <v>Excelsa</v>
      </c>
      <c r="O920" t="str">
        <f>IF(J920="M","Medium",IF(J920="L","Light",IF(J920="D","Dark","")))</f>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_xlfn.XLOOKUP(C921,customers!A920:A1920,customers!B920:B1920,,0)</f>
        <v>Quintina Heavyside</v>
      </c>
      <c r="G921" s="2" t="str">
        <f>IF(_xlfn.XLOOKUP(orders!C921,customers!A920:A1920,customers!C920:C1920,,0)=0,"",_xlfn.XLOOKUP(orders!C921,customers!A920:A1920,customers!C920:C1920,,0))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L921*E921</f>
        <v>13.424999999999997</v>
      </c>
      <c r="N921" t="str">
        <f>IF(I921="Rob","Robusta",IF(I921="Exc","Excelsa",IF(I921="Ara","Arabica",IF(I921="Lib","Lebrica"))))</f>
        <v>Robusta</v>
      </c>
      <c r="O921" t="str">
        <f>IF(J921="M","Medium",IF(J921="L","Light",IF(J921="D","Dark","")))</f>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_xlfn.XLOOKUP(C922,customers!A921:A1921,customers!B921:B1921,,0)</f>
        <v>Hadley Reuven</v>
      </c>
      <c r="G922" s="2" t="str">
        <f>IF(_xlfn.XLOOKUP(orders!C922,customers!A921:A1921,customers!C921:C1921,,0)=0,"",_xlfn.XLOOKUP(orders!C922,customers!A921:A1921,customers!C921:C1921,,0))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L922*E922</f>
        <v>123.50999999999999</v>
      </c>
      <c r="N922" t="str">
        <f>IF(I922="Rob","Robusta",IF(I922="Exc","Excelsa",IF(I922="Ara","Arabica",IF(I922="Lib","Lebrica"))))</f>
        <v>Robusta</v>
      </c>
      <c r="O922" t="str">
        <f>IF(J922="M","Medium",IF(J922="L","Light",IF(J922="D","Dark","")))</f>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_xlfn.XLOOKUP(C923,customers!A922:A1922,customers!B922:B1922,,0)</f>
        <v>Mitch Attwool</v>
      </c>
      <c r="G923" s="2" t="str">
        <f>IF(_xlfn.XLOOKUP(orders!C923,customers!A922:A1922,customers!C922:C1922,,0)=0,"",_xlfn.XLOOKUP(orders!C923,customers!A922:A1922,customers!C922:C1922,,0))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L923*E923</f>
        <v>7.77</v>
      </c>
      <c r="N923" t="str">
        <f>IF(I923="Rob","Robusta",IF(I923="Exc","Excelsa",IF(I923="Ara","Arabica",IF(I923="Lib","Lebrica"))))</f>
        <v>Lebrica</v>
      </c>
      <c r="O923" t="str">
        <f>IF(J923="M","Medium",IF(J923="L","Light",IF(J923="D","Dark","")))</f>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_xlfn.XLOOKUP(C924,customers!A923:A1923,customers!B923:B1923,,0)</f>
        <v>Charin Maplethorp</v>
      </c>
      <c r="G924" s="2" t="str">
        <f>IF(_xlfn.XLOOKUP(orders!C924,customers!A923:A1923,customers!C923:C1923,,0)=0,"",_xlfn.XLOOKUP(orders!C924,customers!A923:A1923,customers!C923:C1923,,0))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L924*E924</f>
        <v>67.5</v>
      </c>
      <c r="N924" t="str">
        <f>IF(I924="Rob","Robusta",IF(I924="Exc","Excelsa",IF(I924="Ara","Arabica",IF(I924="Lib","Lebrica"))))</f>
        <v>Arabica</v>
      </c>
      <c r="O924" t="str">
        <f>IF(J924="M","Medium",IF(J924="L","Light",IF(J924="D","Dark","")))</f>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_xlfn.XLOOKUP(C925,customers!A924:A1924,customers!B924:B1924,,0)</f>
        <v>Goldie Wynes</v>
      </c>
      <c r="G925" s="2" t="str">
        <f>IF(_xlfn.XLOOKUP(orders!C925,customers!A924:A1924,customers!C924:C1924,,0)=0,"",_xlfn.XLOOKUP(orders!C925,customers!A924:A1924,customers!C924:C1924,,0))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L925*E925</f>
        <v>27.945</v>
      </c>
      <c r="N925" t="str">
        <f>IF(I925="Rob","Robusta",IF(I925="Exc","Excelsa",IF(I925="Ara","Arabica",IF(I925="Lib","Lebrica"))))</f>
        <v>Excelsa</v>
      </c>
      <c r="O925" t="str">
        <f>IF(J925="M","Medium",IF(J925="L","Light",IF(J925="D","Dark","")))</f>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_xlfn.XLOOKUP(C926,customers!A925:A1925,customers!B925:B1925,,0)</f>
        <v>Celie MacCourt</v>
      </c>
      <c r="G926" s="2" t="str">
        <f>IF(_xlfn.XLOOKUP(orders!C926,customers!A925:A1925,customers!C925:C1925,,0)=0,"",_xlfn.XLOOKUP(orders!C926,customers!A925:A1925,customers!C925:C1925,,0))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L926*E926</f>
        <v>89.35499999999999</v>
      </c>
      <c r="N926" t="str">
        <f>IF(I926="Rob","Robusta",IF(I926="Exc","Excelsa",IF(I926="Ara","Arabica",IF(I926="Lib","Lebrica"))))</f>
        <v>Arabica</v>
      </c>
      <c r="O926" t="str">
        <f>IF(J926="M","Medium",IF(J926="L","Light",IF(J926="D","Dark","")))</f>
        <v>Light</v>
      </c>
      <c r="P926" t="str">
        <f>_xlfn.XLOOKUP(Orders[[#This Row],[Customer ID]],customers!$A$1:$A$1001,customers!$I$1:$I$1001,,0)</f>
        <v>No</v>
      </c>
    </row>
    <row r="927" spans="1:16" x14ac:dyDescent="0.2">
      <c r="A927" s="2" t="s">
        <v>5720</v>
      </c>
      <c r="B927" s="3">
        <v>44770</v>
      </c>
      <c r="C927" s="2" t="s">
        <v>5554</v>
      </c>
      <c r="D927" t="s">
        <v>6157</v>
      </c>
      <c r="E927" s="2">
        <v>3</v>
      </c>
      <c r="F927" s="2" t="e">
        <f>_xlfn.XLOOKUP(C927,customers!A926:A1926,customers!B926:B1926,,0)</f>
        <v>#N/A</v>
      </c>
      <c r="G927" s="2" t="e">
        <f>IF(_xlfn.XLOOKUP(orders!C927,customers!A926:A1926,customers!C926:C1926,,0)=0,"",_xlfn.XLOOKUP(orders!C927,customers!A926:A1926,customers!C926:C1926,,0))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L927*E927</f>
        <v>20.25</v>
      </c>
      <c r="N927" t="str">
        <f>IF(I927="Rob","Robusta",IF(I927="Exc","Excelsa",IF(I927="Ara","Arabica",IF(I927="Lib","Lebrica"))))</f>
        <v>Arabica</v>
      </c>
      <c r="O927" t="str">
        <f>IF(J927="M","Medium",IF(J927="L","Light",IF(J927="D","Dark","")))</f>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_xlfn.XLOOKUP(C928,customers!A927:A1927,customers!B927:B1927,,0)</f>
        <v>Evy Wilsone</v>
      </c>
      <c r="G928" s="2" t="str">
        <f>IF(_xlfn.XLOOKUP(orders!C928,customers!A927:A1927,customers!C927:C1927,,0)=0,"",_xlfn.XLOOKUP(orders!C928,customers!A927:A1927,customers!C927:C1927,,0))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L928*E928</f>
        <v>33.75</v>
      </c>
      <c r="N928" t="str">
        <f>IF(I928="Rob","Robusta",IF(I928="Exc","Excelsa",IF(I928="Ara","Arabica",IF(I928="Lib","Lebrica"))))</f>
        <v>Arabica</v>
      </c>
      <c r="O928" t="str">
        <f>IF(J928="M","Medium",IF(J928="L","Light",IF(J928="D","Dark","")))</f>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_xlfn.XLOOKUP(C929,customers!A928:A1928,customers!B928:B1928,,0)</f>
        <v>Dolores Duffie</v>
      </c>
      <c r="G929" s="2" t="str">
        <f>IF(_xlfn.XLOOKUP(orders!C929,customers!A928:A1928,customers!C928:C1928,,0)=0,"",_xlfn.XLOOKUP(orders!C929,customers!A928:A1928,customers!C928:C1928,,0))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L929*E929</f>
        <v>111.78</v>
      </c>
      <c r="N929" t="str">
        <f>IF(I929="Rob","Robusta",IF(I929="Exc","Excelsa",IF(I929="Ara","Arabica",IF(I929="Lib","Lebrica"))))</f>
        <v>Excelsa</v>
      </c>
      <c r="O929" t="str">
        <f>IF(J929="M","Medium",IF(J929="L","Light",IF(J929="D","Dark","")))</f>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_xlfn.XLOOKUP(C930,customers!A929:A1929,customers!B929:B1929,,0)</f>
        <v>Mathilda Matiasek</v>
      </c>
      <c r="G930" s="2" t="str">
        <f>IF(_xlfn.XLOOKUP(orders!C930,customers!A929:A1929,customers!C929:C1929,,0)=0,"",_xlfn.XLOOKUP(orders!C930,customers!A929:A1929,customers!C929:C1929,,0))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L930*E930</f>
        <v>63.249999999999993</v>
      </c>
      <c r="N930" t="str">
        <f>IF(I930="Rob","Robusta",IF(I930="Exc","Excelsa",IF(I930="Ara","Arabica",IF(I930="Lib","Lebrica"))))</f>
        <v>Excelsa</v>
      </c>
      <c r="O930" t="str">
        <f>IF(J930="M","Medium",IF(J930="L","Light",IF(J930="D","Dark","")))</f>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_xlfn.XLOOKUP(C931,customers!A930:A1930,customers!B930:B1930,,0)</f>
        <v>Jarred Camillo</v>
      </c>
      <c r="G931" s="2" t="str">
        <f>IF(_xlfn.XLOOKUP(orders!C931,customers!A930:A1930,customers!C930:C1930,,0)=0,"",_xlfn.XLOOKUP(orders!C931,customers!A930:A1930,customers!C930:C1930,,0))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L931*E931</f>
        <v>8.91</v>
      </c>
      <c r="N931" t="str">
        <f>IF(I931="Rob","Robusta",IF(I931="Exc","Excelsa",IF(I931="Ara","Arabica",IF(I931="Lib","Lebrica"))))</f>
        <v>Excelsa</v>
      </c>
      <c r="O931" t="str">
        <f>IF(J931="M","Medium",IF(J931="L","Light",IF(J931="D","Dark","")))</f>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_xlfn.XLOOKUP(C932,customers!A931:A1931,customers!B931:B1931,,0)</f>
        <v>Kameko Philbrick</v>
      </c>
      <c r="G932" s="2" t="str">
        <f>IF(_xlfn.XLOOKUP(orders!C932,customers!A931:A1931,customers!C931:C1931,,0)=0,"",_xlfn.XLOOKUP(orders!C932,customers!A931:A1931,customers!C931:C1931,,0))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L932*E932</f>
        <v>12.15</v>
      </c>
      <c r="N932" t="str">
        <f>IF(I932="Rob","Robusta",IF(I932="Exc","Excelsa",IF(I932="Ara","Arabica",IF(I932="Lib","Lebrica"))))</f>
        <v>Excelsa</v>
      </c>
      <c r="O932" t="str">
        <f>IF(J932="M","Medium",IF(J932="L","Light",IF(J932="D","Dark","")))</f>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_xlfn.XLOOKUP(C933,customers!A932:A1932,customers!B932:B1932,,0)</f>
        <v>Mallory Shrimpling</v>
      </c>
      <c r="G933" s="2" t="str">
        <f>IF(_xlfn.XLOOKUP(orders!C933,customers!A932:A1932,customers!C932:C1932,,0)=0,"",_xlfn.XLOOKUP(orders!C933,customers!A932:A1932,customers!C932:C1932,,0))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L933*E933</f>
        <v>23.88</v>
      </c>
      <c r="N933" t="str">
        <f>IF(I933="Rob","Robusta",IF(I933="Exc","Excelsa",IF(I933="Ara","Arabica",IF(I933="Lib","Lebrica"))))</f>
        <v>Arabica</v>
      </c>
      <c r="O933" t="str">
        <f>IF(J933="M","Medium",IF(J933="L","Light",IF(J933="D","Dark","")))</f>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_xlfn.XLOOKUP(C934,customers!A933:A1933,customers!B933:B1933,,0)</f>
        <v>Barnett Sillis</v>
      </c>
      <c r="G934" s="2" t="str">
        <f>IF(_xlfn.XLOOKUP(orders!C934,customers!A933:A1933,customers!C933:C1933,,0)=0,"",_xlfn.XLOOKUP(orders!C934,customers!A933:A1933,customers!C933:C1933,,0))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L934*E934</f>
        <v>55</v>
      </c>
      <c r="N934" t="str">
        <f>IF(I934="Rob","Robusta",IF(I934="Exc","Excelsa",IF(I934="Ara","Arabica",IF(I934="Lib","Lebrica"))))</f>
        <v>Excelsa</v>
      </c>
      <c r="O934" t="str">
        <f>IF(J934="M","Medium",IF(J934="L","Light",IF(J934="D","Dark","")))</f>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_xlfn.XLOOKUP(C935,customers!A934:A1934,customers!B934:B1934,,0)</f>
        <v>Brenn Dundredge</v>
      </c>
      <c r="G935" s="2" t="str">
        <f>IF(_xlfn.XLOOKUP(orders!C935,customers!A934:A1934,customers!C934:C1934,,0)=0,"",_xlfn.XLOOKUP(orders!C935,customers!A934:A1934,customers!C934:C1934,,0))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L935*E935</f>
        <v>26.849999999999998</v>
      </c>
      <c r="N935" t="str">
        <f>IF(I935="Rob","Robusta",IF(I935="Exc","Excelsa",IF(I935="Ara","Arabica",IF(I935="Lib","Lebrica"))))</f>
        <v>Robusta</v>
      </c>
      <c r="O935" t="str">
        <f>IF(J935="M","Medium",IF(J935="L","Light",IF(J935="D","Dark","")))</f>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_xlfn.XLOOKUP(C936,customers!A935:A1935,customers!B935:B1935,,0)</f>
        <v>Read Cutts</v>
      </c>
      <c r="G936" s="2" t="str">
        <f>IF(_xlfn.XLOOKUP(orders!C936,customers!A935:A1935,customers!C935:C1935,,0)=0,"",_xlfn.XLOOKUP(orders!C936,customers!A935:A1935,customers!C935:C1935,,0))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L936*E936</f>
        <v>114.42499999999998</v>
      </c>
      <c r="N936" t="str">
        <f>IF(I936="Rob","Robusta",IF(I936="Exc","Excelsa",IF(I936="Ara","Arabica",IF(I936="Lib","Lebrica"))))</f>
        <v>Robusta</v>
      </c>
      <c r="O936" t="str">
        <f>IF(J936="M","Medium",IF(J936="L","Light",IF(J936="D","Dark","")))</f>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_xlfn.XLOOKUP(C937,customers!A936:A1936,customers!B936:B1936,,0)</f>
        <v>Michale Delves</v>
      </c>
      <c r="G937" s="2" t="str">
        <f>IF(_xlfn.XLOOKUP(orders!C937,customers!A936:A1936,customers!C936:C1936,,0)=0,"",_xlfn.XLOOKUP(orders!C937,customers!A936:A1936,customers!C936:C1936,,0))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L937*E937</f>
        <v>155.24999999999997</v>
      </c>
      <c r="N937" t="str">
        <f>IF(I937="Rob","Robusta",IF(I937="Exc","Excelsa",IF(I937="Ara","Arabica",IF(I937="Lib","Lebrica"))))</f>
        <v>Arabica</v>
      </c>
      <c r="O937" t="str">
        <f>IF(J937="M","Medium",IF(J937="L","Light",IF(J937="D","Dark","")))</f>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_xlfn.XLOOKUP(C938,customers!A937:A1937,customers!B937:B1937,,0)</f>
        <v>Devland Gritton</v>
      </c>
      <c r="G938" s="2" t="str">
        <f>IF(_xlfn.XLOOKUP(orders!C938,customers!A937:A1937,customers!C937:C1937,,0)=0,"",_xlfn.XLOOKUP(orders!C938,customers!A937:A1937,customers!C937:C1937,,0))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L938*E938</f>
        <v>23.31</v>
      </c>
      <c r="N938" t="str">
        <f>IF(I938="Rob","Robusta",IF(I938="Exc","Excelsa",IF(I938="Ara","Arabica",IF(I938="Lib","Lebrica"))))</f>
        <v>Lebrica</v>
      </c>
      <c r="O938" t="str">
        <f>IF(J938="M","Medium",IF(J938="L","Light",IF(J938="D","Dark","")))</f>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_xlfn.XLOOKUP(C939,customers!A938:A1938,customers!B938:B1938,,0)</f>
        <v>Devland Gritton</v>
      </c>
      <c r="G939" s="2" t="str">
        <f>IF(_xlfn.XLOOKUP(orders!C939,customers!A938:A1938,customers!C938:C1938,,0)=0,"",_xlfn.XLOOKUP(orders!C939,customers!A938:A1938,customers!C938:C1938,,0))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L939*E939</f>
        <v>91.539999999999992</v>
      </c>
      <c r="N939" t="str">
        <f>IF(I939="Rob","Robusta",IF(I939="Exc","Excelsa",IF(I939="Ara","Arabica",IF(I939="Lib","Lebrica"))))</f>
        <v>Robusta</v>
      </c>
      <c r="O939" t="str">
        <f>IF(J939="M","Medium",IF(J939="L","Light",IF(J939="D","Dark","")))</f>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_xlfn.XLOOKUP(C940,customers!A939:A1939,customers!B939:B1939,,0)</f>
        <v>Dell Gut</v>
      </c>
      <c r="G940" s="2" t="str">
        <f>IF(_xlfn.XLOOKUP(orders!C940,customers!A939:A1939,customers!C939:C1939,,0)=0,"",_xlfn.XLOOKUP(orders!C940,customers!A939:A1939,customers!C939:C1939,,0))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L940*E940</f>
        <v>74.25</v>
      </c>
      <c r="N940" t="str">
        <f>IF(I940="Rob","Robusta",IF(I940="Exc","Excelsa",IF(I940="Ara","Arabica",IF(I940="Lib","Lebrica"))))</f>
        <v>Excelsa</v>
      </c>
      <c r="O940" t="str">
        <f>IF(J940="M","Medium",IF(J940="L","Light",IF(J940="D","Dark","")))</f>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_xlfn.XLOOKUP(C941,customers!A940:A1940,customers!B940:B1940,,0)</f>
        <v>Willy Pummery</v>
      </c>
      <c r="G941" s="2" t="str">
        <f>IF(_xlfn.XLOOKUP(orders!C941,customers!A940:A1940,customers!C940:C1940,,0)=0,"",_xlfn.XLOOKUP(orders!C941,customers!A940:A1940,customers!C940:C1940,,0))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L941*E941</f>
        <v>28.53</v>
      </c>
      <c r="N941" t="str">
        <f>IF(I941="Rob","Robusta",IF(I941="Exc","Excelsa",IF(I941="Ara","Arabica",IF(I941="Lib","Lebrica"))))</f>
        <v>Lebrica</v>
      </c>
      <c r="O941" t="str">
        <f>IF(J941="M","Medium",IF(J941="L","Light",IF(J941="D","Dark","")))</f>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_xlfn.XLOOKUP(C942,customers!A941:A1941,customers!B941:B1941,,0)</f>
        <v>Geoffrey Siuda</v>
      </c>
      <c r="G942" s="2" t="str">
        <f>IF(_xlfn.XLOOKUP(orders!C942,customers!A941:A1941,customers!C941:C1941,,0)=0,"",_xlfn.XLOOKUP(orders!C942,customers!A941:A1941,customers!C941:C1941,,0))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L942*E942</f>
        <v>14.339999999999998</v>
      </c>
      <c r="N942" t="str">
        <f>IF(I942="Rob","Robusta",IF(I942="Exc","Excelsa",IF(I942="Ara","Arabica",IF(I942="Lib","Lebrica"))))</f>
        <v>Robusta</v>
      </c>
      <c r="O942" t="str">
        <f>IF(J942="M","Medium",IF(J942="L","Light",IF(J942="D","Dark","")))</f>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_xlfn.XLOOKUP(C943,customers!A942:A1942,customers!B942:B1942,,0)</f>
        <v>Henderson Crowne</v>
      </c>
      <c r="G943" s="2" t="str">
        <f>IF(_xlfn.XLOOKUP(orders!C943,customers!A942:A1942,customers!C942:C1942,,0)=0,"",_xlfn.XLOOKUP(orders!C943,customers!A942:A1942,customers!C942:C1942,,0))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L943*E943</f>
        <v>15.54</v>
      </c>
      <c r="N943" t="str">
        <f>IF(I943="Rob","Robusta",IF(I943="Exc","Excelsa",IF(I943="Ara","Arabica",IF(I943="Lib","Lebrica"))))</f>
        <v>Arabica</v>
      </c>
      <c r="O943" t="str">
        <f>IF(J943="M","Medium",IF(J943="L","Light",IF(J943="D","Dark","")))</f>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_xlfn.XLOOKUP(C944,customers!A943:A1943,customers!B943:B1943,,0)</f>
        <v>Vernor Pawsey</v>
      </c>
      <c r="G944" s="2" t="str">
        <f>IF(_xlfn.XLOOKUP(orders!C944,customers!A943:A1943,customers!C943:C1943,,0)=0,"",_xlfn.XLOOKUP(orders!C944,customers!A943:A1943,customers!C943:C1943,,0))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L944*E944</f>
        <v>35.849999999999994</v>
      </c>
      <c r="N944" t="str">
        <f>IF(I944="Rob","Robusta",IF(I944="Exc","Excelsa",IF(I944="Ara","Arabica",IF(I944="Lib","Lebrica"))))</f>
        <v>Robusta</v>
      </c>
      <c r="O944" t="str">
        <f>IF(J944="M","Medium",IF(J944="L","Light",IF(J944="D","Dark","")))</f>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_xlfn.XLOOKUP(C945,customers!A944:A1944,customers!B944:B1944,,0)</f>
        <v>Augustin Waterhouse</v>
      </c>
      <c r="G945" s="2" t="str">
        <f>IF(_xlfn.XLOOKUP(orders!C945,customers!A944:A1944,customers!C944:C1944,,0)=0,"",_xlfn.XLOOKUP(orders!C945,customers!A944:A1944,customers!C944:C1944,,0))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L945*E945</f>
        <v>46.62</v>
      </c>
      <c r="N945" t="str">
        <f>IF(I945="Rob","Robusta",IF(I945="Exc","Excelsa",IF(I945="Ara","Arabica",IF(I945="Lib","Lebrica"))))</f>
        <v>Arabica</v>
      </c>
      <c r="O945" t="str">
        <f>IF(J945="M","Medium",IF(J945="L","Light",IF(J945="D","Dark","")))</f>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_xlfn.XLOOKUP(C946,customers!A945:A1945,customers!B945:B1945,,0)</f>
        <v>Fanchon Haughian</v>
      </c>
      <c r="G946" s="2" t="str">
        <f>IF(_xlfn.XLOOKUP(orders!C946,customers!A945:A1945,customers!C945:C1945,,0)=0,"",_xlfn.XLOOKUP(orders!C946,customers!A945:A1945,customers!C945:C1945,,0))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L946*E946</f>
        <v>35.849999999999994</v>
      </c>
      <c r="N946" t="str">
        <f>IF(I946="Rob","Robusta",IF(I946="Exc","Excelsa",IF(I946="Ara","Arabica",IF(I946="Lib","Lebrica"))))</f>
        <v>Robusta</v>
      </c>
      <c r="O946" t="str">
        <f>IF(J946="M","Medium",IF(J946="L","Light",IF(J946="D","Dark","")))</f>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_xlfn.XLOOKUP(C947,customers!A946:A1946,customers!B946:B1946,,0)</f>
        <v>Jaimie Hatz</v>
      </c>
      <c r="G947" s="2" t="str">
        <f>IF(_xlfn.XLOOKUP(orders!C947,customers!A946:A1946,customers!C946:C1946,,0)=0,"",_xlfn.XLOOKUP(orders!C947,customers!A946:A1946,customers!C946:C1946,,0))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L947*E947</f>
        <v>119.13999999999999</v>
      </c>
      <c r="N947" t="str">
        <f>IF(I947="Rob","Robusta",IF(I947="Exc","Excelsa",IF(I947="Ara","Arabica",IF(I947="Lib","Lebrica"))))</f>
        <v>Lebrica</v>
      </c>
      <c r="O947" t="str">
        <f>IF(J947="M","Medium",IF(J947="L","Light",IF(J947="D","Dark","")))</f>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_xlfn.XLOOKUP(C948,customers!A947:A1947,customers!B947:B1947,,0)</f>
        <v>Edeline Edney</v>
      </c>
      <c r="G948" s="2" t="str">
        <f>IF(_xlfn.XLOOKUP(orders!C948,customers!A947:A1947,customers!C947:C1947,,0)=0,"",_xlfn.XLOOKUP(orders!C948,customers!A947:A1947,customers!C947:C1947,,0))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L948*E948</f>
        <v>23.31</v>
      </c>
      <c r="N948" t="str">
        <f>IF(I948="Rob","Robusta",IF(I948="Exc","Excelsa",IF(I948="Ara","Arabica",IF(I948="Lib","Lebrica"))))</f>
        <v>Lebrica</v>
      </c>
      <c r="O948" t="str">
        <f>IF(J948="M","Medium",IF(J948="L","Light",IF(J948="D","Dark","")))</f>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_xlfn.XLOOKUP(C949,customers!A948:A1948,customers!B948:B1948,,0)</f>
        <v>Rickie Faltin</v>
      </c>
      <c r="G949" s="2" t="str">
        <f>IF(_xlfn.XLOOKUP(orders!C949,customers!A948:A1948,customers!C948:C1948,,0)=0,"",_xlfn.XLOOKUP(orders!C949,customers!A948:A1948,customers!C948:C1948,,0))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L949*E949</f>
        <v>11.25</v>
      </c>
      <c r="N949" t="str">
        <f>IF(I949="Rob","Robusta",IF(I949="Exc","Excelsa",IF(I949="Ara","Arabica",IF(I949="Lib","Lebrica"))))</f>
        <v>Arabica</v>
      </c>
      <c r="O949" t="str">
        <f>IF(J949="M","Medium",IF(J949="L","Light",IF(J949="D","Dark","")))</f>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_xlfn.XLOOKUP(C950,customers!A949:A1949,customers!B949:B1949,,0)</f>
        <v>Gnni Cheeke</v>
      </c>
      <c r="G950" s="2" t="str">
        <f>IF(_xlfn.XLOOKUP(orders!C950,customers!A949:A1949,customers!C949:C1949,,0)=0,"",_xlfn.XLOOKUP(orders!C950,customers!A949:A1949,customers!C949:C1949,,0))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L950*E950</f>
        <v>83.835000000000008</v>
      </c>
      <c r="N950" t="str">
        <f>IF(I950="Rob","Robusta",IF(I950="Exc","Excelsa",IF(I950="Ara","Arabica",IF(I950="Lib","Lebrica"))))</f>
        <v>Excelsa</v>
      </c>
      <c r="O950" t="str">
        <f>IF(J950="M","Medium",IF(J950="L","Light",IF(J950="D","Dark","")))</f>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_xlfn.XLOOKUP(C951,customers!A950:A1950,customers!B950:B1950,,0)</f>
        <v>Gwenni Ratt</v>
      </c>
      <c r="G951" s="2" t="str">
        <f>IF(_xlfn.XLOOKUP(orders!C951,customers!A950:A1950,customers!C950:C1950,,0)=0,"",_xlfn.XLOOKUP(orders!C951,customers!A950:A1950,customers!C950:C1950,,0))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L951*E951</f>
        <v>109.93999999999998</v>
      </c>
      <c r="N951" t="str">
        <f>IF(I951="Rob","Robusta",IF(I951="Exc","Excelsa",IF(I951="Ara","Arabica",IF(I951="Lib","Lebrica"))))</f>
        <v>Robusta</v>
      </c>
      <c r="O951" t="str">
        <f>IF(J951="M","Medium",IF(J951="L","Light",IF(J951="D","Dark","")))</f>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_xlfn.XLOOKUP(C952,customers!A951:A1951,customers!B951:B1951,,0)</f>
        <v>Johnath Fairebrother</v>
      </c>
      <c r="G952" s="2" t="str">
        <f>IF(_xlfn.XLOOKUP(orders!C952,customers!A951:A1951,customers!C951:C1951,,0)=0,"",_xlfn.XLOOKUP(orders!C952,customers!A951:A1951,customers!C951:C1951,,0))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L952*E952</f>
        <v>14.339999999999998</v>
      </c>
      <c r="N952" t="str">
        <f>IF(I952="Rob","Robusta",IF(I952="Exc","Excelsa",IF(I952="Ara","Arabica",IF(I952="Lib","Lebrica"))))</f>
        <v>Robusta</v>
      </c>
      <c r="O952" t="str">
        <f>IF(J952="M","Medium",IF(J952="L","Light",IF(J952="D","Dark","")))</f>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_xlfn.XLOOKUP(C953,customers!A952:A1952,customers!B952:B1952,,0)</f>
        <v>Ingamar Eberlein</v>
      </c>
      <c r="G953" s="2" t="str">
        <f>IF(_xlfn.XLOOKUP(orders!C953,customers!A952:A1952,customers!C952:C1952,,0)=0,"",_xlfn.XLOOKUP(orders!C953,customers!A952:A1952,customers!C952:C1952,,0))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L953*E953</f>
        <v>21.509999999999998</v>
      </c>
      <c r="N953" t="str">
        <f>IF(I953="Rob","Robusta",IF(I953="Exc","Excelsa",IF(I953="Ara","Arabica",IF(I953="Lib","Lebrica"))))</f>
        <v>Robusta</v>
      </c>
      <c r="O953" t="str">
        <f>IF(J953="M","Medium",IF(J953="L","Light",IF(J953="D","Dark","")))</f>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_xlfn.XLOOKUP(C954,customers!A953:A1953,customers!B953:B1953,,0)</f>
        <v>Jilly Dreng</v>
      </c>
      <c r="G954" s="2" t="str">
        <f>IF(_xlfn.XLOOKUP(orders!C954,customers!A953:A1953,customers!C953:C1953,,0)=0,"",_xlfn.XLOOKUP(orders!C954,customers!A953:A1953,customers!C953:C1953,,0))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L954*E954</f>
        <v>22.5</v>
      </c>
      <c r="N954" t="str">
        <f>IF(I954="Rob","Robusta",IF(I954="Exc","Excelsa",IF(I954="Ara","Arabica",IF(I954="Lib","Lebrica"))))</f>
        <v>Arabica</v>
      </c>
      <c r="O954" t="str">
        <f>IF(J954="M","Medium",IF(J954="L","Light",IF(J954="D","Dark","")))</f>
        <v>Medium</v>
      </c>
      <c r="P954" t="str">
        <f>_xlfn.XLOOKUP(Orders[[#This Row],[Customer ID]],customers!$A$1:$A$1001,customers!$I$1:$I$1001,,0)</f>
        <v>Yes</v>
      </c>
    </row>
    <row r="955" spans="1:16" x14ac:dyDescent="0.2">
      <c r="A955" s="2" t="s">
        <v>5878</v>
      </c>
      <c r="B955" s="3">
        <v>44582</v>
      </c>
      <c r="C955" s="2" t="s">
        <v>5764</v>
      </c>
      <c r="D955" t="s">
        <v>6167</v>
      </c>
      <c r="E955" s="2">
        <v>1</v>
      </c>
      <c r="F955" s="2" t="e">
        <f>_xlfn.XLOOKUP(C955,customers!A954:A1954,customers!B954:B1954,,0)</f>
        <v>#N/A</v>
      </c>
      <c r="G955" s="2" t="e">
        <f>IF(_xlfn.XLOOKUP(orders!C955,customers!A954:A1954,customers!C954:C1954,,0)=0,"",_xlfn.XLOOKUP(orders!C955,customers!A954:A1954,customers!C954:C1954,,0))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L955*E955</f>
        <v>3.8849999999999998</v>
      </c>
      <c r="N955" t="str">
        <f>IF(I955="Rob","Robusta",IF(I955="Exc","Excelsa",IF(I955="Ara","Arabica",IF(I955="Lib","Lebrica"))))</f>
        <v>Arabica</v>
      </c>
      <c r="O955" t="str">
        <f>IF(J955="M","Medium",IF(J955="L","Light",IF(J955="D","Dark","")))</f>
        <v>Light</v>
      </c>
      <c r="P955" t="str">
        <f>_xlfn.XLOOKUP(Orders[[#This Row],[Customer ID]],customers!$A$1:$A$1001,customers!$I$1:$I$1001,,0)</f>
        <v>Yes</v>
      </c>
    </row>
    <row r="956" spans="1:16" x14ac:dyDescent="0.2">
      <c r="A956" s="2" t="s">
        <v>5884</v>
      </c>
      <c r="B956" s="3">
        <v>44722</v>
      </c>
      <c r="C956" s="2" t="s">
        <v>5764</v>
      </c>
      <c r="D956" t="s">
        <v>6185</v>
      </c>
      <c r="E956" s="2">
        <v>1</v>
      </c>
      <c r="F956" s="2" t="e">
        <f>_xlfn.XLOOKUP(C956,customers!A955:A1955,customers!B955:B1955,,0)</f>
        <v>#N/A</v>
      </c>
      <c r="G956" s="2" t="e">
        <f>IF(_xlfn.XLOOKUP(orders!C956,customers!A955:A1955,customers!C955:C1955,,0)=0,"",_xlfn.XLOOKUP(orders!C956,customers!A955:A1955,customers!C955:C1955,,0))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L956*E956</f>
        <v>27.945</v>
      </c>
      <c r="N956" t="str">
        <f>IF(I956="Rob","Robusta",IF(I956="Exc","Excelsa",IF(I956="Ara","Arabica",IF(I956="Lib","Lebrica"))))</f>
        <v>Excelsa</v>
      </c>
      <c r="O956" t="str">
        <f>IF(J956="M","Medium",IF(J956="L","Light",IF(J956="D","Dark","")))</f>
        <v>Dark</v>
      </c>
      <c r="P956" t="str">
        <f>_xlfn.XLOOKUP(Orders[[#This Row],[Customer ID]],customers!$A$1:$A$1001,customers!$I$1:$I$1001,,0)</f>
        <v>Yes</v>
      </c>
    </row>
    <row r="957" spans="1:16" x14ac:dyDescent="0.2">
      <c r="A957" s="2" t="s">
        <v>5890</v>
      </c>
      <c r="B957" s="3">
        <v>43582</v>
      </c>
      <c r="C957" s="2" t="s">
        <v>5764</v>
      </c>
      <c r="D957" t="s">
        <v>6148</v>
      </c>
      <c r="E957" s="2">
        <v>5</v>
      </c>
      <c r="F957" s="2" t="e">
        <f>_xlfn.XLOOKUP(C957,customers!A956:A1956,customers!B956:B1956,,0)</f>
        <v>#N/A</v>
      </c>
      <c r="G957" s="2" t="e">
        <f>IF(_xlfn.XLOOKUP(orders!C957,customers!A956:A1956,customers!C956:C1956,,0)=0,"",_xlfn.XLOOKUP(orders!C957,customers!A956:A1956,customers!C956:C1956,,0))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L957*E957</f>
        <v>170.77499999999998</v>
      </c>
      <c r="N957" t="str">
        <f>IF(I957="Rob","Robusta",IF(I957="Exc","Excelsa",IF(I957="Ara","Arabica",IF(I957="Lib","Lebrica"))))</f>
        <v>Excelsa</v>
      </c>
      <c r="O957" t="str">
        <f>IF(J957="M","Medium",IF(J957="L","Light",IF(J957="D","Dark","")))</f>
        <v>Light</v>
      </c>
      <c r="P957" t="str">
        <f>_xlfn.XLOOKUP(Orders[[#This Row],[Customer ID]],customers!$A$1:$A$1001,customers!$I$1:$I$1001,,0)</f>
        <v>Yes</v>
      </c>
    </row>
    <row r="958" spans="1:16" x14ac:dyDescent="0.2">
      <c r="A958" s="2" t="s">
        <v>5890</v>
      </c>
      <c r="B958" s="3">
        <v>43582</v>
      </c>
      <c r="C958" s="2" t="s">
        <v>5764</v>
      </c>
      <c r="D958" t="s">
        <v>6142</v>
      </c>
      <c r="E958" s="2">
        <v>2</v>
      </c>
      <c r="F958" s="2" t="e">
        <f>_xlfn.XLOOKUP(C958,customers!A957:A1957,customers!B957:B1957,,0)</f>
        <v>#N/A</v>
      </c>
      <c r="G958" s="2" t="e">
        <f>IF(_xlfn.XLOOKUP(orders!C958,customers!A957:A1957,customers!C957:C1957,,0)=0,"",_xlfn.XLOOKUP(orders!C958,customers!A957:A1957,customers!C957:C1957,,0))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L958*E958</f>
        <v>54.969999999999992</v>
      </c>
      <c r="N958" t="str">
        <f>IF(I958="Rob","Robusta",IF(I958="Exc","Excelsa",IF(I958="Ara","Arabica",IF(I958="Lib","Lebrica"))))</f>
        <v>Robusta</v>
      </c>
      <c r="O958" t="str">
        <f>IF(J958="M","Medium",IF(J958="L","Light",IF(J958="D","Dark","")))</f>
        <v>Light</v>
      </c>
      <c r="P958" t="str">
        <f>_xlfn.XLOOKUP(Orders[[#This Row],[Customer ID]],customers!$A$1:$A$1001,customers!$I$1:$I$1001,,0)</f>
        <v>Yes</v>
      </c>
    </row>
    <row r="959" spans="1:16" x14ac:dyDescent="0.2">
      <c r="A959" s="2" t="s">
        <v>5890</v>
      </c>
      <c r="B959" s="3">
        <v>43582</v>
      </c>
      <c r="C959" s="2" t="s">
        <v>5764</v>
      </c>
      <c r="D959" t="s">
        <v>6171</v>
      </c>
      <c r="E959" s="2">
        <v>1</v>
      </c>
      <c r="F959" s="2" t="e">
        <f>_xlfn.XLOOKUP(C959,customers!A958:A1958,customers!B958:B1958,,0)</f>
        <v>#N/A</v>
      </c>
      <c r="G959" s="2" t="e">
        <f>IF(_xlfn.XLOOKUP(orders!C959,customers!A958:A1958,customers!C958:C1958,,0)=0,"",_xlfn.XLOOKUP(orders!C959,customers!A958:A1958,customers!C958:C1958,,0))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L959*E959</f>
        <v>14.85</v>
      </c>
      <c r="N959" t="str">
        <f>IF(I959="Rob","Robusta",IF(I959="Exc","Excelsa",IF(I959="Ara","Arabica",IF(I959="Lib","Lebrica"))))</f>
        <v>Excelsa</v>
      </c>
      <c r="O959" t="str">
        <f>IF(J959="M","Medium",IF(J959="L","Light",IF(J959="D","Dark","")))</f>
        <v>Light</v>
      </c>
      <c r="P959" t="str">
        <f>_xlfn.XLOOKUP(Orders[[#This Row],[Customer ID]],customers!$A$1:$A$1001,customers!$I$1:$I$1001,,0)</f>
        <v>Yes</v>
      </c>
    </row>
    <row r="960" spans="1:16" x14ac:dyDescent="0.2">
      <c r="A960" s="2" t="s">
        <v>5890</v>
      </c>
      <c r="B960" s="3">
        <v>43582</v>
      </c>
      <c r="C960" s="2" t="s">
        <v>5764</v>
      </c>
      <c r="D960" t="s">
        <v>6167</v>
      </c>
      <c r="E960" s="2">
        <v>2</v>
      </c>
      <c r="F960" s="2" t="e">
        <f>_xlfn.XLOOKUP(C960,customers!A959:A1959,customers!B959:B1959,,0)</f>
        <v>#N/A</v>
      </c>
      <c r="G960" s="2" t="e">
        <f>IF(_xlfn.XLOOKUP(orders!C960,customers!A959:A1959,customers!C959:C1959,,0)=0,"",_xlfn.XLOOKUP(orders!C960,customers!A959:A1959,customers!C959:C1959,,0))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L960*E960</f>
        <v>7.77</v>
      </c>
      <c r="N960" t="str">
        <f>IF(I960="Rob","Robusta",IF(I960="Exc","Excelsa",IF(I960="Ara","Arabica",IF(I960="Lib","Lebrica"))))</f>
        <v>Arabica</v>
      </c>
      <c r="O960" t="str">
        <f>IF(J960="M","Medium",IF(J960="L","Light",IF(J960="D","Dark","")))</f>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_xlfn.XLOOKUP(C961,customers!A960:A1960,customers!B960:B1960,,0)</f>
        <v>Rhodie Strathern</v>
      </c>
      <c r="G961" s="2" t="str">
        <f>IF(_xlfn.XLOOKUP(orders!C961,customers!A960:A1960,customers!C960:C1960,,0)=0,"",_xlfn.XLOOKUP(orders!C961,customers!A960:A1960,customers!C960:C1960,,0))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L961*E961</f>
        <v>23.774999999999999</v>
      </c>
      <c r="N961" t="str">
        <f>IF(I961="Rob","Robusta",IF(I961="Exc","Excelsa",IF(I961="Ara","Arabica",IF(I961="Lib","Lebrica"))))</f>
        <v>Lebrica</v>
      </c>
      <c r="O961" t="str">
        <f>IF(J961="M","Medium",IF(J961="L","Light",IF(J961="D","Dark","")))</f>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_xlfn.XLOOKUP(C962,customers!A961:A1961,customers!B961:B1961,,0)</f>
        <v>Chad Miguel</v>
      </c>
      <c r="G962" s="2" t="str">
        <f>IF(_xlfn.XLOOKUP(orders!C962,customers!A961:A1961,customers!C961:C1961,,0)=0,"",_xlfn.XLOOKUP(orders!C962,customers!A961:A1961,customers!C961:C1961,,0))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L962*E962</f>
        <v>79.25</v>
      </c>
      <c r="N962" t="str">
        <f>IF(I962="Rob","Robusta",IF(I962="Exc","Excelsa",IF(I962="Ara","Arabica",IF(I962="Lib","Lebrica"))))</f>
        <v>Lebrica</v>
      </c>
      <c r="O962" t="str">
        <f>IF(J962="M","Medium",IF(J962="L","Light",IF(J962="D","Dark","")))</f>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_xlfn.XLOOKUP(C963,customers!A962:A1962,customers!B962:B1962,,0)</f>
        <v>Florinda Matusovsky</v>
      </c>
      <c r="G963" s="2" t="str">
        <f>IF(_xlfn.XLOOKUP(orders!C963,customers!A962:A1962,customers!C962:C1962,,0)=0,"",_xlfn.XLOOKUP(orders!C963,customers!A962:A1962,customers!C962:C1962,,0))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L963*E963</f>
        <v>45.769999999999996</v>
      </c>
      <c r="N963" t="str">
        <f>IF(I963="Rob","Robusta",IF(I963="Exc","Excelsa",IF(I963="Ara","Arabica",IF(I963="Lib","Lebrica"))))</f>
        <v>Arabica</v>
      </c>
      <c r="O963" t="str">
        <f>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_xlfn.XLOOKUP(C964,customers!A963:A1963,customers!B963:B1963,,0)</f>
        <v>Morly Rocks</v>
      </c>
      <c r="G964" s="2" t="str">
        <f>IF(_xlfn.XLOOKUP(orders!C964,customers!A963:A1963,customers!C963:C1963,,0)=0,"",_xlfn.XLOOKUP(orders!C964,customers!A963:A1963,customers!C963:C1963,,0))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L964*E964</f>
        <v>8.9499999999999993</v>
      </c>
      <c r="N964" t="str">
        <f>IF(I964="Rob","Robusta",IF(I964="Exc","Excelsa",IF(I964="Ara","Arabica",IF(I964="Lib","Lebrica"))))</f>
        <v>Robusta</v>
      </c>
      <c r="O964" t="str">
        <f>IF(J964="M","Medium",IF(J964="L","Light",IF(J964="D","Dark","")))</f>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_xlfn.XLOOKUP(C965,customers!A964:A1964,customers!B964:B1964,,0)</f>
        <v>Yuri Burrells</v>
      </c>
      <c r="G965" s="2" t="str">
        <f>IF(_xlfn.XLOOKUP(orders!C965,customers!A964:A1964,customers!C964:C1964,,0)=0,"",_xlfn.XLOOKUP(orders!C965,customers!A964:A1964,customers!C964:C1964,,0))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L965*E965</f>
        <v>23.88</v>
      </c>
      <c r="N965" t="str">
        <f>IF(I965="Rob","Robusta",IF(I965="Exc","Excelsa",IF(I965="Ara","Arabica",IF(I965="Lib","Lebrica"))))</f>
        <v>Robusta</v>
      </c>
      <c r="O965" t="str">
        <f>IF(J965="M","Medium",IF(J965="L","Light",IF(J965="D","Dark","")))</f>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_xlfn.XLOOKUP(C966,customers!A965:A1965,customers!B965:B1965,,0)</f>
        <v>Cleopatra Goodrum</v>
      </c>
      <c r="G966" s="2" t="str">
        <f>IF(_xlfn.XLOOKUP(orders!C966,customers!A965:A1965,customers!C965:C1965,,0)=0,"",_xlfn.XLOOKUP(orders!C966,customers!A965:A1965,customers!C965:C1965,,0))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L966*E966</f>
        <v>22.274999999999999</v>
      </c>
      <c r="N966" t="str">
        <f>IF(I966="Rob","Robusta",IF(I966="Exc","Excelsa",IF(I966="Ara","Arabica",IF(I966="Lib","Lebrica"))))</f>
        <v>Excelsa</v>
      </c>
      <c r="O966" t="str">
        <f>IF(J966="M","Medium",IF(J966="L","Light",IF(J966="D","Dark","")))</f>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_xlfn.XLOOKUP(C967,customers!A966:A1966,customers!B966:B1966,,0)</f>
        <v>Joey Jefferys</v>
      </c>
      <c r="G967" s="2" t="str">
        <f>IF(_xlfn.XLOOKUP(orders!C967,customers!A966:A1966,customers!C966:C1966,,0)=0,"",_xlfn.XLOOKUP(orders!C967,customers!A966:A1966,customers!C966:C1966,,0))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L967*E967</f>
        <v>29.849999999999998</v>
      </c>
      <c r="N967" t="str">
        <f>IF(I967="Rob","Robusta",IF(I967="Exc","Excelsa",IF(I967="Ara","Arabica",IF(I967="Lib","Lebrica"))))</f>
        <v>Robusta</v>
      </c>
      <c r="O967" t="str">
        <f>IF(J967="M","Medium",IF(J967="L","Light",IF(J967="D","Dark","")))</f>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_xlfn.XLOOKUP(C968,customers!A967:A1967,customers!B967:B1967,,0)</f>
        <v>Bearnard Wardell</v>
      </c>
      <c r="G968" s="2" t="str">
        <f>IF(_xlfn.XLOOKUP(orders!C968,customers!A967:A1967,customers!C967:C1967,,0)=0,"",_xlfn.XLOOKUP(orders!C968,customers!A967:A1967,customers!C967:C1967,,0))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L968*E968</f>
        <v>53.46</v>
      </c>
      <c r="N968" t="str">
        <f>IF(I968="Rob","Robusta",IF(I968="Exc","Excelsa",IF(I968="Ara","Arabica",IF(I968="Lib","Lebrica"))))</f>
        <v>Excelsa</v>
      </c>
      <c r="O968" t="str">
        <f>IF(J968="M","Medium",IF(J968="L","Light",IF(J968="D","Dark","")))</f>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_xlfn.XLOOKUP(C969,customers!A968:A1968,customers!B968:B1968,,0)</f>
        <v>Zeke Walisiak</v>
      </c>
      <c r="G969" s="2" t="str">
        <f>IF(_xlfn.XLOOKUP(orders!C969,customers!A968:A1968,customers!C968:C1968,,0)=0,"",_xlfn.XLOOKUP(orders!C969,customers!A968:A1968,customers!C968:C1968,,0))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L969*E969</f>
        <v>2.6849999999999996</v>
      </c>
      <c r="N969" t="str">
        <f>IF(I969="Rob","Robusta",IF(I969="Exc","Excelsa",IF(I969="Ara","Arabica",IF(I969="Lib","Lebrica"))))</f>
        <v>Robusta</v>
      </c>
      <c r="O969" t="str">
        <f>IF(J969="M","Medium",IF(J969="L","Light",IF(J969="D","Dark","")))</f>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_xlfn.XLOOKUP(C970,customers!A969:A1969,customers!B969:B1969,,0)</f>
        <v>Wiley Leopold</v>
      </c>
      <c r="G970" s="2" t="str">
        <f>IF(_xlfn.XLOOKUP(orders!C970,customers!A969:A1969,customers!C969:C1969,,0)=0,"",_xlfn.XLOOKUP(orders!C970,customers!A969:A1969,customers!C969:C1969,,0))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L970*E970</f>
        <v>5.97</v>
      </c>
      <c r="N970" t="str">
        <f>IF(I970="Rob","Robusta",IF(I970="Exc","Excelsa",IF(I970="Ara","Arabica",IF(I970="Lib","Lebrica"))))</f>
        <v>Robusta</v>
      </c>
      <c r="O970" t="str">
        <f>IF(J970="M","Medium",IF(J970="L","Light",IF(J970="D","Dark","")))</f>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_xlfn.XLOOKUP(C971,customers!A970:A1970,customers!B970:B1970,,0)</f>
        <v>Chiarra Shalders</v>
      </c>
      <c r="G971" s="2" t="str">
        <f>IF(_xlfn.XLOOKUP(orders!C971,customers!A970:A1970,customers!C970:C1970,,0)=0,"",_xlfn.XLOOKUP(orders!C971,customers!A970:A1970,customers!C970:C1970,,0))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L971*E971</f>
        <v>12.95</v>
      </c>
      <c r="N971" t="str">
        <f>IF(I971="Rob","Robusta",IF(I971="Exc","Excelsa",IF(I971="Ara","Arabica",IF(I971="Lib","Lebrica"))))</f>
        <v>Lebrica</v>
      </c>
      <c r="O971" t="str">
        <f>IF(J971="M","Medium",IF(J971="L","Light",IF(J971="D","Dark","")))</f>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_xlfn.XLOOKUP(C972,customers!A971:A1971,customers!B971:B1971,,0)</f>
        <v>Sharl Southerill</v>
      </c>
      <c r="G972" s="2" t="str">
        <f>IF(_xlfn.XLOOKUP(orders!C972,customers!A971:A1971,customers!C971:C1971,,0)=0,"",_xlfn.XLOOKUP(orders!C972,customers!A971:A1971,customers!C971:C1971,,0))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L972*E972</f>
        <v>8.25</v>
      </c>
      <c r="N972" t="str">
        <f>IF(I972="Rob","Robusta",IF(I972="Exc","Excelsa",IF(I972="Ara","Arabica",IF(I972="Lib","Lebrica"))))</f>
        <v>Excelsa</v>
      </c>
      <c r="O972" t="str">
        <f>IF(J972="M","Medium",IF(J972="L","Light",IF(J972="D","Dark","")))</f>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_xlfn.XLOOKUP(C973,customers!A972:A1972,customers!B972:B1972,,0)</f>
        <v>Noni Furber</v>
      </c>
      <c r="G973" s="2" t="str">
        <f>IF(_xlfn.XLOOKUP(orders!C973,customers!A972:A1972,customers!C972:C1972,,0)=0,"",_xlfn.XLOOKUP(orders!C973,customers!A972:A1972,customers!C972:C1972,,0))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L973*E973</f>
        <v>148.92499999999998</v>
      </c>
      <c r="N973" t="str">
        <f>IF(I973="Rob","Robusta",IF(I973="Exc","Excelsa",IF(I973="Ara","Arabica",IF(I973="Lib","Lebrica"))))</f>
        <v>Arabica</v>
      </c>
      <c r="O973" t="str">
        <f>IF(J973="M","Medium",IF(J973="L","Light",IF(J973="D","Dark","")))</f>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_xlfn.XLOOKUP(C974,customers!A973:A1973,customers!B973:B1973,,0)</f>
        <v>Dinah Crutcher</v>
      </c>
      <c r="G974" s="2" t="str">
        <f>IF(_xlfn.XLOOKUP(orders!C974,customers!A973:A1973,customers!C973:C1973,,0)=0,"",_xlfn.XLOOKUP(orders!C974,customers!A973:A1973,customers!C973:C1973,,0))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L974*E974</f>
        <v>89.35499999999999</v>
      </c>
      <c r="N974" t="str">
        <f>IF(I974="Rob","Robusta",IF(I974="Exc","Excelsa",IF(I974="Ara","Arabica",IF(I974="Lib","Lebrica"))))</f>
        <v>Arabica</v>
      </c>
      <c r="O974" t="str">
        <f>IF(J974="M","Medium",IF(J974="L","Light",IF(J974="D","Dark","")))</f>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_xlfn.XLOOKUP(C975,customers!A974:A1974,customers!B974:B1974,,0)</f>
        <v>Charlean Keave</v>
      </c>
      <c r="G975" s="2" t="str">
        <f>IF(_xlfn.XLOOKUP(orders!C975,customers!A974:A1974,customers!C974:C1974,,0)=0,"",_xlfn.XLOOKUP(orders!C975,customers!A974:A1974,customers!C974:C1974,,0))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L975*E975</f>
        <v>87.300000000000011</v>
      </c>
      <c r="N975" t="str">
        <f>IF(I975="Rob","Robusta",IF(I975="Exc","Excelsa",IF(I975="Ara","Arabica",IF(I975="Lib","Lebrica"))))</f>
        <v>Lebrica</v>
      </c>
      <c r="O975" t="str">
        <f>IF(J975="M","Medium",IF(J975="L","Light",IF(J975="D","Dark","")))</f>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_xlfn.XLOOKUP(C976,customers!A975:A1975,customers!B975:B1975,,0)</f>
        <v>Sada Roseborough</v>
      </c>
      <c r="G976" s="2" t="str">
        <f>IF(_xlfn.XLOOKUP(orders!C976,customers!A975:A1975,customers!C975:C1975,,0)=0,"",_xlfn.XLOOKUP(orders!C976,customers!A975:A1975,customers!C975:C1975,,0))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L976*E976</f>
        <v>5.3699999999999992</v>
      </c>
      <c r="N976" t="str">
        <f>IF(I976="Rob","Robusta",IF(I976="Exc","Excelsa",IF(I976="Ara","Arabica",IF(I976="Lib","Lebrica"))))</f>
        <v>Robusta</v>
      </c>
      <c r="O976" t="str">
        <f>IF(J976="M","Medium",IF(J976="L","Light",IF(J976="D","Dark","")))</f>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_xlfn.XLOOKUP(C977,customers!A976:A1976,customers!B976:B1976,,0)</f>
        <v>Clayton Kingwell</v>
      </c>
      <c r="G977" s="2" t="str">
        <f>IF(_xlfn.XLOOKUP(orders!C977,customers!A976:A1976,customers!C976:C1976,,0)=0,"",_xlfn.XLOOKUP(orders!C977,customers!A976:A1976,customers!C976:C1976,,0))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L977*E977</f>
        <v>8.9550000000000001</v>
      </c>
      <c r="N977" t="str">
        <f>IF(I977="Rob","Robusta",IF(I977="Exc","Excelsa",IF(I977="Ara","Arabica",IF(I977="Lib","Lebrica"))))</f>
        <v>Arabica</v>
      </c>
      <c r="O977" t="str">
        <f>IF(J977="M","Medium",IF(J977="L","Light",IF(J977="D","Dark","")))</f>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_xlfn.XLOOKUP(C978,customers!A977:A1977,customers!B977:B1977,,0)</f>
        <v>Kacy Canto</v>
      </c>
      <c r="G978" s="2" t="str">
        <f>IF(_xlfn.XLOOKUP(orders!C978,customers!A977:A1977,customers!C977:C1977,,0)=0,"",_xlfn.XLOOKUP(orders!C978,customers!A977:A1977,customers!C977:C1977,,0))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L978*E978</f>
        <v>137.42499999999998</v>
      </c>
      <c r="N978" t="str">
        <f>IF(I978="Rob","Robusta",IF(I978="Exc","Excelsa",IF(I978="Ara","Arabica",IF(I978="Lib","Lebrica"))))</f>
        <v>Robusta</v>
      </c>
      <c r="O978" t="str">
        <f>IF(J978="M","Medium",IF(J978="L","Light",IF(J978="D","Dark","")))</f>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_xlfn.XLOOKUP(C979,customers!A978:A1978,customers!B978:B1978,,0)</f>
        <v>Mab Blakemore</v>
      </c>
      <c r="G979" s="2" t="str">
        <f>IF(_xlfn.XLOOKUP(orders!C979,customers!A978:A1978,customers!C978:C1978,,0)=0,"",_xlfn.XLOOKUP(orders!C979,customers!A978:A1978,customers!C978:C1978,,0))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L979*E979</f>
        <v>59.75</v>
      </c>
      <c r="N979" t="str">
        <f>IF(I979="Rob","Robusta",IF(I979="Exc","Excelsa",IF(I979="Ara","Arabica",IF(I979="Lib","Lebrica"))))</f>
        <v>Robusta</v>
      </c>
      <c r="O979" t="str">
        <f>IF(J979="M","Medium",IF(J979="L","Light",IF(J979="D","Dark","")))</f>
        <v>Light</v>
      </c>
      <c r="P979" t="str">
        <f>_xlfn.XLOOKUP(Orders[[#This Row],[Customer ID]],customers!$A$1:$A$1001,customers!$I$1:$I$1001,,0)</f>
        <v>No</v>
      </c>
    </row>
    <row r="980" spans="1:16" x14ac:dyDescent="0.2">
      <c r="A980" s="2" t="s">
        <v>6019</v>
      </c>
      <c r="B980" s="3">
        <v>43913</v>
      </c>
      <c r="C980" s="2" t="s">
        <v>5990</v>
      </c>
      <c r="D980" t="s">
        <v>6180</v>
      </c>
      <c r="E980" s="2">
        <v>3</v>
      </c>
      <c r="F980" s="2" t="e">
        <f>_xlfn.XLOOKUP(C980,customers!A979:A1979,customers!B979:B1979,,0)</f>
        <v>#N/A</v>
      </c>
      <c r="G980" s="2" t="e">
        <f>IF(_xlfn.XLOOKUP(orders!C980,customers!A979:A1979,customers!C979:C1979,,0)=0,"",_xlfn.XLOOKUP(orders!C980,customers!A979:A1979,customers!C979:C1979,,0))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L980*E980</f>
        <v>23.31</v>
      </c>
      <c r="N980" t="str">
        <f>IF(I980="Rob","Robusta",IF(I980="Exc","Excelsa",IF(I980="Ara","Arabica",IF(I980="Lib","Lebrica"))))</f>
        <v>Arabica</v>
      </c>
      <c r="O980" t="str">
        <f>IF(J980="M","Medium",IF(J980="L","Light",IF(J980="D","Dark","")))</f>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_xlfn.XLOOKUP(C981,customers!A980:A1980,customers!B980:B1980,,0)</f>
        <v>Javier Causnett</v>
      </c>
      <c r="G981" s="2" t="str">
        <f>IF(_xlfn.XLOOKUP(orders!C981,customers!A980:A1980,customers!C980:C1980,,0)=0,"",_xlfn.XLOOKUP(orders!C981,customers!A980:A1980,customers!C980:C1980,,0))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L981*E981</f>
        <v>10.739999999999998</v>
      </c>
      <c r="N981" t="str">
        <f>IF(I981="Rob","Robusta",IF(I981="Exc","Excelsa",IF(I981="Ara","Arabica",IF(I981="Lib","Lebrica"))))</f>
        <v>Robusta</v>
      </c>
      <c r="O981" t="str">
        <f>IF(J981="M","Medium",IF(J981="L","Light",IF(J981="D","Dark","")))</f>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_xlfn.XLOOKUP(C982,customers!A981:A1981,customers!B981:B1981,,0)</f>
        <v>Demetris Micheli</v>
      </c>
      <c r="G982" s="2" t="str">
        <f>IF(_xlfn.XLOOKUP(orders!C982,customers!A981:A1981,customers!C981:C1981,,0)=0,"",_xlfn.XLOOKUP(orders!C982,customers!A981:A1981,customers!C981:C1981,,0))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L982*E982</f>
        <v>167.67000000000002</v>
      </c>
      <c r="N982" t="str">
        <f>IF(I982="Rob","Robusta",IF(I982="Exc","Excelsa",IF(I982="Ara","Arabica",IF(I982="Lib","Lebrica"))))</f>
        <v>Excelsa</v>
      </c>
      <c r="O982" t="str">
        <f>IF(J982="M","Medium",IF(J982="L","Light",IF(J982="D","Dark","")))</f>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_xlfn.XLOOKUP(C983,customers!A982:A1982,customers!B982:B1982,,0)</f>
        <v>Chloette Bernardot</v>
      </c>
      <c r="G983" s="2" t="str">
        <f>IF(_xlfn.XLOOKUP(orders!C983,customers!A982:A1982,customers!C982:C1982,,0)=0,"",_xlfn.XLOOKUP(orders!C983,customers!A982:A1982,customers!C982:C1982,,0))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L983*E983</f>
        <v>21.87</v>
      </c>
      <c r="N983" t="str">
        <f>IF(I983="Rob","Robusta",IF(I983="Exc","Excelsa",IF(I983="Ara","Arabica",IF(I983="Lib","Lebrica"))))</f>
        <v>Excelsa</v>
      </c>
      <c r="O983" t="str">
        <f>IF(J983="M","Medium",IF(J983="L","Light",IF(J983="D","Dark","")))</f>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_xlfn.XLOOKUP(C984,customers!A983:A1983,customers!B983:B1983,,0)</f>
        <v>Kim Kemery</v>
      </c>
      <c r="G984" s="2" t="str">
        <f>IF(_xlfn.XLOOKUP(orders!C984,customers!A983:A1983,customers!C983:C1983,,0)=0,"",_xlfn.XLOOKUP(orders!C984,customers!A983:A1983,customers!C983:C1983,,0))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L984*E984</f>
        <v>23.9</v>
      </c>
      <c r="N984" t="str">
        <f>IF(I984="Rob","Robusta",IF(I984="Exc","Excelsa",IF(I984="Ara","Arabica",IF(I984="Lib","Lebrica"))))</f>
        <v>Robusta</v>
      </c>
      <c r="O984" t="str">
        <f>IF(J984="M","Medium",IF(J984="L","Light",IF(J984="D","Dark","")))</f>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_xlfn.XLOOKUP(C985,customers!A984:A1984,customers!B984:B1984,,0)</f>
        <v>Fanchette Parlot</v>
      </c>
      <c r="G985" s="2" t="str">
        <f>IF(_xlfn.XLOOKUP(orders!C985,customers!A984:A1984,customers!C984:C1984,,0)=0,"",_xlfn.XLOOKUP(orders!C985,customers!A984:A1984,customers!C984:C1984,,0))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L985*E985</f>
        <v>6.75</v>
      </c>
      <c r="N985" t="str">
        <f>IF(I985="Rob","Robusta",IF(I985="Exc","Excelsa",IF(I985="Ara","Arabica",IF(I985="Lib","Lebrica"))))</f>
        <v>Arabica</v>
      </c>
      <c r="O985" t="str">
        <f>IF(J985="M","Medium",IF(J985="L","Light",IF(J985="D","Dark","")))</f>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_xlfn.XLOOKUP(C986,customers!A985:A1985,customers!B985:B1985,,0)</f>
        <v>Ramon Cheak</v>
      </c>
      <c r="G986" s="2" t="str">
        <f>IF(_xlfn.XLOOKUP(orders!C986,customers!A985:A1985,customers!C985:C1985,,0)=0,"",_xlfn.XLOOKUP(orders!C986,customers!A985:A1985,customers!C985:C1985,,0))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L986*E986</f>
        <v>31.624999999999996</v>
      </c>
      <c r="N986" t="str">
        <f>IF(I986="Rob","Robusta",IF(I986="Exc","Excelsa",IF(I986="Ara","Arabica",IF(I986="Lib","Lebrica"))))</f>
        <v>Excelsa</v>
      </c>
      <c r="O986" t="str">
        <f>IF(J986="M","Medium",IF(J986="L","Light",IF(J986="D","Dark","")))</f>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_xlfn.XLOOKUP(C987,customers!A986:A1986,customers!B986:B1986,,0)</f>
        <v>Koressa O'Geneay</v>
      </c>
      <c r="G987" s="2" t="str">
        <f>IF(_xlfn.XLOOKUP(orders!C987,customers!A986:A1986,customers!C986:C1986,,0)=0,"",_xlfn.XLOOKUP(orders!C987,customers!A986:A1986,customers!C986:C1986,,0))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L987*E987</f>
        <v>47.8</v>
      </c>
      <c r="N987" t="str">
        <f>IF(I987="Rob","Robusta",IF(I987="Exc","Excelsa",IF(I987="Ara","Arabica",IF(I987="Lib","Lebrica"))))</f>
        <v>Robusta</v>
      </c>
      <c r="O987" t="str">
        <f>IF(J987="M","Medium",IF(J987="L","Light",IF(J987="D","Dark","")))</f>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_xlfn.XLOOKUP(C988,customers!A987:A1987,customers!B987:B1987,,0)</f>
        <v>Claudell Ayre</v>
      </c>
      <c r="G988" s="2" t="str">
        <f>IF(_xlfn.XLOOKUP(orders!C988,customers!A987:A1987,customers!C987:C1987,,0)=0,"",_xlfn.XLOOKUP(orders!C988,customers!A987:A1987,customers!C987:C1987,,0))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L988*E988</f>
        <v>33.464999999999996</v>
      </c>
      <c r="N988" t="str">
        <f>IF(I988="Rob","Robusta",IF(I988="Exc","Excelsa",IF(I988="Ara","Arabica",IF(I988="Lib","Lebrica"))))</f>
        <v>Lebrica</v>
      </c>
      <c r="O988" t="str">
        <f>IF(J988="M","Medium",IF(J988="L","Light",IF(J988="D","Dark","")))</f>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_xlfn.XLOOKUP(C989,customers!A988:A1988,customers!B988:B1988,,0)</f>
        <v>Lorianne Kyneton</v>
      </c>
      <c r="G989" s="2" t="str">
        <f>IF(_xlfn.XLOOKUP(orders!C989,customers!A988:A1988,customers!C988:C1988,,0)=0,"",_xlfn.XLOOKUP(orders!C989,customers!A988:A1988,customers!C988:C1988,,0))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L989*E989</f>
        <v>29.849999999999998</v>
      </c>
      <c r="N989" t="str">
        <f>IF(I989="Rob","Robusta",IF(I989="Exc","Excelsa",IF(I989="Ara","Arabica",IF(I989="Lib","Lebrica"))))</f>
        <v>Arabica</v>
      </c>
      <c r="O989" t="str">
        <f>IF(J989="M","Medium",IF(J989="L","Light",IF(J989="D","Dark","")))</f>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_xlfn.XLOOKUP(C990,customers!A989:A1989,customers!B989:B1989,,0)</f>
        <v>Adele McFayden</v>
      </c>
      <c r="G990" s="2" t="str">
        <f>IF(_xlfn.XLOOKUP(orders!C990,customers!A989:A1989,customers!C989:C1989,,0)=0,"",_xlfn.XLOOKUP(orders!C990,customers!A989:A1989,customers!C989:C1989,,0))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L990*E990</f>
        <v>29.849999999999998</v>
      </c>
      <c r="N990" t="str">
        <f>IF(I990="Rob","Robusta",IF(I990="Exc","Excelsa",IF(I990="Ara","Arabica",IF(I990="Lib","Lebrica"))))</f>
        <v>Robusta</v>
      </c>
      <c r="O990" t="str">
        <f>IF(J990="M","Medium",IF(J990="L","Light",IF(J990="D","Dark","")))</f>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_xlfn.XLOOKUP(C991,customers!A990:A1990,customers!B990:B1990,,0)</f>
        <v>Herta Layne</v>
      </c>
      <c r="G991" s="2" t="str">
        <f>IF(_xlfn.XLOOKUP(orders!C991,customers!A990:A1990,customers!C990:C1990,,0)=0,"",_xlfn.XLOOKUP(orders!C991,customers!A990:A1990,customers!C990:C1990,,0))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L991*E991</f>
        <v>155.24999999999997</v>
      </c>
      <c r="N991" t="str">
        <f>IF(I991="Rob","Robusta",IF(I991="Exc","Excelsa",IF(I991="Ara","Arabica",IF(I991="Lib","Lebrica"))))</f>
        <v>Arabica</v>
      </c>
      <c r="O991" t="str">
        <f>IF(J991="M","Medium",IF(J991="L","Light",IF(J991="D","Dark","")))</f>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_xlfn.XLOOKUP(C992,customers!A991:A1991,customers!B991:B1991,,0)</f>
        <v>Marguerite Graves</v>
      </c>
      <c r="G992" s="2" t="str">
        <f>IF(_xlfn.XLOOKUP(orders!C992,customers!A991:A1991,customers!C991:C1991,,0)=0,"",_xlfn.XLOOKUP(orders!C992,customers!A991:A1991,customers!C991:C1991,,0))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L992*E992</f>
        <v>18.225000000000001</v>
      </c>
      <c r="N992" t="str">
        <f>IF(I992="Rob","Robusta",IF(I992="Exc","Excelsa",IF(I992="Ara","Arabica",IF(I992="Lib","Lebrica"))))</f>
        <v>Excelsa</v>
      </c>
      <c r="O992" t="str">
        <f>IF(J992="M","Medium",IF(J992="L","Light",IF(J992="D","Dark","")))</f>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_xlfn.XLOOKUP(C993,customers!A992:A1992,customers!B992:B1992,,0)</f>
        <v>Marguerite Graves</v>
      </c>
      <c r="G993" s="2" t="str">
        <f>IF(_xlfn.XLOOKUP(orders!C993,customers!A992:A1992,customers!C992:C1992,,0)=0,"",_xlfn.XLOOKUP(orders!C993,customers!A992:A1992,customers!C992:C1992,,0))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L993*E993</f>
        <v>15.54</v>
      </c>
      <c r="N993" t="str">
        <f>IF(I993="Rob","Robusta",IF(I993="Exc","Excelsa",IF(I993="Ara","Arabica",IF(I993="Lib","Lebrica"))))</f>
        <v>Lebrica</v>
      </c>
      <c r="O993" t="str">
        <f>IF(J993="M","Medium",IF(J993="L","Light",IF(J993="D","Dark","")))</f>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_xlfn.XLOOKUP(C994,customers!A993:A1993,customers!B993:B1993,,0)</f>
        <v>Desdemona Eye</v>
      </c>
      <c r="G994" s="2" t="str">
        <f>IF(_xlfn.XLOOKUP(orders!C994,customers!A993:A1993,customers!C993:C1993,,0)=0,"",_xlfn.XLOOKUP(orders!C994,customers!A993:A1993,customers!C993:C1993,,0))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L994*E994</f>
        <v>109.36499999999999</v>
      </c>
      <c r="N994" t="str">
        <f>IF(I994="Rob","Robusta",IF(I994="Exc","Excelsa",IF(I994="Ara","Arabica",IF(I994="Lib","Lebrica"))))</f>
        <v>Lebrica</v>
      </c>
      <c r="O994" t="str">
        <f>IF(J994="M","Medium",IF(J994="L","Light",IF(J994="D","Dark","")))</f>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_xlfn.XLOOKUP(C995,customers!A994:A1994,customers!B994:B1994,,0)</f>
        <v>Margarette Sterland</v>
      </c>
      <c r="G995" s="2" t="str">
        <f>IF(_xlfn.XLOOKUP(orders!C995,customers!A994:A1994,customers!C994:C1994,,0)=0,"",_xlfn.XLOOKUP(orders!C995,customers!A994:A1994,customers!C994:C1994,,0))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L995*E995</f>
        <v>77.699999999999989</v>
      </c>
      <c r="N995" t="str">
        <f>IF(I995="Rob","Robusta",IF(I995="Exc","Excelsa",IF(I995="Ara","Arabica",IF(I995="Lib","Lebrica"))))</f>
        <v>Arabica</v>
      </c>
      <c r="O995" t="str">
        <f>IF(J995="M","Medium",IF(J995="L","Light",IF(J995="D","Dark","")))</f>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_xlfn.XLOOKUP(C996,customers!A995:A1995,customers!B995:B1995,,0)</f>
        <v>Catharine Scoines</v>
      </c>
      <c r="G996" s="2" t="str">
        <f>IF(_xlfn.XLOOKUP(orders!C996,customers!A995:A1995,customers!C995:C1995,,0)=0,"",_xlfn.XLOOKUP(orders!C996,customers!A995:A1995,customers!C995:C1995,,0))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L996*E996</f>
        <v>8.9550000000000001</v>
      </c>
      <c r="N996" t="str">
        <f>IF(I996="Rob","Robusta",IF(I996="Exc","Excelsa",IF(I996="Ara","Arabica",IF(I996="Lib","Lebrica"))))</f>
        <v>Arabica</v>
      </c>
      <c r="O996" t="str">
        <f>IF(J996="M","Medium",IF(J996="L","Light",IF(J996="D","Dark","")))</f>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_xlfn.XLOOKUP(C997,customers!A996:A1996,customers!B996:B1996,,0)</f>
        <v>Jennica Tewelson</v>
      </c>
      <c r="G997" s="2" t="str">
        <f>IF(_xlfn.XLOOKUP(orders!C997,customers!A996:A1996,customers!C996:C1996,,0)=0,"",_xlfn.XLOOKUP(orders!C997,customers!A996:A1996,customers!C996:C1996,,0))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L997*E997</f>
        <v>27.484999999999996</v>
      </c>
      <c r="N997" t="str">
        <f>IF(I997="Rob","Robusta",IF(I997="Exc","Excelsa",IF(I997="Ara","Arabica",IF(I997="Lib","Lebrica"))))</f>
        <v>Robusta</v>
      </c>
      <c r="O997" t="str">
        <f>IF(J997="M","Medium",IF(J997="L","Light",IF(J997="D","Dark","")))</f>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_xlfn.XLOOKUP(C998,customers!A997:A1997,customers!B997:B1997,,0)</f>
        <v>Marguerite Graves</v>
      </c>
      <c r="G998" s="2" t="str">
        <f>IF(_xlfn.XLOOKUP(orders!C998,customers!A997:A1997,customers!C997:C1997,,0)=0,"",_xlfn.XLOOKUP(orders!C998,customers!A997:A1997,customers!C997:C1997,,0))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L998*E998</f>
        <v>29.849999999999998</v>
      </c>
      <c r="N998" t="str">
        <f>IF(I998="Rob","Robusta",IF(I998="Exc","Excelsa",IF(I998="Ara","Arabica",IF(I998="Lib","Lebrica"))))</f>
        <v>Robusta</v>
      </c>
      <c r="O998" t="str">
        <f>IF(J998="M","Medium",IF(J998="L","Light",IF(J998="D","Dark","")))</f>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_xlfn.XLOOKUP(C999,customers!A998:A1998,customers!B998:B1998,,0)</f>
        <v>Marguerite Graves</v>
      </c>
      <c r="G999" s="2" t="str">
        <f>IF(_xlfn.XLOOKUP(orders!C999,customers!A998:A1998,customers!C998:C1998,,0)=0,"",_xlfn.XLOOKUP(orders!C999,customers!A998:A1998,customers!C998:C1998,,0))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L999*E999</f>
        <v>27</v>
      </c>
      <c r="N999" t="str">
        <f>IF(I999="Rob","Robusta",IF(I999="Exc","Excelsa",IF(I999="Ara","Arabica",IF(I999="Lib","Lebrica"))))</f>
        <v>Arabica</v>
      </c>
      <c r="O999" t="str">
        <f>IF(J999="M","Medium",IF(J999="L","Light",IF(J999="D","Dark","")))</f>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_xlfn.XLOOKUP(C1000,customers!A999:A1999,customers!B999:B1999,,0)</f>
        <v>Nicolina Jenny</v>
      </c>
      <c r="G1000" s="2" t="str">
        <f>IF(_xlfn.XLOOKUP(orders!C1000,customers!A999:A1999,customers!C999:C1999,,0)=0,"",_xlfn.XLOOKUP(orders!C1000,customers!A999:A1999,customers!C999:C1999,,0))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L1000*E1000</f>
        <v>9.9499999999999993</v>
      </c>
      <c r="N1000" t="str">
        <f>IF(I1000="Rob","Robusta",IF(I1000="Exc","Excelsa",IF(I1000="Ara","Arabica",IF(I1000="Lib","Lebrica"))))</f>
        <v>Arabica</v>
      </c>
      <c r="O1000" t="str">
        <f>IF(J1000="M","Medium",IF(J1000="L","Light",IF(J1000="D","Dark","")))</f>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_xlfn.XLOOKUP(C1001,customers!A1000:A2000,customers!B1000:B2000,,0)</f>
        <v>Vidovic Antonelli</v>
      </c>
      <c r="G1001" s="2" t="str">
        <f>IF(_xlfn.XLOOKUP(orders!C1001,customers!A1000:A2000,customers!C1000:C2000,,0)=0,"",_xlfn.XLOOKUP(orders!C1001,customers!A1000:A2000,customers!C1000:C2000,,0))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L1001*E1001</f>
        <v>12.375</v>
      </c>
      <c r="N1001" t="str">
        <f>IF(I1001="Rob","Robusta",IF(I1001="Exc","Excelsa",IF(I1001="Ara","Arabica",IF(I1001="Lib","Lebrica"))))</f>
        <v>Excelsa</v>
      </c>
      <c r="O1001" t="str">
        <f>IF(J1001="M","Medium",IF(J1001="L","Light",IF(J1001="D","Dark","")))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 sqref="C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Yatin Arora</cp:lastModifiedBy>
  <cp:revision/>
  <dcterms:created xsi:type="dcterms:W3CDTF">2022-11-26T09:51:45Z</dcterms:created>
  <dcterms:modified xsi:type="dcterms:W3CDTF">2024-03-14T05:27:22Z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6529a0-42b2-42f6-af3a-c514ce411540_Enabled">
    <vt:lpwstr>true</vt:lpwstr>
  </property>
  <property fmtid="{D5CDD505-2E9C-101B-9397-08002B2CF9AE}" pid="3" name="MSIP_Label_486529a0-42b2-42f6-af3a-c514ce411540_SetDate">
    <vt:lpwstr>2024-03-14T05:27:04Z</vt:lpwstr>
  </property>
  <property fmtid="{D5CDD505-2E9C-101B-9397-08002B2CF9AE}" pid="4" name="MSIP_Label_486529a0-42b2-42f6-af3a-c514ce411540_Method">
    <vt:lpwstr>Standard</vt:lpwstr>
  </property>
  <property fmtid="{D5CDD505-2E9C-101B-9397-08002B2CF9AE}" pid="5" name="MSIP_Label_486529a0-42b2-42f6-af3a-c514ce411540_Name">
    <vt:lpwstr>Custom Sensitivity label1</vt:lpwstr>
  </property>
  <property fmtid="{D5CDD505-2E9C-101B-9397-08002B2CF9AE}" pid="6" name="MSIP_Label_486529a0-42b2-42f6-af3a-c514ce411540_SiteId">
    <vt:lpwstr>ea07d4fe-086e-43c0-ab3f-37d74364c685</vt:lpwstr>
  </property>
  <property fmtid="{D5CDD505-2E9C-101B-9397-08002B2CF9AE}" pid="7" name="MSIP_Label_486529a0-42b2-42f6-af3a-c514ce411540_ActionId">
    <vt:lpwstr>5af2d04c-a48e-4b50-a00a-44b1cba9b80b</vt:lpwstr>
  </property>
  <property fmtid="{D5CDD505-2E9C-101B-9397-08002B2CF9AE}" pid="8" name="MSIP_Label_486529a0-42b2-42f6-af3a-c514ce411540_ContentBits">
    <vt:lpwstr>0</vt:lpwstr>
  </property>
</Properties>
</file>