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Postdoc\Box Sync\Valett Lab\Feijo\LTREB Data Pipeline Experiment\empirical\Benthic CHL and AFDM\0_data\external\Biomass\"/>
    </mc:Choice>
  </mc:AlternateContent>
  <xr:revisionPtr revIDLastSave="0" documentId="13_ncr:1_{CCE22B42-C858-4FBD-9FA0-D866470552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X3" i="1" s="1"/>
  <c r="V117" i="1" l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O99" i="1"/>
  <c r="W99" i="1" s="1"/>
  <c r="O100" i="1"/>
  <c r="S100" i="1" s="1"/>
  <c r="O101" i="1"/>
  <c r="S101" i="1" s="1"/>
  <c r="O102" i="1"/>
  <c r="S102" i="1" s="1"/>
  <c r="O103" i="1"/>
  <c r="W103" i="1" s="1"/>
  <c r="O104" i="1"/>
  <c r="S104" i="1" s="1"/>
  <c r="O105" i="1"/>
  <c r="S105" i="1" s="1"/>
  <c r="O106" i="1"/>
  <c r="S106" i="1" s="1"/>
  <c r="O107" i="1"/>
  <c r="W107" i="1" s="1"/>
  <c r="O108" i="1"/>
  <c r="S108" i="1" s="1"/>
  <c r="O109" i="1"/>
  <c r="S109" i="1" s="1"/>
  <c r="O110" i="1"/>
  <c r="S110" i="1" s="1"/>
  <c r="O111" i="1"/>
  <c r="W111" i="1" s="1"/>
  <c r="O112" i="1"/>
  <c r="S112" i="1" s="1"/>
  <c r="O113" i="1"/>
  <c r="S113" i="1" s="1"/>
  <c r="O114" i="1"/>
  <c r="S114" i="1" s="1"/>
  <c r="O115" i="1"/>
  <c r="W115" i="1" s="1"/>
  <c r="O116" i="1"/>
  <c r="T116" i="1" s="1"/>
  <c r="O117" i="1"/>
  <c r="S117" i="1" s="1"/>
  <c r="O98" i="1"/>
  <c r="S98" i="1" s="1"/>
  <c r="H114" i="1"/>
  <c r="H107" i="1"/>
  <c r="H102" i="1"/>
  <c r="W113" i="1" l="1"/>
  <c r="W114" i="1"/>
  <c r="X114" i="1" s="1"/>
  <c r="W106" i="1"/>
  <c r="X106" i="1" s="1"/>
  <c r="W105" i="1"/>
  <c r="X105" i="1" s="1"/>
  <c r="W98" i="1"/>
  <c r="X98" i="1" s="1"/>
  <c r="W110" i="1"/>
  <c r="X110" i="1" s="1"/>
  <c r="W102" i="1"/>
  <c r="X102" i="1" s="1"/>
  <c r="W117" i="1"/>
  <c r="X117" i="1" s="1"/>
  <c r="W109" i="1"/>
  <c r="X109" i="1" s="1"/>
  <c r="W101" i="1"/>
  <c r="X101" i="1" s="1"/>
  <c r="T112" i="1"/>
  <c r="T104" i="1"/>
  <c r="S116" i="1"/>
  <c r="T115" i="1"/>
  <c r="T107" i="1"/>
  <c r="T99" i="1"/>
  <c r="S111" i="1"/>
  <c r="X113" i="1"/>
  <c r="T98" i="1"/>
  <c r="T114" i="1"/>
  <c r="T110" i="1"/>
  <c r="T106" i="1"/>
  <c r="T102" i="1"/>
  <c r="W116" i="1"/>
  <c r="X116" i="1" s="1"/>
  <c r="W112" i="1"/>
  <c r="X112" i="1" s="1"/>
  <c r="W108" i="1"/>
  <c r="X108" i="1" s="1"/>
  <c r="W104" i="1"/>
  <c r="X104" i="1" s="1"/>
  <c r="W100" i="1"/>
  <c r="X100" i="1" s="1"/>
  <c r="T108" i="1"/>
  <c r="T100" i="1"/>
  <c r="T111" i="1"/>
  <c r="T103" i="1"/>
  <c r="S115" i="1"/>
  <c r="S107" i="1"/>
  <c r="S103" i="1"/>
  <c r="S99" i="1"/>
  <c r="T117" i="1"/>
  <c r="T113" i="1"/>
  <c r="T109" i="1"/>
  <c r="T105" i="1"/>
  <c r="T101" i="1"/>
  <c r="X99" i="1"/>
  <c r="X103" i="1"/>
  <c r="X107" i="1"/>
  <c r="X111" i="1"/>
  <c r="X115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O78" i="1"/>
  <c r="W78" i="1" s="1"/>
  <c r="X78" i="1" s="1"/>
  <c r="O79" i="1"/>
  <c r="W79" i="1" s="1"/>
  <c r="O80" i="1"/>
  <c r="W80" i="1" s="1"/>
  <c r="O81" i="1"/>
  <c r="T81" i="1" s="1"/>
  <c r="O82" i="1"/>
  <c r="T82" i="1" s="1"/>
  <c r="O83" i="1"/>
  <c r="W83" i="1" s="1"/>
  <c r="O84" i="1"/>
  <c r="W84" i="1" s="1"/>
  <c r="O85" i="1"/>
  <c r="W85" i="1" s="1"/>
  <c r="O86" i="1"/>
  <c r="W86" i="1" s="1"/>
  <c r="X86" i="1" s="1"/>
  <c r="O87" i="1"/>
  <c r="W87" i="1" s="1"/>
  <c r="O88" i="1"/>
  <c r="W88" i="1" s="1"/>
  <c r="O89" i="1"/>
  <c r="T89" i="1" s="1"/>
  <c r="O90" i="1"/>
  <c r="T90" i="1" s="1"/>
  <c r="O91" i="1"/>
  <c r="W91" i="1" s="1"/>
  <c r="O92" i="1"/>
  <c r="W92" i="1" s="1"/>
  <c r="O93" i="1"/>
  <c r="W93" i="1" s="1"/>
  <c r="O94" i="1"/>
  <c r="W94" i="1" s="1"/>
  <c r="X94" i="1" s="1"/>
  <c r="O95" i="1"/>
  <c r="W95" i="1" s="1"/>
  <c r="O96" i="1"/>
  <c r="W96" i="1" s="1"/>
  <c r="O77" i="1"/>
  <c r="T77" i="1" s="1"/>
  <c r="X96" i="1" l="1"/>
  <c r="X92" i="1"/>
  <c r="X88" i="1"/>
  <c r="X84" i="1"/>
  <c r="X80" i="1"/>
  <c r="S77" i="1"/>
  <c r="S81" i="1"/>
  <c r="W89" i="1"/>
  <c r="X89" i="1" s="1"/>
  <c r="S90" i="1"/>
  <c r="T94" i="1"/>
  <c r="T78" i="1"/>
  <c r="W82" i="1"/>
  <c r="X82" i="1" s="1"/>
  <c r="T85" i="1"/>
  <c r="S89" i="1"/>
  <c r="T93" i="1"/>
  <c r="W77" i="1"/>
  <c r="X77" i="1" s="1"/>
  <c r="W81" i="1"/>
  <c r="X81" i="1" s="1"/>
  <c r="S82" i="1"/>
  <c r="T86" i="1"/>
  <c r="W90" i="1"/>
  <c r="X90" i="1" s="1"/>
  <c r="S94" i="1"/>
  <c r="S86" i="1"/>
  <c r="S78" i="1"/>
  <c r="S93" i="1"/>
  <c r="S85" i="1"/>
  <c r="X79" i="1"/>
  <c r="S96" i="1"/>
  <c r="S92" i="1"/>
  <c r="S88" i="1"/>
  <c r="S84" i="1"/>
  <c r="S80" i="1"/>
  <c r="T96" i="1"/>
  <c r="T92" i="1"/>
  <c r="T88" i="1"/>
  <c r="T84" i="1"/>
  <c r="T80" i="1"/>
  <c r="X83" i="1"/>
  <c r="X91" i="1"/>
  <c r="X87" i="1"/>
  <c r="X95" i="1"/>
  <c r="S95" i="1"/>
  <c r="S91" i="1"/>
  <c r="S87" i="1"/>
  <c r="S83" i="1"/>
  <c r="S79" i="1"/>
  <c r="T95" i="1"/>
  <c r="T91" i="1"/>
  <c r="T87" i="1"/>
  <c r="T83" i="1"/>
  <c r="T79" i="1"/>
  <c r="X85" i="1"/>
  <c r="X93" i="1"/>
  <c r="W72" i="1" l="1"/>
  <c r="W68" i="1"/>
  <c r="W75" i="1"/>
  <c r="V75" i="1"/>
  <c r="X75" i="1" s="1"/>
  <c r="W74" i="1"/>
  <c r="V74" i="1"/>
  <c r="W73" i="1"/>
  <c r="V73" i="1"/>
  <c r="V72" i="1"/>
  <c r="W71" i="1"/>
  <c r="V71" i="1"/>
  <c r="X70" i="1"/>
  <c r="W70" i="1"/>
  <c r="V70" i="1"/>
  <c r="W69" i="1"/>
  <c r="V69" i="1"/>
  <c r="V68" i="1"/>
  <c r="W67" i="1"/>
  <c r="V67" i="1"/>
  <c r="W66" i="1"/>
  <c r="X66" i="1" s="1"/>
  <c r="V66" i="1"/>
  <c r="O67" i="1"/>
  <c r="O68" i="1"/>
  <c r="O69" i="1"/>
  <c r="O70" i="1"/>
  <c r="O71" i="1"/>
  <c r="O72" i="1"/>
  <c r="O73" i="1"/>
  <c r="O74" i="1"/>
  <c r="O75" i="1"/>
  <c r="O66" i="1"/>
  <c r="I75" i="1"/>
  <c r="I74" i="1"/>
  <c r="I73" i="1"/>
  <c r="I72" i="1"/>
  <c r="I71" i="1"/>
  <c r="I70" i="1"/>
  <c r="I69" i="1"/>
  <c r="I68" i="1"/>
  <c r="I67" i="1"/>
  <c r="I66" i="1"/>
  <c r="S74" i="1" l="1"/>
  <c r="T74" i="1" s="1"/>
  <c r="S70" i="1"/>
  <c r="T70" i="1" s="1"/>
  <c r="S73" i="1"/>
  <c r="T73" i="1" s="1"/>
  <c r="S67" i="1"/>
  <c r="T67" i="1" s="1"/>
  <c r="S71" i="1"/>
  <c r="T71" i="1" s="1"/>
  <c r="S75" i="1"/>
  <c r="T75" i="1" s="1"/>
  <c r="S69" i="1"/>
  <c r="T69" i="1" s="1"/>
  <c r="S66" i="1"/>
  <c r="T66" i="1" s="1"/>
  <c r="S72" i="1"/>
  <c r="T72" i="1" s="1"/>
  <c r="S68" i="1"/>
  <c r="T68" i="1" s="1"/>
  <c r="X69" i="1"/>
  <c r="X68" i="1"/>
  <c r="X73" i="1"/>
  <c r="X74" i="1"/>
  <c r="X72" i="1"/>
  <c r="X67" i="1"/>
  <c r="X71" i="1"/>
  <c r="S51" i="1" l="1"/>
  <c r="T51" i="1" s="1"/>
  <c r="W51" i="1" s="1"/>
  <c r="X51" i="1" s="1"/>
  <c r="S52" i="1"/>
  <c r="T52" i="1" s="1"/>
  <c r="W52" i="1" s="1"/>
  <c r="X52" i="1" s="1"/>
  <c r="S53" i="1"/>
  <c r="T53" i="1" s="1"/>
  <c r="W53" i="1" s="1"/>
  <c r="X53" i="1" s="1"/>
  <c r="S54" i="1"/>
  <c r="T54" i="1" s="1"/>
  <c r="W54" i="1" s="1"/>
  <c r="X54" i="1" s="1"/>
  <c r="S55" i="1"/>
  <c r="T55" i="1" s="1"/>
  <c r="W55" i="1" s="1"/>
  <c r="X55" i="1" s="1"/>
  <c r="S56" i="1"/>
  <c r="T56" i="1" s="1"/>
  <c r="W56" i="1" s="1"/>
  <c r="X56" i="1" s="1"/>
  <c r="S57" i="1"/>
  <c r="T57" i="1" s="1"/>
  <c r="W57" i="1" s="1"/>
  <c r="X57" i="1" s="1"/>
  <c r="S58" i="1"/>
  <c r="T58" i="1" s="1"/>
  <c r="W58" i="1" s="1"/>
  <c r="X58" i="1" s="1"/>
  <c r="S59" i="1"/>
  <c r="T59" i="1" s="1"/>
  <c r="W59" i="1" s="1"/>
  <c r="X59" i="1" s="1"/>
  <c r="S60" i="1"/>
  <c r="T60" i="1" s="1"/>
  <c r="W60" i="1" s="1"/>
  <c r="X60" i="1" s="1"/>
  <c r="S61" i="1"/>
  <c r="T61" i="1" s="1"/>
  <c r="W61" i="1" s="1"/>
  <c r="X61" i="1" s="1"/>
  <c r="S62" i="1"/>
  <c r="T62" i="1" s="1"/>
  <c r="W62" i="1" s="1"/>
  <c r="X62" i="1" s="1"/>
  <c r="S63" i="1"/>
  <c r="T63" i="1" s="1"/>
  <c r="W63" i="1" s="1"/>
  <c r="X63" i="1" s="1"/>
  <c r="S64" i="1"/>
  <c r="T64" i="1" s="1"/>
  <c r="W64" i="1" s="1"/>
  <c r="X64" i="1" s="1"/>
  <c r="S50" i="1"/>
  <c r="T50" i="1" s="1"/>
  <c r="W50" i="1" s="1"/>
  <c r="X50" i="1" s="1"/>
  <c r="S46" i="1"/>
  <c r="T46" i="1" s="1"/>
  <c r="W46" i="1" s="1"/>
  <c r="X46" i="1" s="1"/>
  <c r="S47" i="1"/>
  <c r="T47" i="1" s="1"/>
  <c r="W47" i="1" s="1"/>
  <c r="X47" i="1" s="1"/>
  <c r="S48" i="1"/>
  <c r="T48" i="1" s="1"/>
  <c r="W48" i="1" s="1"/>
  <c r="X48" i="1" s="1"/>
  <c r="S49" i="1"/>
  <c r="T49" i="1" s="1"/>
  <c r="W49" i="1" s="1"/>
  <c r="X49" i="1" s="1"/>
  <c r="S45" i="1"/>
  <c r="T45" i="1" s="1"/>
  <c r="W45" i="1" s="1"/>
  <c r="X45" i="1" s="1"/>
  <c r="Q46" i="1"/>
  <c r="Q47" i="1"/>
  <c r="Q48" i="1"/>
  <c r="Q49" i="1"/>
  <c r="P46" i="1"/>
  <c r="P47" i="1"/>
  <c r="P48" i="1"/>
  <c r="P49" i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Q45" i="1"/>
  <c r="P45" i="1"/>
  <c r="O45" i="1"/>
  <c r="R45" i="1" l="1"/>
  <c r="S39" i="1"/>
  <c r="T39" i="1" s="1"/>
  <c r="W39" i="1" s="1"/>
  <c r="X39" i="1" s="1"/>
  <c r="S40" i="1"/>
  <c r="T40" i="1" s="1"/>
  <c r="W40" i="1" s="1"/>
  <c r="X40" i="1" s="1"/>
  <c r="S41" i="1"/>
  <c r="T41" i="1" s="1"/>
  <c r="W41" i="1" s="1"/>
  <c r="X41" i="1" s="1"/>
  <c r="S42" i="1"/>
  <c r="T42" i="1" s="1"/>
  <c r="W42" i="1" s="1"/>
  <c r="X42" i="1" s="1"/>
  <c r="S43" i="1"/>
  <c r="T43" i="1" s="1"/>
  <c r="W43" i="1" s="1"/>
  <c r="X43" i="1" s="1"/>
  <c r="S38" i="1"/>
  <c r="T38" i="1" s="1"/>
  <c r="W38" i="1" s="1"/>
  <c r="X38" i="1" s="1"/>
  <c r="S28" i="1"/>
  <c r="T28" i="1" s="1"/>
  <c r="W28" i="1" s="1"/>
  <c r="X28" i="1" s="1"/>
  <c r="O25" i="1"/>
  <c r="P25" i="1"/>
  <c r="Q25" i="1"/>
  <c r="O26" i="1"/>
  <c r="P26" i="1"/>
  <c r="Q26" i="1"/>
  <c r="O27" i="1"/>
  <c r="P27" i="1"/>
  <c r="Q27" i="1"/>
  <c r="O28" i="1"/>
  <c r="R28" i="1" s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Q24" i="1"/>
  <c r="P24" i="1"/>
  <c r="O24" i="1"/>
  <c r="R37" i="1" l="1"/>
  <c r="R33" i="1"/>
  <c r="R29" i="1"/>
  <c r="S24" i="1"/>
  <c r="T24" i="1" s="1"/>
  <c r="W24" i="1" s="1"/>
  <c r="X24" i="1" s="1"/>
  <c r="S35" i="1"/>
  <c r="T35" i="1" s="1"/>
  <c r="W35" i="1" s="1"/>
  <c r="X35" i="1" s="1"/>
  <c r="S34" i="1"/>
  <c r="T34" i="1" s="1"/>
  <c r="W34" i="1" s="1"/>
  <c r="X34" i="1" s="1"/>
  <c r="S31" i="1"/>
  <c r="T31" i="1" s="1"/>
  <c r="W31" i="1" s="1"/>
  <c r="X31" i="1" s="1"/>
  <c r="S30" i="1"/>
  <c r="T30" i="1" s="1"/>
  <c r="W30" i="1" s="1"/>
  <c r="X30" i="1" s="1"/>
  <c r="S26" i="1"/>
  <c r="T26" i="1" s="1"/>
  <c r="W26" i="1" s="1"/>
  <c r="X26" i="1" s="1"/>
  <c r="R35" i="1"/>
  <c r="R31" i="1"/>
  <c r="S25" i="1"/>
  <c r="T25" i="1" s="1"/>
  <c r="W25" i="1" s="1"/>
  <c r="X25" i="1" s="1"/>
  <c r="S36" i="1"/>
  <c r="T36" i="1" s="1"/>
  <c r="W36" i="1" s="1"/>
  <c r="X36" i="1" s="1"/>
  <c r="S32" i="1"/>
  <c r="T32" i="1" s="1"/>
  <c r="W32" i="1" s="1"/>
  <c r="X32" i="1" s="1"/>
  <c r="S29" i="1"/>
  <c r="T29" i="1" s="1"/>
  <c r="W29" i="1" s="1"/>
  <c r="X29" i="1" s="1"/>
  <c r="S37" i="1"/>
  <c r="T37" i="1" s="1"/>
  <c r="W37" i="1" s="1"/>
  <c r="X37" i="1" s="1"/>
  <c r="S33" i="1"/>
  <c r="T33" i="1" s="1"/>
  <c r="W33" i="1" s="1"/>
  <c r="X33" i="1" s="1"/>
  <c r="S27" i="1"/>
  <c r="T27" i="1" s="1"/>
  <c r="W27" i="1" s="1"/>
  <c r="X27" i="1" s="1"/>
  <c r="R34" i="1"/>
  <c r="R30" i="1"/>
  <c r="R26" i="1"/>
  <c r="R25" i="1"/>
  <c r="R24" i="1"/>
  <c r="R36" i="1"/>
  <c r="R32" i="1"/>
  <c r="R27" i="1"/>
  <c r="O22" i="1"/>
  <c r="T22" i="1" s="1"/>
  <c r="T21" i="1"/>
  <c r="O21" i="1"/>
  <c r="S21" i="1" s="1"/>
  <c r="X21" i="1" s="1"/>
  <c r="O20" i="1"/>
  <c r="S20" i="1" s="1"/>
  <c r="X20" i="1" s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S13" i="1" l="1"/>
  <c r="X13" i="1" s="1"/>
  <c r="R8" i="1"/>
  <c r="R12" i="1"/>
  <c r="S4" i="1"/>
  <c r="X4" i="1" s="1"/>
  <c r="S6" i="1"/>
  <c r="X6" i="1" s="1"/>
  <c r="R7" i="1"/>
  <c r="T20" i="1"/>
  <c r="R3" i="1"/>
  <c r="S5" i="1"/>
  <c r="X5" i="1" s="1"/>
  <c r="S8" i="1"/>
  <c r="X8" i="1" s="1"/>
  <c r="S18" i="1"/>
  <c r="X18" i="1" s="1"/>
  <c r="T6" i="1"/>
  <c r="T8" i="1"/>
  <c r="S9" i="1"/>
  <c r="X9" i="1" s="1"/>
  <c r="R11" i="1"/>
  <c r="S12" i="1"/>
  <c r="X12" i="1" s="1"/>
  <c r="S16" i="1"/>
  <c r="X16" i="1" s="1"/>
  <c r="S17" i="1"/>
  <c r="X17" i="1" s="1"/>
  <c r="T4" i="1"/>
  <c r="T5" i="1"/>
  <c r="S10" i="1"/>
  <c r="X10" i="1" s="1"/>
  <c r="R4" i="1"/>
  <c r="T9" i="1"/>
  <c r="T10" i="1"/>
  <c r="T12" i="1"/>
  <c r="S14" i="1"/>
  <c r="X14" i="1" s="1"/>
  <c r="S22" i="1"/>
  <c r="X22" i="1" s="1"/>
  <c r="T3" i="1"/>
  <c r="R5" i="1"/>
  <c r="T7" i="1"/>
  <c r="R9" i="1"/>
  <c r="T11" i="1"/>
  <c r="S15" i="1"/>
  <c r="X15" i="1" s="1"/>
  <c r="S19" i="1"/>
  <c r="X19" i="1" s="1"/>
  <c r="S7" i="1"/>
  <c r="X7" i="1" s="1"/>
  <c r="R6" i="1"/>
  <c r="R10" i="1"/>
  <c r="S3" i="1"/>
  <c r="S11" i="1"/>
  <c r="X11" i="1" s="1"/>
</calcChain>
</file>

<file path=xl/sharedStrings.xml><?xml version="1.0" encoding="utf-8"?>
<sst xmlns="http://schemas.openxmlformats.org/spreadsheetml/2006/main" count="1053" uniqueCount="87">
  <si>
    <t>AVERAGE AFDM WEIGHT</t>
  </si>
  <si>
    <t xml:space="preserve">Total AFDM </t>
  </si>
  <si>
    <t>Date</t>
  </si>
  <si>
    <t>g</t>
  </si>
  <si>
    <t xml:space="preserve">g/m2 </t>
  </si>
  <si>
    <t>Galen</t>
  </si>
  <si>
    <t>filtered epilithon</t>
  </si>
  <si>
    <t>Garrison</t>
  </si>
  <si>
    <t>Deer Lodge</t>
  </si>
  <si>
    <t>Bonita</t>
  </si>
  <si>
    <t>high biomass</t>
  </si>
  <si>
    <t>Subtotal dry (g)</t>
  </si>
  <si>
    <t>(mg/m2)</t>
  </si>
  <si>
    <t xml:space="preserve">Bonita </t>
  </si>
  <si>
    <t>3(1)</t>
  </si>
  <si>
    <t>Galen Road</t>
  </si>
  <si>
    <t>unfiltered</t>
  </si>
  <si>
    <t>3(2)</t>
  </si>
  <si>
    <t>3(3)</t>
  </si>
  <si>
    <t>3(4)</t>
  </si>
  <si>
    <t>3(5)</t>
  </si>
  <si>
    <t>6(1)</t>
  </si>
  <si>
    <t>6(2)</t>
  </si>
  <si>
    <t>6(3)</t>
  </si>
  <si>
    <t>6(4)</t>
  </si>
  <si>
    <t>6(5)</t>
  </si>
  <si>
    <t>8(1)</t>
  </si>
  <si>
    <t xml:space="preserve">Garrison </t>
  </si>
  <si>
    <t>8(2)</t>
  </si>
  <si>
    <t>8(3)</t>
  </si>
  <si>
    <t>8(4)</t>
  </si>
  <si>
    <t>8(5)</t>
  </si>
  <si>
    <t>11(1)</t>
  </si>
  <si>
    <t>11(2)</t>
  </si>
  <si>
    <t>11(3)</t>
  </si>
  <si>
    <t>11(4)</t>
  </si>
  <si>
    <t>11(5)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</si>
  <si>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</si>
  <si>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</si>
  <si>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</si>
  <si>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</si>
  <si>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</si>
  <si>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</si>
  <si>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</si>
  <si>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</si>
  <si>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</si>
  <si>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</si>
  <si>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</si>
  <si>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</si>
  <si>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</si>
  <si>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</si>
  <si>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</si>
  <si>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</si>
  <si>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</si>
  <si>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Racetrack</t>
  </si>
  <si>
    <t>Gold Creek</t>
  </si>
  <si>
    <t>Jens Bridge</t>
  </si>
  <si>
    <t>Sample ID</t>
  </si>
  <si>
    <t>Type</t>
  </si>
  <si>
    <t>4(1)</t>
  </si>
  <si>
    <t>4(2)</t>
  </si>
  <si>
    <t>4(3)</t>
  </si>
  <si>
    <t>4(4)</t>
  </si>
  <si>
    <t>4(5)</t>
  </si>
  <si>
    <t>9a(1)</t>
  </si>
  <si>
    <t>9a(2)</t>
  </si>
  <si>
    <t>9a(3)</t>
  </si>
  <si>
    <t>9a(4)</t>
  </si>
  <si>
    <t>9a(5)</t>
  </si>
  <si>
    <t>9(1)</t>
  </si>
  <si>
    <t>9(2)</t>
  </si>
  <si>
    <t>9(3)</t>
  </si>
  <si>
    <t>9(4)</t>
  </si>
  <si>
    <t>9(5)</t>
  </si>
  <si>
    <t>Total Wet Weight (g)</t>
  </si>
  <si>
    <t>Subsample Wet Weight(g)</t>
  </si>
  <si>
    <t>Total Dry Weight (g)</t>
  </si>
  <si>
    <t>Filter Dry Weight (g)</t>
  </si>
  <si>
    <t>Sample Dry Weight (g)</t>
  </si>
  <si>
    <t>Ashed Weight (g)</t>
  </si>
  <si>
    <t>AFDM Weight (g)</t>
  </si>
  <si>
    <t>Mean % AFDM of Dry Mass</t>
  </si>
  <si>
    <t>Mean % AFDM of Wet Weight</t>
  </si>
  <si>
    <t>Foil Weight (g)</t>
  </si>
  <si>
    <t>Area Scrubbed (m2)</t>
  </si>
  <si>
    <t xml:space="preserve">AFDM per unit Area </t>
  </si>
  <si>
    <t xml:space="preserve">Data Likely Compromised (9/17)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</si>
</sst>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tt\AppData\Local\Box\Box%20Edit\Documents\IolAqkcalU6kzNMQHdOnfg==\chl%20afdm%208_3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l-a"/>
      <sheetName val="AFDM"/>
      <sheetName val="area regression"/>
    </sheetNames>
    <sheetDataSet>
      <sheetData sheetId="0"/>
      <sheetData sheetId="1"/>
      <sheetData sheetId="2">
        <row r="29">
          <cell r="J29">
            <v>2.1100000000000001E-2</v>
          </cell>
          <cell r="K29">
            <v>-1E-4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1"/>
  <sheetViews>
    <sheetView tabSelected="1" topLeftCell="A69" workbookViewId="0">
      <selection activeCell="A89" sqref="A89"/>
    </sheetView>
  </sheetViews>
  <sheetFormatPr defaultRowHeight="15" x14ac:dyDescent="0.25"/>
  <cols>
    <col min="1" max="1" width="10" style="18" bestFit="1" customWidth="1"/>
    <col min="2" max="2" width="10.140625" style="18" bestFit="1" customWidth="1"/>
    <col min="3" max="3" width="10.42578125" style="18" bestFit="1" customWidth="1"/>
    <col min="4" max="4" width="14" style="18" bestFit="1" customWidth="1"/>
    <col min="5" max="5" width="9.140625" style="18"/>
    <col min="6" max="6" width="14.28515625" style="18" customWidth="1"/>
    <col min="7" max="7" width="14.7109375" style="18" bestFit="1" customWidth="1"/>
    <col min="8" max="8" width="9.140625" style="18"/>
    <col min="9" max="9" width="13.5703125" style="18" customWidth="1"/>
    <col min="10" max="17" width="9.140625" style="18"/>
    <col min="18" max="18" width="13.7109375" style="18" customWidth="1"/>
    <col min="19" max="19" width="14" style="18" bestFit="1" customWidth="1"/>
    <col min="20" max="20" width="15.5703125" style="18" bestFit="1" customWidth="1"/>
    <col min="21" max="21" width="13.7109375" style="18" bestFit="1" customWidth="1"/>
    <col min="22" max="22" width="11" style="18" bestFit="1" customWidth="1"/>
    <col min="23" max="23" width="9.5703125" style="18" bestFit="1" customWidth="1"/>
    <col min="24" max="24" width="11.5703125" style="18" bestFit="1" customWidth="1"/>
  </cols>
  <sheetData>
    <row r="1" spans="1:24" ht="51.75" x14ac:dyDescent="0.25">
      <c r="A1" s="1" t="s">
        <v>57</v>
      </c>
      <c r="B1" s="1" t="s">
        <v>2</v>
      </c>
      <c r="C1" s="1" t="s">
        <v>37</v>
      </c>
      <c r="D1" s="1" t="s">
        <v>58</v>
      </c>
      <c r="E1" s="1" t="s">
        <v>74</v>
      </c>
      <c r="F1" s="1" t="s">
        <v>75</v>
      </c>
      <c r="G1" s="2" t="s">
        <v>76</v>
      </c>
      <c r="H1" s="2" t="s">
        <v>77</v>
      </c>
      <c r="I1" s="47" t="s">
        <v>78</v>
      </c>
      <c r="J1" s="47"/>
      <c r="K1" s="47"/>
      <c r="L1" s="48" t="s">
        <v>79</v>
      </c>
      <c r="M1" s="48"/>
      <c r="N1" s="48"/>
      <c r="O1" s="48" t="s">
        <v>80</v>
      </c>
      <c r="P1" s="48"/>
      <c r="Q1" s="48"/>
      <c r="R1" s="2" t="s">
        <v>0</v>
      </c>
      <c r="S1" s="2" t="s">
        <v>81</v>
      </c>
      <c r="T1" s="2" t="s">
        <v>82</v>
      </c>
      <c r="U1" s="1" t="s">
        <v>83</v>
      </c>
      <c r="V1" s="1" t="s">
        <v>84</v>
      </c>
      <c r="W1" s="3" t="s">
        <v>1</v>
      </c>
      <c r="X1" s="4" t="s">
        <v>85</v>
      </c>
    </row>
    <row r="2" spans="1:24" x14ac:dyDescent="0.25">
      <c r="A2" s="5"/>
      <c r="B2" s="5"/>
      <c r="C2" s="6"/>
      <c r="D2" s="6"/>
      <c r="E2" s="5"/>
      <c r="F2" s="5"/>
      <c r="G2" s="7"/>
      <c r="H2" s="7"/>
      <c r="I2" s="7">
        <v>1</v>
      </c>
      <c r="J2" s="7">
        <v>2</v>
      </c>
      <c r="K2" s="7">
        <v>3</v>
      </c>
      <c r="L2" s="7">
        <v>1</v>
      </c>
      <c r="M2" s="7">
        <v>2</v>
      </c>
      <c r="N2" s="7">
        <v>3</v>
      </c>
      <c r="O2" s="7">
        <v>1</v>
      </c>
      <c r="P2" s="7">
        <v>2</v>
      </c>
      <c r="Q2" s="7">
        <v>3</v>
      </c>
      <c r="R2" s="7"/>
      <c r="S2" s="8"/>
      <c r="T2" s="8"/>
      <c r="U2" s="9"/>
      <c r="V2" s="9"/>
      <c r="W2" s="8" t="s">
        <v>3</v>
      </c>
      <c r="X2" s="10" t="s">
        <v>4</v>
      </c>
    </row>
    <row r="3" spans="1:24" x14ac:dyDescent="0.25">
      <c r="A3" s="12" t="s">
        <v>14</v>
      </c>
      <c r="B3" s="11">
        <v>42976</v>
      </c>
      <c r="C3" s="12" t="s">
        <v>5</v>
      </c>
      <c r="D3" s="13" t="s">
        <v>6</v>
      </c>
      <c r="E3" s="18">
        <v>40.299999999999997</v>
      </c>
      <c r="F3" s="18">
        <v>1.1000000000000001</v>
      </c>
      <c r="G3" s="18">
        <v>11.2</v>
      </c>
      <c r="I3" s="18">
        <v>0.309</v>
      </c>
      <c r="J3" s="18">
        <v>0.622</v>
      </c>
      <c r="K3" s="18">
        <v>0.39929999999999999</v>
      </c>
      <c r="L3" s="18">
        <v>0.1996</v>
      </c>
      <c r="M3" s="18">
        <v>0.4778</v>
      </c>
      <c r="N3" s="18">
        <v>0.21110000000000001</v>
      </c>
      <c r="O3" s="18">
        <f>I3-L3</f>
        <v>0.1094</v>
      </c>
      <c r="P3" s="18">
        <f t="shared" ref="P3:Q12" si="0">J3-M3</f>
        <v>0.14419999999999999</v>
      </c>
      <c r="Q3" s="18">
        <f t="shared" si="0"/>
        <v>0.18819999999999998</v>
      </c>
      <c r="R3" s="22">
        <f>AVERAGE(O3:Q3)</f>
        <v>0.14726666666666666</v>
      </c>
      <c r="S3" s="14">
        <f>(((O3/I3)+(P3/J3)+(Q3/K3))/3)*100</f>
        <v>35.240097443442494</v>
      </c>
      <c r="T3" s="14">
        <f>((((O3/F3)+(P3/F3)+(Q3/F3))/3)*100)</f>
        <v>13.387878787878785</v>
      </c>
      <c r="U3" s="18">
        <v>0.17030000000000001</v>
      </c>
      <c r="V3" s="42">
        <f>((U3*0.0211)-0.0001)</f>
        <v>3.4933300000000007E-3</v>
      </c>
      <c r="W3" s="14">
        <f>G3*(R3/100)</f>
        <v>1.6493866666666666E-2</v>
      </c>
      <c r="X3" s="44">
        <f>W3/V3</f>
        <v>4.7215312228351349</v>
      </c>
    </row>
    <row r="4" spans="1:24" x14ac:dyDescent="0.25">
      <c r="A4" s="12" t="s">
        <v>17</v>
      </c>
      <c r="B4" s="11">
        <v>42976</v>
      </c>
      <c r="C4" s="12" t="s">
        <v>5</v>
      </c>
      <c r="D4" s="13" t="s">
        <v>6</v>
      </c>
      <c r="E4" s="18">
        <v>46.6</v>
      </c>
      <c r="F4" s="18">
        <v>1.2</v>
      </c>
      <c r="G4" s="18">
        <v>7.2</v>
      </c>
      <c r="I4" s="18">
        <v>0.1578</v>
      </c>
      <c r="J4" s="18">
        <v>0.22900000000000001</v>
      </c>
      <c r="K4" s="18">
        <v>0.2286</v>
      </c>
      <c r="L4" s="18">
        <v>9.6100000000000005E-2</v>
      </c>
      <c r="M4" s="18">
        <v>0.15090000000000001</v>
      </c>
      <c r="N4" s="18">
        <v>6.1600000000000002E-2</v>
      </c>
      <c r="O4" s="18">
        <f t="shared" ref="O4:O22" si="1">I4-L4</f>
        <v>6.1699999999999991E-2</v>
      </c>
      <c r="P4" s="18">
        <f t="shared" si="0"/>
        <v>7.8100000000000003E-2</v>
      </c>
      <c r="Q4" s="18">
        <f t="shared" si="0"/>
        <v>0.16699999999999998</v>
      </c>
      <c r="R4" s="22">
        <f t="shared" ref="R4:R12" si="2">AVERAGE(O4:Q4)</f>
        <v>0.10226666666666666</v>
      </c>
      <c r="S4" s="14">
        <f t="shared" ref="S4:S12" si="3">(((O4/I4)+(P4/J4)+(Q4/K4))/3)*100</f>
        <v>48.752766188373649</v>
      </c>
      <c r="T4" s="14">
        <f t="shared" ref="T4:T12" si="4">((((O4/F4)+(P4/F4)+(Q4/F4))/3)*100)</f>
        <v>8.5222222222222221</v>
      </c>
      <c r="U4" s="18">
        <v>0.30809999999999998</v>
      </c>
      <c r="V4" s="42">
        <f t="shared" ref="V4:V22" si="5">((U4*0.0211)-0.0001)</f>
        <v>6.4009099999999992E-3</v>
      </c>
      <c r="W4" s="14">
        <f t="shared" ref="W4:W22" si="6">G4*(R4/100)</f>
        <v>7.3631999999999994E-3</v>
      </c>
      <c r="X4" s="44">
        <f t="shared" ref="X4:X22" si="7">W4/V4</f>
        <v>1.1503364365379298</v>
      </c>
    </row>
    <row r="5" spans="1:24" x14ac:dyDescent="0.25">
      <c r="A5" s="12" t="s">
        <v>18</v>
      </c>
      <c r="B5" s="11">
        <v>42976</v>
      </c>
      <c r="C5" s="12" t="s">
        <v>5</v>
      </c>
      <c r="D5" s="13" t="s">
        <v>6</v>
      </c>
      <c r="E5" s="18">
        <v>108.5</v>
      </c>
      <c r="F5" s="18">
        <v>0.7</v>
      </c>
      <c r="G5" s="18">
        <v>13.4</v>
      </c>
      <c r="I5" s="18">
        <v>0.2656</v>
      </c>
      <c r="J5" s="18">
        <v>0.17080000000000001</v>
      </c>
      <c r="K5" s="18">
        <v>0.10290000000000001</v>
      </c>
      <c r="L5" s="18">
        <v>2.92E-2</v>
      </c>
      <c r="M5" s="18">
        <v>1.72E-2</v>
      </c>
      <c r="N5" s="18">
        <v>1.01E-2</v>
      </c>
      <c r="O5" s="18">
        <f t="shared" si="1"/>
        <v>0.2364</v>
      </c>
      <c r="P5" s="18">
        <f t="shared" si="0"/>
        <v>0.15360000000000001</v>
      </c>
      <c r="Q5" s="18">
        <f t="shared" si="0"/>
        <v>9.2800000000000007E-2</v>
      </c>
      <c r="R5" s="22">
        <f t="shared" si="2"/>
        <v>0.16093333333333334</v>
      </c>
      <c r="S5" s="14">
        <f t="shared" si="3"/>
        <v>89.706803923943482</v>
      </c>
      <c r="T5" s="14">
        <f t="shared" si="4"/>
        <v>22.990476190476191</v>
      </c>
      <c r="U5" s="18">
        <v>0.76539999999999997</v>
      </c>
      <c r="V5" s="42">
        <f t="shared" si="5"/>
        <v>1.6049940000000002E-2</v>
      </c>
      <c r="W5" s="14">
        <f t="shared" si="6"/>
        <v>2.1565066666666671E-2</v>
      </c>
      <c r="X5" s="44">
        <f t="shared" si="7"/>
        <v>1.3436228837407909</v>
      </c>
    </row>
    <row r="6" spans="1:24" x14ac:dyDescent="0.25">
      <c r="A6" s="12" t="s">
        <v>19</v>
      </c>
      <c r="B6" s="11">
        <v>42976</v>
      </c>
      <c r="C6" s="12" t="s">
        <v>5</v>
      </c>
      <c r="D6" s="13" t="s">
        <v>6</v>
      </c>
      <c r="E6" s="18">
        <v>100.6</v>
      </c>
      <c r="F6" s="18">
        <v>1.1000000000000001</v>
      </c>
      <c r="G6" s="18">
        <v>29.8</v>
      </c>
      <c r="I6" s="18">
        <v>0.31090000000000001</v>
      </c>
      <c r="J6" s="18">
        <v>0.2203</v>
      </c>
      <c r="K6" s="18">
        <v>0.25459999999999999</v>
      </c>
      <c r="L6" s="18">
        <v>0.1237</v>
      </c>
      <c r="M6" s="18">
        <v>6.88E-2</v>
      </c>
      <c r="N6" s="18">
        <v>8.2900000000000001E-2</v>
      </c>
      <c r="O6" s="18">
        <f t="shared" si="1"/>
        <v>0.18720000000000001</v>
      </c>
      <c r="P6" s="18">
        <f t="shared" si="0"/>
        <v>0.1515</v>
      </c>
      <c r="Q6" s="18">
        <f t="shared" si="0"/>
        <v>0.17169999999999999</v>
      </c>
      <c r="R6" s="22">
        <f t="shared" si="2"/>
        <v>0.17013333333333333</v>
      </c>
      <c r="S6" s="14">
        <f t="shared" si="3"/>
        <v>65.473755460100378</v>
      </c>
      <c r="T6" s="14">
        <f t="shared" si="4"/>
        <v>15.466666666666665</v>
      </c>
      <c r="U6" s="18">
        <v>0.24610000000000001</v>
      </c>
      <c r="V6" s="42">
        <f t="shared" si="5"/>
        <v>5.0927100000000003E-3</v>
      </c>
      <c r="W6" s="14">
        <f t="shared" si="6"/>
        <v>5.0699733333333337E-2</v>
      </c>
      <c r="X6" s="44">
        <f t="shared" si="7"/>
        <v>9.9553544838275361</v>
      </c>
    </row>
    <row r="7" spans="1:24" x14ac:dyDescent="0.25">
      <c r="A7" s="12" t="s">
        <v>20</v>
      </c>
      <c r="B7" s="11">
        <v>42976</v>
      </c>
      <c r="C7" s="12" t="s">
        <v>5</v>
      </c>
      <c r="D7" s="13" t="s">
        <v>6</v>
      </c>
      <c r="E7" s="18">
        <v>333.1</v>
      </c>
      <c r="F7" s="18">
        <v>0.9</v>
      </c>
      <c r="G7" s="18">
        <v>35.6</v>
      </c>
      <c r="I7" s="18">
        <v>0.29020000000000001</v>
      </c>
      <c r="J7" s="18">
        <v>0.19600000000000001</v>
      </c>
      <c r="K7" s="18">
        <v>0.16259999999999999</v>
      </c>
      <c r="L7" s="18">
        <v>4.8099999999999997E-2</v>
      </c>
      <c r="M7" s="18">
        <v>3.3099999999999997E-2</v>
      </c>
      <c r="N7" s="18">
        <v>2.8400000000000002E-2</v>
      </c>
      <c r="O7" s="18">
        <f t="shared" si="1"/>
        <v>0.24210000000000001</v>
      </c>
      <c r="P7" s="18">
        <f t="shared" si="0"/>
        <v>0.16290000000000002</v>
      </c>
      <c r="Q7" s="18">
        <f t="shared" si="0"/>
        <v>0.13419999999999999</v>
      </c>
      <c r="R7" s="22">
        <f t="shared" si="2"/>
        <v>0.17973333333333333</v>
      </c>
      <c r="S7" s="14">
        <f t="shared" si="3"/>
        <v>83.023764739890765</v>
      </c>
      <c r="T7" s="14">
        <f t="shared" si="4"/>
        <v>19.970370370370372</v>
      </c>
      <c r="U7" s="18">
        <v>0.26050000000000001</v>
      </c>
      <c r="V7" s="42">
        <f t="shared" si="5"/>
        <v>5.39655E-3</v>
      </c>
      <c r="W7" s="14">
        <f t="shared" si="6"/>
        <v>6.3985066666666673E-2</v>
      </c>
      <c r="X7" s="44">
        <f t="shared" si="7"/>
        <v>11.856661509050536</v>
      </c>
    </row>
    <row r="8" spans="1:24" x14ac:dyDescent="0.25">
      <c r="A8" s="18" t="s">
        <v>26</v>
      </c>
      <c r="B8" s="11">
        <v>42976</v>
      </c>
      <c r="C8" s="13" t="s">
        <v>7</v>
      </c>
      <c r="D8" s="13" t="s">
        <v>6</v>
      </c>
      <c r="E8" s="18">
        <v>112.9</v>
      </c>
      <c r="F8" s="18">
        <v>1.6</v>
      </c>
      <c r="G8" s="18">
        <v>26.1</v>
      </c>
      <c r="I8" s="18">
        <v>0.30309999999999998</v>
      </c>
      <c r="J8" s="18">
        <v>0.4173</v>
      </c>
      <c r="K8" s="18">
        <v>0.29599999999999999</v>
      </c>
      <c r="L8" s="18">
        <v>0.16289999999999999</v>
      </c>
      <c r="M8" s="18">
        <v>0.29880000000000001</v>
      </c>
      <c r="N8" s="18">
        <v>0.21310000000000001</v>
      </c>
      <c r="O8" s="18">
        <f t="shared" si="1"/>
        <v>0.14019999999999999</v>
      </c>
      <c r="P8" s="18">
        <f t="shared" si="0"/>
        <v>0.11849999999999999</v>
      </c>
      <c r="Q8" s="18">
        <f t="shared" si="0"/>
        <v>8.2899999999999974E-2</v>
      </c>
      <c r="R8" s="22">
        <f t="shared" si="2"/>
        <v>0.11386666666666666</v>
      </c>
      <c r="S8" s="14">
        <f t="shared" si="3"/>
        <v>34.21965161057237</v>
      </c>
      <c r="T8" s="14">
        <f t="shared" si="4"/>
        <v>7.1166666666666654</v>
      </c>
      <c r="U8" s="18">
        <v>0.1305</v>
      </c>
      <c r="V8" s="42">
        <f t="shared" si="5"/>
        <v>2.6535500000000002E-3</v>
      </c>
      <c r="W8" s="14">
        <f t="shared" si="6"/>
        <v>2.9719199999999998E-2</v>
      </c>
      <c r="X8" s="44">
        <f t="shared" si="7"/>
        <v>11.199788961956623</v>
      </c>
    </row>
    <row r="9" spans="1:24" x14ac:dyDescent="0.25">
      <c r="A9" s="18" t="s">
        <v>28</v>
      </c>
      <c r="B9" s="11">
        <v>42976</v>
      </c>
      <c r="C9" s="13" t="s">
        <v>7</v>
      </c>
      <c r="D9" s="13" t="s">
        <v>6</v>
      </c>
      <c r="E9" s="18">
        <v>18.2</v>
      </c>
      <c r="F9" s="18">
        <v>0.5</v>
      </c>
      <c r="G9" s="18">
        <v>2.7</v>
      </c>
      <c r="I9" s="18">
        <v>0.1862</v>
      </c>
      <c r="J9" s="18">
        <v>0.2762</v>
      </c>
      <c r="K9" s="18">
        <v>0.1633</v>
      </c>
      <c r="L9" s="18">
        <v>7.0999999999999994E-2</v>
      </c>
      <c r="M9" s="18">
        <v>0.19320000000000001</v>
      </c>
      <c r="N9" s="18">
        <v>9.8799999999999999E-2</v>
      </c>
      <c r="O9" s="18">
        <f t="shared" si="1"/>
        <v>0.11520000000000001</v>
      </c>
      <c r="P9" s="18">
        <f t="shared" si="0"/>
        <v>8.299999999999999E-2</v>
      </c>
      <c r="Q9" s="18">
        <f t="shared" si="0"/>
        <v>6.4500000000000002E-2</v>
      </c>
      <c r="R9" s="22">
        <f t="shared" si="2"/>
        <v>8.7566666666666668E-2</v>
      </c>
      <c r="S9" s="14">
        <f t="shared" si="3"/>
        <v>43.805834240774416</v>
      </c>
      <c r="T9" s="14">
        <f t="shared" si="4"/>
        <v>17.513333333333332</v>
      </c>
      <c r="U9" s="18">
        <v>5.4199999999999998E-2</v>
      </c>
      <c r="V9" s="42">
        <f t="shared" si="5"/>
        <v>1.0436199999999999E-3</v>
      </c>
      <c r="W9" s="14">
        <f t="shared" si="6"/>
        <v>2.3643000000000002E-3</v>
      </c>
      <c r="X9" s="44">
        <f t="shared" si="7"/>
        <v>2.2654797723309255</v>
      </c>
    </row>
    <row r="10" spans="1:24" x14ac:dyDescent="0.25">
      <c r="A10" s="12" t="s">
        <v>29</v>
      </c>
      <c r="B10" s="11">
        <v>42976</v>
      </c>
      <c r="C10" s="13" t="s">
        <v>7</v>
      </c>
      <c r="D10" s="13" t="s">
        <v>6</v>
      </c>
      <c r="E10" s="18">
        <v>22.8</v>
      </c>
      <c r="F10" s="18">
        <v>0.8</v>
      </c>
      <c r="G10" s="18">
        <v>3.1</v>
      </c>
      <c r="I10" s="18">
        <v>0.16370000000000001</v>
      </c>
      <c r="J10" s="18">
        <v>0.18310000000000001</v>
      </c>
      <c r="K10" s="18">
        <v>0.16550000000000001</v>
      </c>
      <c r="L10" s="18">
        <v>7.6899999999999996E-2</v>
      </c>
      <c r="M10" s="18">
        <v>9.3899999999999997E-2</v>
      </c>
      <c r="N10" s="18">
        <v>8.1500000000000003E-2</v>
      </c>
      <c r="O10" s="18">
        <f t="shared" si="1"/>
        <v>8.6800000000000016E-2</v>
      </c>
      <c r="P10" s="18">
        <f t="shared" si="0"/>
        <v>8.9200000000000015E-2</v>
      </c>
      <c r="Q10" s="18">
        <f t="shared" si="0"/>
        <v>8.4000000000000005E-2</v>
      </c>
      <c r="R10" s="22">
        <f t="shared" si="2"/>
        <v>8.6666666666666684E-2</v>
      </c>
      <c r="S10" s="14">
        <f t="shared" si="3"/>
        <v>50.831886470574958</v>
      </c>
      <c r="T10" s="14">
        <f t="shared" si="4"/>
        <v>10.833333333333334</v>
      </c>
      <c r="U10" s="18">
        <v>0.20849999999999999</v>
      </c>
      <c r="V10" s="42">
        <f t="shared" si="5"/>
        <v>4.2993499999999995E-3</v>
      </c>
      <c r="W10" s="14">
        <f t="shared" si="6"/>
        <v>2.6866666666666675E-3</v>
      </c>
      <c r="X10" s="44">
        <f t="shared" si="7"/>
        <v>0.62490066327855787</v>
      </c>
    </row>
    <row r="11" spans="1:24" x14ac:dyDescent="0.25">
      <c r="A11" s="12" t="s">
        <v>30</v>
      </c>
      <c r="B11" s="11">
        <v>42976</v>
      </c>
      <c r="C11" s="13" t="s">
        <v>7</v>
      </c>
      <c r="D11" s="13" t="s">
        <v>6</v>
      </c>
      <c r="E11" s="18">
        <v>7.3</v>
      </c>
      <c r="F11" s="18">
        <v>1</v>
      </c>
      <c r="G11" s="18">
        <v>0.8</v>
      </c>
      <c r="I11" s="18">
        <v>0.18099999999999999</v>
      </c>
      <c r="J11" s="18">
        <v>0.42770000000000002</v>
      </c>
      <c r="K11" s="18">
        <v>0.17230000000000001</v>
      </c>
      <c r="L11" s="18">
        <v>8.3699999999999997E-2</v>
      </c>
      <c r="M11" s="18">
        <v>0.28710000000000002</v>
      </c>
      <c r="N11" s="18">
        <v>9.5299999999999996E-2</v>
      </c>
      <c r="O11" s="18">
        <f t="shared" si="1"/>
        <v>9.7299999999999998E-2</v>
      </c>
      <c r="P11" s="18">
        <f t="shared" si="0"/>
        <v>0.1406</v>
      </c>
      <c r="Q11" s="18">
        <f t="shared" si="0"/>
        <v>7.7000000000000013E-2</v>
      </c>
      <c r="R11" s="22">
        <f t="shared" si="2"/>
        <v>0.10496666666666667</v>
      </c>
      <c r="S11" s="14">
        <f t="shared" si="3"/>
        <v>43.773303537782091</v>
      </c>
      <c r="T11" s="14">
        <f t="shared" si="4"/>
        <v>10.496666666666666</v>
      </c>
      <c r="U11" s="18">
        <v>7.4499999999999997E-2</v>
      </c>
      <c r="V11" s="42">
        <f t="shared" si="5"/>
        <v>1.4719499999999999E-3</v>
      </c>
      <c r="W11" s="14">
        <f t="shared" si="6"/>
        <v>8.3973333333333333E-4</v>
      </c>
      <c r="X11" s="44">
        <f t="shared" si="7"/>
        <v>0.57049039256315326</v>
      </c>
    </row>
    <row r="12" spans="1:24" x14ac:dyDescent="0.25">
      <c r="A12" s="12" t="s">
        <v>31</v>
      </c>
      <c r="B12" s="11">
        <v>42976</v>
      </c>
      <c r="C12" s="13" t="s">
        <v>7</v>
      </c>
      <c r="D12" s="13" t="s">
        <v>6</v>
      </c>
      <c r="E12" s="18">
        <v>126.6</v>
      </c>
      <c r="F12" s="18">
        <v>1.8</v>
      </c>
      <c r="G12" s="18">
        <v>35.9</v>
      </c>
      <c r="I12" s="18">
        <v>0.15959999999999999</v>
      </c>
      <c r="J12" s="18">
        <v>0.92120000000000002</v>
      </c>
      <c r="K12" s="18">
        <v>0.65980000000000005</v>
      </c>
      <c r="L12" s="18">
        <v>0.1298</v>
      </c>
      <c r="M12" s="18">
        <v>0.74629999999999996</v>
      </c>
      <c r="N12" s="18">
        <v>0.53610000000000002</v>
      </c>
      <c r="O12" s="18">
        <f t="shared" si="1"/>
        <v>2.9799999999999993E-2</v>
      </c>
      <c r="P12" s="18">
        <f t="shared" si="0"/>
        <v>0.17490000000000006</v>
      </c>
      <c r="Q12" s="18">
        <f t="shared" si="0"/>
        <v>0.12370000000000003</v>
      </c>
      <c r="R12" s="22">
        <f t="shared" si="2"/>
        <v>0.1094666666666667</v>
      </c>
      <c r="S12" s="14">
        <f t="shared" si="3"/>
        <v>18.801963254945353</v>
      </c>
      <c r="T12" s="14">
        <f t="shared" si="4"/>
        <v>6.0814814814814833</v>
      </c>
      <c r="U12" s="18">
        <v>0.26390000000000002</v>
      </c>
      <c r="V12" s="42">
        <f t="shared" si="5"/>
        <v>5.4682900000000007E-3</v>
      </c>
      <c r="W12" s="14">
        <f t="shared" si="6"/>
        <v>3.9298533333333344E-2</v>
      </c>
      <c r="X12" s="44">
        <f t="shared" si="7"/>
        <v>7.186622021387552</v>
      </c>
    </row>
    <row r="13" spans="1:24" x14ac:dyDescent="0.25">
      <c r="A13" s="12" t="s">
        <v>21</v>
      </c>
      <c r="B13" s="11">
        <v>42976</v>
      </c>
      <c r="C13" s="12" t="s">
        <v>8</v>
      </c>
      <c r="D13" s="13" t="s">
        <v>6</v>
      </c>
      <c r="E13" s="18">
        <v>8.9</v>
      </c>
      <c r="F13" s="18">
        <v>0.7</v>
      </c>
      <c r="G13" s="18">
        <v>0.6</v>
      </c>
      <c r="I13" s="18">
        <v>0.50700000000000001</v>
      </c>
      <c r="L13" s="18">
        <v>0.43070000000000003</v>
      </c>
      <c r="O13" s="18">
        <f t="shared" si="1"/>
        <v>7.6299999999999979E-2</v>
      </c>
      <c r="R13" s="22">
        <v>7.6299999999999979E-2</v>
      </c>
      <c r="S13" s="14">
        <f>(O13/I13)*100</f>
        <v>15.049309664694277</v>
      </c>
      <c r="T13" s="14">
        <f>(O13/F13)*100</f>
        <v>10.899999999999997</v>
      </c>
      <c r="V13" s="42"/>
      <c r="W13" s="14">
        <f t="shared" si="6"/>
        <v>4.5779999999999985E-4</v>
      </c>
      <c r="X13" s="44" t="e">
        <f>W13/V13</f>
        <v>#DIV/0!</v>
      </c>
    </row>
    <row r="14" spans="1:24" x14ac:dyDescent="0.25">
      <c r="A14" s="12" t="s">
        <v>22</v>
      </c>
      <c r="B14" s="11">
        <v>42976</v>
      </c>
      <c r="C14" s="12" t="s">
        <v>8</v>
      </c>
      <c r="D14" s="13" t="s">
        <v>6</v>
      </c>
      <c r="E14" s="18">
        <v>29.6</v>
      </c>
      <c r="F14" s="18">
        <v>1.6</v>
      </c>
      <c r="G14" s="18">
        <v>4.2</v>
      </c>
      <c r="I14" s="18">
        <v>0.2707</v>
      </c>
      <c r="L14" s="18">
        <v>0.13550000000000001</v>
      </c>
      <c r="O14" s="18">
        <f t="shared" si="1"/>
        <v>0.13519999999999999</v>
      </c>
      <c r="R14" s="22">
        <v>0.13519999999999999</v>
      </c>
      <c r="S14" s="14">
        <f t="shared" ref="S14:S22" si="8">(O14/I14)*100</f>
        <v>49.944588104913187</v>
      </c>
      <c r="T14" s="14">
        <f t="shared" ref="T14:T22" si="9">(O14/F14)*100</f>
        <v>8.4499999999999993</v>
      </c>
      <c r="V14" s="42"/>
      <c r="W14" s="14">
        <f t="shared" si="6"/>
        <v>5.6784000000000001E-3</v>
      </c>
      <c r="X14" s="44" t="e">
        <f t="shared" si="7"/>
        <v>#DIV/0!</v>
      </c>
    </row>
    <row r="15" spans="1:24" x14ac:dyDescent="0.25">
      <c r="A15" s="12" t="s">
        <v>23</v>
      </c>
      <c r="B15" s="11">
        <v>42976</v>
      </c>
      <c r="C15" s="12" t="s">
        <v>8</v>
      </c>
      <c r="D15" s="13" t="s">
        <v>6</v>
      </c>
      <c r="E15" s="18">
        <v>18.899999999999999</v>
      </c>
      <c r="F15" s="18">
        <v>2.1</v>
      </c>
      <c r="G15" s="18">
        <v>1.7</v>
      </c>
      <c r="I15" s="18">
        <v>0.77010000000000001</v>
      </c>
      <c r="L15" s="18">
        <v>0.45929999999999999</v>
      </c>
      <c r="O15" s="18">
        <f t="shared" si="1"/>
        <v>0.31080000000000002</v>
      </c>
      <c r="R15" s="22">
        <v>0.31080000000000002</v>
      </c>
      <c r="S15" s="14">
        <f t="shared" si="8"/>
        <v>40.358395013634599</v>
      </c>
      <c r="T15" s="14">
        <f t="shared" si="9"/>
        <v>14.799999999999999</v>
      </c>
      <c r="V15" s="42"/>
      <c r="W15" s="14">
        <f t="shared" si="6"/>
        <v>5.2836000000000003E-3</v>
      </c>
      <c r="X15" s="44" t="e">
        <f t="shared" si="7"/>
        <v>#DIV/0!</v>
      </c>
    </row>
    <row r="16" spans="1:24" x14ac:dyDescent="0.25">
      <c r="A16" s="12" t="s">
        <v>24</v>
      </c>
      <c r="B16" s="11">
        <v>42976</v>
      </c>
      <c r="C16" s="12" t="s">
        <v>8</v>
      </c>
      <c r="D16" s="13" t="s">
        <v>6</v>
      </c>
      <c r="E16" s="18">
        <v>13.2</v>
      </c>
      <c r="F16" s="18">
        <v>1.1000000000000001</v>
      </c>
      <c r="G16" s="18">
        <v>1.7</v>
      </c>
      <c r="I16" s="18">
        <v>0.38300000000000001</v>
      </c>
      <c r="L16" s="18">
        <v>0.29499999999999998</v>
      </c>
      <c r="O16" s="18">
        <f t="shared" si="1"/>
        <v>8.8000000000000023E-2</v>
      </c>
      <c r="R16" s="22">
        <v>8.8000000000000023E-2</v>
      </c>
      <c r="S16" s="14">
        <f t="shared" si="8"/>
        <v>22.976501305483037</v>
      </c>
      <c r="T16" s="14">
        <f t="shared" si="9"/>
        <v>8.0000000000000018</v>
      </c>
      <c r="V16" s="42"/>
      <c r="W16" s="14">
        <f t="shared" si="6"/>
        <v>1.4960000000000004E-3</v>
      </c>
      <c r="X16" s="44" t="e">
        <f t="shared" si="7"/>
        <v>#DIV/0!</v>
      </c>
    </row>
    <row r="17" spans="1:24" x14ac:dyDescent="0.25">
      <c r="A17" s="12" t="s">
        <v>25</v>
      </c>
      <c r="B17" s="11">
        <v>42976</v>
      </c>
      <c r="C17" s="12" t="s">
        <v>8</v>
      </c>
      <c r="D17" s="13" t="s">
        <v>6</v>
      </c>
      <c r="E17" s="18">
        <v>14.3</v>
      </c>
      <c r="F17" s="18">
        <v>1.1000000000000001</v>
      </c>
      <c r="G17" s="18">
        <v>4.2</v>
      </c>
      <c r="I17" s="18">
        <v>0.49990000000000001</v>
      </c>
      <c r="L17" s="18">
        <v>0.28599999999999998</v>
      </c>
      <c r="O17" s="18">
        <f t="shared" si="1"/>
        <v>0.21390000000000003</v>
      </c>
      <c r="R17" s="22">
        <v>0.21390000000000003</v>
      </c>
      <c r="S17" s="14">
        <f t="shared" si="8"/>
        <v>42.78855771154231</v>
      </c>
      <c r="T17" s="14">
        <f t="shared" si="9"/>
        <v>19.445454545454545</v>
      </c>
      <c r="V17" s="42"/>
      <c r="W17" s="14">
        <f t="shared" si="6"/>
        <v>8.9838000000000019E-3</v>
      </c>
      <c r="X17" s="44" t="e">
        <f t="shared" si="7"/>
        <v>#DIV/0!</v>
      </c>
    </row>
    <row r="18" spans="1:24" x14ac:dyDescent="0.25">
      <c r="A18" s="12" t="s">
        <v>32</v>
      </c>
      <c r="B18" s="11">
        <v>42976</v>
      </c>
      <c r="C18" s="13" t="s">
        <v>9</v>
      </c>
      <c r="D18" s="13" t="s">
        <v>10</v>
      </c>
      <c r="H18" s="18">
        <v>0.1221</v>
      </c>
      <c r="I18" s="18">
        <v>0.37890000000000001</v>
      </c>
      <c r="L18" s="18">
        <v>0.3301</v>
      </c>
      <c r="O18" s="18">
        <f t="shared" si="1"/>
        <v>4.880000000000001E-2</v>
      </c>
      <c r="R18" s="22">
        <v>4.880000000000001E-2</v>
      </c>
      <c r="S18" s="14">
        <f t="shared" si="8"/>
        <v>12.879387701240436</v>
      </c>
      <c r="T18" s="14" t="e">
        <f t="shared" si="9"/>
        <v>#DIV/0!</v>
      </c>
      <c r="V18" s="42"/>
      <c r="W18" s="14">
        <f t="shared" si="6"/>
        <v>0</v>
      </c>
      <c r="X18" s="44" t="e">
        <f t="shared" si="7"/>
        <v>#DIV/0!</v>
      </c>
    </row>
    <row r="19" spans="1:24" x14ac:dyDescent="0.25">
      <c r="A19" s="12" t="s">
        <v>33</v>
      </c>
      <c r="B19" s="11">
        <v>42976</v>
      </c>
      <c r="C19" s="13" t="s">
        <v>9</v>
      </c>
      <c r="D19" s="13" t="s">
        <v>10</v>
      </c>
      <c r="H19" s="18">
        <v>0.1221</v>
      </c>
      <c r="I19" s="18">
        <v>0.28120000000000001</v>
      </c>
      <c r="L19" s="18">
        <v>0.249</v>
      </c>
      <c r="O19" s="18">
        <f t="shared" si="1"/>
        <v>3.2200000000000006E-2</v>
      </c>
      <c r="R19" s="22">
        <v>3.2200000000000006E-2</v>
      </c>
      <c r="S19" s="14">
        <f t="shared" si="8"/>
        <v>11.450924608819347</v>
      </c>
      <c r="T19" s="14" t="e">
        <f t="shared" si="9"/>
        <v>#DIV/0!</v>
      </c>
      <c r="V19" s="42"/>
      <c r="W19" s="14">
        <f t="shared" si="6"/>
        <v>0</v>
      </c>
      <c r="X19" s="44" t="e">
        <f t="shared" si="7"/>
        <v>#DIV/0!</v>
      </c>
    </row>
    <row r="20" spans="1:24" x14ac:dyDescent="0.25">
      <c r="A20" s="12" t="s">
        <v>34</v>
      </c>
      <c r="B20" s="11">
        <v>42976</v>
      </c>
      <c r="C20" s="13" t="s">
        <v>9</v>
      </c>
      <c r="D20" s="13" t="s">
        <v>10</v>
      </c>
      <c r="H20" s="18">
        <v>0.1221</v>
      </c>
      <c r="I20" s="18">
        <v>0.22900000000000001</v>
      </c>
      <c r="L20" s="18">
        <v>0.19869999999999999</v>
      </c>
      <c r="O20" s="18">
        <f t="shared" si="1"/>
        <v>3.0300000000000021E-2</v>
      </c>
      <c r="R20" s="22">
        <v>3.0300000000000021E-2</v>
      </c>
      <c r="S20" s="14">
        <f t="shared" si="8"/>
        <v>13.231441048034942</v>
      </c>
      <c r="T20" s="14" t="e">
        <f t="shared" si="9"/>
        <v>#DIV/0!</v>
      </c>
      <c r="V20" s="42"/>
      <c r="W20" s="14">
        <f t="shared" si="6"/>
        <v>0</v>
      </c>
      <c r="X20" s="44" t="e">
        <f t="shared" si="7"/>
        <v>#DIV/0!</v>
      </c>
    </row>
    <row r="21" spans="1:24" x14ac:dyDescent="0.25">
      <c r="A21" s="12" t="s">
        <v>35</v>
      </c>
      <c r="B21" s="11">
        <v>42976</v>
      </c>
      <c r="C21" s="13" t="s">
        <v>9</v>
      </c>
      <c r="D21" s="13" t="s">
        <v>10</v>
      </c>
      <c r="H21" s="18">
        <v>0.1221</v>
      </c>
      <c r="I21" s="18">
        <v>0.32</v>
      </c>
      <c r="L21" s="18">
        <v>0.28399999999999997</v>
      </c>
      <c r="O21" s="18">
        <f t="shared" si="1"/>
        <v>3.6000000000000032E-2</v>
      </c>
      <c r="R21" s="22">
        <v>3.6000000000000032E-2</v>
      </c>
      <c r="S21" s="14">
        <f t="shared" si="8"/>
        <v>11.250000000000011</v>
      </c>
      <c r="T21" s="14" t="e">
        <f t="shared" si="9"/>
        <v>#DIV/0!</v>
      </c>
      <c r="V21" s="42"/>
      <c r="W21" s="14">
        <f t="shared" si="6"/>
        <v>0</v>
      </c>
      <c r="X21" s="44" t="e">
        <f t="shared" si="7"/>
        <v>#DIV/0!</v>
      </c>
    </row>
    <row r="22" spans="1:24" x14ac:dyDescent="0.25">
      <c r="A22" s="12" t="s">
        <v>36</v>
      </c>
      <c r="B22" s="11">
        <v>42976</v>
      </c>
      <c r="C22" s="13" t="s">
        <v>9</v>
      </c>
      <c r="D22" s="13" t="s">
        <v>10</v>
      </c>
      <c r="H22" s="18">
        <v>0.1221</v>
      </c>
      <c r="I22" s="18">
        <v>0.39979999999999999</v>
      </c>
      <c r="L22" s="18">
        <v>0.38400000000000001</v>
      </c>
      <c r="O22" s="18">
        <f t="shared" si="1"/>
        <v>1.5799999999999981E-2</v>
      </c>
      <c r="R22" s="22">
        <v>1.5799999999999981E-2</v>
      </c>
      <c r="S22" s="14">
        <f t="shared" si="8"/>
        <v>3.951975987993992</v>
      </c>
      <c r="T22" s="14" t="e">
        <f t="shared" si="9"/>
        <v>#DIV/0!</v>
      </c>
      <c r="V22" s="42"/>
      <c r="W22" s="14">
        <f t="shared" si="6"/>
        <v>0</v>
      </c>
      <c r="X22" s="44" t="e">
        <f t="shared" si="7"/>
        <v>#DIV/0!</v>
      </c>
    </row>
    <row r="23" spans="1:24" x14ac:dyDescent="0.25">
      <c r="A23" s="25"/>
      <c r="B23" s="25"/>
      <c r="C23" s="25"/>
      <c r="D23" s="25"/>
      <c r="E23" s="25"/>
      <c r="F23" s="25"/>
      <c r="G23" s="29" t="s">
        <v>11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40"/>
      <c r="S23" s="40"/>
      <c r="T23" s="40"/>
      <c r="U23" s="25"/>
      <c r="V23" s="40"/>
      <c r="W23" s="40"/>
      <c r="X23" s="36" t="s">
        <v>12</v>
      </c>
    </row>
    <row r="24" spans="1:24" x14ac:dyDescent="0.25">
      <c r="A24" s="12" t="s">
        <v>14</v>
      </c>
      <c r="B24" s="11">
        <v>43006</v>
      </c>
      <c r="C24" s="12" t="s">
        <v>5</v>
      </c>
      <c r="D24" s="13" t="s">
        <v>6</v>
      </c>
      <c r="E24" s="18">
        <v>18.100000000000001</v>
      </c>
      <c r="F24" s="18">
        <v>1.6</v>
      </c>
      <c r="G24" s="18">
        <v>3.9</v>
      </c>
      <c r="H24" s="18">
        <v>0.122</v>
      </c>
      <c r="I24" s="23">
        <v>0.48989799447802118</v>
      </c>
      <c r="J24" s="23">
        <v>0.68712660754645294</v>
      </c>
      <c r="K24" s="23">
        <v>0.42006016042669747</v>
      </c>
      <c r="L24" s="23">
        <v>0.30093943902790365</v>
      </c>
      <c r="M24" s="23">
        <v>0.43273410315397165</v>
      </c>
      <c r="N24" s="23">
        <v>0.3226776134349762</v>
      </c>
      <c r="O24" s="15">
        <f>I24-L24</f>
        <v>0.18895855545011753</v>
      </c>
      <c r="P24" s="15">
        <f t="shared" ref="P24" si="10">J24-M24</f>
        <v>0.25439250439248129</v>
      </c>
      <c r="Q24" s="15">
        <f t="shared" ref="Q24" si="11">K24-N24</f>
        <v>9.7382546991721275E-2</v>
      </c>
      <c r="R24" s="15">
        <f>AVERAGE(O24:Q24)</f>
        <v>0.18024453561144002</v>
      </c>
      <c r="S24" s="14">
        <f>(((O24/I24)+(P24/J24)+(Q24/K24))/3)*100</f>
        <v>32.92555123333333</v>
      </c>
      <c r="T24" s="14">
        <f>(S24*G24)/(E24-F24)</f>
        <v>7.7824030187878783</v>
      </c>
      <c r="V24" s="22">
        <v>6.6000000000000003E-2</v>
      </c>
      <c r="W24" s="22">
        <f>((F24*T24)+(G24*S24))/(100)</f>
        <v>1.4086149464006059</v>
      </c>
      <c r="X24" s="45">
        <f>(W24/V24)/1000</f>
        <v>2.1342650703039482E-2</v>
      </c>
    </row>
    <row r="25" spans="1:24" x14ac:dyDescent="0.25">
      <c r="A25" s="12" t="s">
        <v>17</v>
      </c>
      <c r="B25" s="11">
        <v>43006</v>
      </c>
      <c r="C25" s="12" t="s">
        <v>5</v>
      </c>
      <c r="D25" s="13" t="s">
        <v>6</v>
      </c>
      <c r="E25" s="18">
        <v>274.7</v>
      </c>
      <c r="F25" s="18">
        <v>1.1000000000000001</v>
      </c>
      <c r="G25" s="18">
        <v>33.700000000000003</v>
      </c>
      <c r="H25" s="18">
        <v>0.122</v>
      </c>
      <c r="I25" s="23">
        <v>0.13036006754613594</v>
      </c>
      <c r="J25" s="23">
        <v>0.69241760962682763</v>
      </c>
      <c r="K25" s="23">
        <v>0.67137388907408324</v>
      </c>
      <c r="L25" s="23">
        <v>3.5128127401657251E-2</v>
      </c>
      <c r="M25" s="23">
        <v>0.2022842320755554</v>
      </c>
      <c r="N25" s="23">
        <v>0.33882897433790832</v>
      </c>
      <c r="O25" s="15">
        <f t="shared" ref="O25:O43" si="12">I25-L25</f>
        <v>9.5231940144478694E-2</v>
      </c>
      <c r="P25" s="15">
        <f t="shared" ref="P25:P37" si="13">J25-M25</f>
        <v>0.49013337755127223</v>
      </c>
      <c r="Q25" s="15">
        <f t="shared" ref="Q25:Q37" si="14">K25-N25</f>
        <v>0.33254491473617492</v>
      </c>
      <c r="R25" s="15">
        <f t="shared" ref="R25:R43" si="15">AVERAGE(O25:Q25)</f>
        <v>0.30597007747730864</v>
      </c>
      <c r="S25" s="14">
        <f t="shared" ref="S25:S37" si="16">(((O25/I25)+(P25/J25)+(Q25/K25))/3)*100</f>
        <v>64.456934933333343</v>
      </c>
      <c r="T25" s="14">
        <f t="shared" ref="T25:T43" si="17">(S25*G25)/(E25-F25)</f>
        <v>7.939322760428853</v>
      </c>
      <c r="V25" s="22">
        <v>6.6000000000000003E-2</v>
      </c>
      <c r="W25" s="22">
        <f t="shared" ref="W25:W43" si="18">((F25*T25)+(G25*S25))/(100)</f>
        <v>21.809319622898055</v>
      </c>
      <c r="X25" s="45">
        <f t="shared" ref="X25:X43" si="19">W25/V25</f>
        <v>330.4442367105766</v>
      </c>
    </row>
    <row r="26" spans="1:24" x14ac:dyDescent="0.25">
      <c r="A26" s="12" t="s">
        <v>18</v>
      </c>
      <c r="B26" s="11">
        <v>43006</v>
      </c>
      <c r="C26" s="12" t="s">
        <v>5</v>
      </c>
      <c r="D26" s="13" t="s">
        <v>6</v>
      </c>
      <c r="E26" s="18">
        <v>379.4</v>
      </c>
      <c r="F26" s="18">
        <v>1.5</v>
      </c>
      <c r="G26" s="18">
        <v>41</v>
      </c>
      <c r="H26" s="18">
        <v>0.122</v>
      </c>
      <c r="I26" s="23">
        <v>0.17991758805820768</v>
      </c>
      <c r="J26" s="23">
        <v>0.89232449294088978</v>
      </c>
      <c r="K26" s="23">
        <v>0.76937694147738478</v>
      </c>
      <c r="L26" s="23">
        <v>2.0132778103713438E-3</v>
      </c>
      <c r="M26" s="23">
        <v>9.8101939703718624E-2</v>
      </c>
      <c r="N26" s="23">
        <v>7.7476258006772644E-2</v>
      </c>
      <c r="O26" s="15">
        <f t="shared" si="12"/>
        <v>0.17790431024783634</v>
      </c>
      <c r="P26" s="15">
        <f t="shared" si="13"/>
        <v>0.79422255323717117</v>
      </c>
      <c r="Q26" s="15">
        <f t="shared" si="14"/>
        <v>0.69190068347061218</v>
      </c>
      <c r="R26" s="15">
        <f t="shared" si="15"/>
        <v>0.55467584898520661</v>
      </c>
      <c r="S26" s="14">
        <f t="shared" si="16"/>
        <v>92.605674700000009</v>
      </c>
      <c r="T26" s="14">
        <f t="shared" si="17"/>
        <v>10.047188840169358</v>
      </c>
      <c r="V26" s="22">
        <v>6.6000000000000003E-2</v>
      </c>
      <c r="W26" s="22">
        <f t="shared" si="18"/>
        <v>38.119034459602545</v>
      </c>
      <c r="X26" s="45">
        <f t="shared" si="19"/>
        <v>577.56112817579617</v>
      </c>
    </row>
    <row r="27" spans="1:24" x14ac:dyDescent="0.25">
      <c r="A27" s="12" t="s">
        <v>19</v>
      </c>
      <c r="B27" s="11">
        <v>43006</v>
      </c>
      <c r="C27" s="12" t="s">
        <v>5</v>
      </c>
      <c r="D27" s="13" t="s">
        <v>6</v>
      </c>
      <c r="E27" s="18">
        <v>119.6</v>
      </c>
      <c r="F27" s="18">
        <v>2.2000000000000002</v>
      </c>
      <c r="G27" s="18">
        <v>8.1</v>
      </c>
      <c r="H27" s="18">
        <v>0.122</v>
      </c>
      <c r="I27" s="23">
        <v>0.48473951724819597</v>
      </c>
      <c r="J27" s="23">
        <v>0.40270212699445029</v>
      </c>
      <c r="K27" s="23">
        <v>0.69278763921527242</v>
      </c>
      <c r="L27" s="23">
        <v>0.1570071296366907</v>
      </c>
      <c r="M27" s="23">
        <v>0.16022596693614954</v>
      </c>
      <c r="N27" s="23">
        <v>0.21635757972692959</v>
      </c>
      <c r="O27" s="15">
        <f t="shared" si="12"/>
        <v>0.32773238761150525</v>
      </c>
      <c r="P27" s="15">
        <f t="shared" si="13"/>
        <v>0.24247616005830075</v>
      </c>
      <c r="Q27" s="15">
        <f t="shared" si="14"/>
        <v>0.47643005948834283</v>
      </c>
      <c r="R27" s="15">
        <f t="shared" si="15"/>
        <v>0.34887953571938296</v>
      </c>
      <c r="S27" s="14">
        <f t="shared" si="16"/>
        <v>65.530762300000006</v>
      </c>
      <c r="T27" s="14">
        <f t="shared" si="17"/>
        <v>4.5212876885008528</v>
      </c>
      <c r="V27" s="22">
        <v>6.6000000000000003E-2</v>
      </c>
      <c r="W27" s="22">
        <f t="shared" si="18"/>
        <v>5.4074600754470188</v>
      </c>
      <c r="X27" s="45">
        <f t="shared" si="19"/>
        <v>81.93121326434877</v>
      </c>
    </row>
    <row r="28" spans="1:24" x14ac:dyDescent="0.25">
      <c r="A28" s="12" t="s">
        <v>20</v>
      </c>
      <c r="B28" s="11">
        <v>43006</v>
      </c>
      <c r="C28" s="12" t="s">
        <v>5</v>
      </c>
      <c r="D28" s="13" t="s">
        <v>6</v>
      </c>
      <c r="E28" s="18">
        <v>8.1999999999999993</v>
      </c>
      <c r="F28" s="18">
        <v>0.6</v>
      </c>
      <c r="G28" s="18">
        <v>0.8</v>
      </c>
      <c r="H28" s="18">
        <v>0.122</v>
      </c>
      <c r="I28" s="23">
        <v>0.76500000000000001</v>
      </c>
      <c r="J28" s="23"/>
      <c r="K28" s="23"/>
      <c r="L28" s="23">
        <v>0.153</v>
      </c>
      <c r="M28" s="23"/>
      <c r="N28" s="23"/>
      <c r="O28" s="15">
        <f t="shared" si="12"/>
        <v>0.61199999999999999</v>
      </c>
      <c r="P28" s="15"/>
      <c r="Q28" s="15"/>
      <c r="R28" s="15">
        <f t="shared" si="15"/>
        <v>0.61199999999999999</v>
      </c>
      <c r="S28" s="14">
        <f>(I28-L28)/I28*100</f>
        <v>80</v>
      </c>
      <c r="T28" s="14">
        <f t="shared" si="17"/>
        <v>8.4210526315789469</v>
      </c>
      <c r="V28" s="22">
        <v>6.6000000000000003E-2</v>
      </c>
      <c r="W28" s="22">
        <f t="shared" si="18"/>
        <v>0.69052631578947365</v>
      </c>
      <c r="X28" s="45">
        <f t="shared" si="19"/>
        <v>10.462519936204146</v>
      </c>
    </row>
    <row r="29" spans="1:24" x14ac:dyDescent="0.25">
      <c r="A29" s="18" t="s">
        <v>26</v>
      </c>
      <c r="B29" s="11">
        <v>43006</v>
      </c>
      <c r="C29" s="13" t="s">
        <v>7</v>
      </c>
      <c r="D29" s="13" t="s">
        <v>6</v>
      </c>
      <c r="E29" s="18">
        <v>71.599999999999994</v>
      </c>
      <c r="F29" s="18">
        <v>4.5999999999999996</v>
      </c>
      <c r="G29" s="18">
        <v>5.4</v>
      </c>
      <c r="H29" s="18">
        <v>0.122</v>
      </c>
      <c r="I29" s="23">
        <v>0.54474437136532528</v>
      </c>
      <c r="J29" s="23">
        <v>0.83433911830818108</v>
      </c>
      <c r="K29" s="23">
        <v>0.99874371667816364</v>
      </c>
      <c r="L29" s="23">
        <v>0.3921778152770386</v>
      </c>
      <c r="M29" s="23">
        <v>0.44841254466749747</v>
      </c>
      <c r="N29" s="23">
        <v>0.71513046345306552</v>
      </c>
      <c r="O29" s="15">
        <f t="shared" si="12"/>
        <v>0.15256655608828668</v>
      </c>
      <c r="P29" s="15">
        <f t="shared" si="13"/>
        <v>0.38592657364068361</v>
      </c>
      <c r="Q29" s="15">
        <f t="shared" si="14"/>
        <v>0.28361325322509812</v>
      </c>
      <c r="R29" s="15">
        <f t="shared" si="15"/>
        <v>0.27403546098468951</v>
      </c>
      <c r="S29" s="14">
        <f t="shared" si="16"/>
        <v>34.219787100000005</v>
      </c>
      <c r="T29" s="14">
        <f t="shared" si="17"/>
        <v>2.7580126916417913</v>
      </c>
      <c r="V29" s="22">
        <v>6.6000000000000003E-2</v>
      </c>
      <c r="W29" s="22">
        <f t="shared" si="18"/>
        <v>1.9747370872155228</v>
      </c>
      <c r="X29" s="45">
        <f t="shared" si="19"/>
        <v>29.920258897204889</v>
      </c>
    </row>
    <row r="30" spans="1:24" x14ac:dyDescent="0.25">
      <c r="A30" s="18" t="s">
        <v>28</v>
      </c>
      <c r="B30" s="11">
        <v>43006</v>
      </c>
      <c r="C30" s="13" t="s">
        <v>7</v>
      </c>
      <c r="D30" s="13" t="s">
        <v>6</v>
      </c>
      <c r="E30" s="18">
        <v>86.5</v>
      </c>
      <c r="F30" s="18">
        <v>2</v>
      </c>
      <c r="G30" s="18">
        <v>1.6</v>
      </c>
      <c r="H30" s="18">
        <v>0.122</v>
      </c>
      <c r="I30" s="23">
        <v>0.7330996456547455</v>
      </c>
      <c r="J30" s="23">
        <v>0.40084816978124371</v>
      </c>
      <c r="K30" s="23">
        <v>0.16733573711684635</v>
      </c>
      <c r="L30" s="23">
        <v>0.44353994761403415</v>
      </c>
      <c r="M30" s="23">
        <v>0.16361149774718678</v>
      </c>
      <c r="N30" s="23">
        <v>0.11704967475586285</v>
      </c>
      <c r="O30" s="15">
        <f t="shared" si="12"/>
        <v>0.28955969804071136</v>
      </c>
      <c r="P30" s="15">
        <f t="shared" si="13"/>
        <v>0.23723667203405693</v>
      </c>
      <c r="Q30" s="15">
        <f t="shared" si="14"/>
        <v>5.0286062360983499E-2</v>
      </c>
      <c r="R30" s="15">
        <f t="shared" si="15"/>
        <v>0.19236081081191728</v>
      </c>
      <c r="S30" s="14">
        <f t="shared" si="16"/>
        <v>42.910891166666666</v>
      </c>
      <c r="T30" s="14">
        <f t="shared" si="17"/>
        <v>0.81251391558185404</v>
      </c>
      <c r="V30" s="22">
        <v>6.6000000000000003E-2</v>
      </c>
      <c r="W30" s="22">
        <f t="shared" si="18"/>
        <v>0.70282453697830372</v>
      </c>
      <c r="X30" s="45">
        <f t="shared" si="19"/>
        <v>10.648856620883389</v>
      </c>
    </row>
    <row r="31" spans="1:24" x14ac:dyDescent="0.25">
      <c r="A31" s="12" t="s">
        <v>29</v>
      </c>
      <c r="B31" s="11">
        <v>43006</v>
      </c>
      <c r="C31" s="13" t="s">
        <v>7</v>
      </c>
      <c r="D31" s="13" t="s">
        <v>6</v>
      </c>
      <c r="E31" s="18">
        <v>5.6</v>
      </c>
      <c r="F31" s="18">
        <v>0.8</v>
      </c>
      <c r="G31" s="18">
        <v>1.9</v>
      </c>
      <c r="H31" s="18">
        <v>0.122</v>
      </c>
      <c r="I31" s="23">
        <v>0.4149522959509897</v>
      </c>
      <c r="J31" s="23">
        <v>0.840313939227885</v>
      </c>
      <c r="K31" s="23">
        <v>0.20144567917167122</v>
      </c>
      <c r="L31" s="23">
        <v>0.20434325814106488</v>
      </c>
      <c r="M31" s="23">
        <v>0.39474735420391038</v>
      </c>
      <c r="N31" s="23">
        <v>0.10330738764960816</v>
      </c>
      <c r="O31" s="15">
        <f t="shared" si="12"/>
        <v>0.21060903780992482</v>
      </c>
      <c r="P31" s="15">
        <f t="shared" si="13"/>
        <v>0.44556658502397462</v>
      </c>
      <c r="Q31" s="15">
        <f t="shared" si="14"/>
        <v>9.8138291522063062E-2</v>
      </c>
      <c r="R31" s="15">
        <f t="shared" si="15"/>
        <v>0.25143797145198749</v>
      </c>
      <c r="S31" s="14">
        <f t="shared" si="16"/>
        <v>50.831941366666655</v>
      </c>
      <c r="T31" s="14">
        <f t="shared" si="17"/>
        <v>20.120976790972215</v>
      </c>
      <c r="V31" s="22">
        <v>6.6000000000000003E-2</v>
      </c>
      <c r="W31" s="22">
        <f t="shared" si="18"/>
        <v>1.1267747002944442</v>
      </c>
      <c r="X31" s="45">
        <f t="shared" si="19"/>
        <v>17.072343943855213</v>
      </c>
    </row>
    <row r="32" spans="1:24" x14ac:dyDescent="0.25">
      <c r="A32" s="12" t="s">
        <v>30</v>
      </c>
      <c r="B32" s="11">
        <v>43006</v>
      </c>
      <c r="C32" s="13" t="s">
        <v>7</v>
      </c>
      <c r="D32" s="13" t="s">
        <v>6</v>
      </c>
      <c r="E32" s="18">
        <v>32.299999999999997</v>
      </c>
      <c r="F32" s="18">
        <v>1.9</v>
      </c>
      <c r="G32" s="18">
        <v>3</v>
      </c>
      <c r="H32" s="18">
        <v>0.122</v>
      </c>
      <c r="I32" s="23">
        <v>0.35322549469233999</v>
      </c>
      <c r="J32" s="23">
        <v>0.93751773310098252</v>
      </c>
      <c r="K32" s="23">
        <v>0.80915694310976582</v>
      </c>
      <c r="L32" s="23">
        <v>0.19537255336928017</v>
      </c>
      <c r="M32" s="23">
        <v>0.43353720564703874</v>
      </c>
      <c r="N32" s="23">
        <v>0.54315468963186142</v>
      </c>
      <c r="O32" s="15">
        <f t="shared" si="12"/>
        <v>0.15785294132305983</v>
      </c>
      <c r="P32" s="15">
        <f t="shared" si="13"/>
        <v>0.50398052745394373</v>
      </c>
      <c r="Q32" s="15">
        <f t="shared" si="14"/>
        <v>0.2660022534779044</v>
      </c>
      <c r="R32" s="15">
        <f t="shared" si="15"/>
        <v>0.30927857408496934</v>
      </c>
      <c r="S32" s="14">
        <f t="shared" si="16"/>
        <v>43.77330203333333</v>
      </c>
      <c r="T32" s="14">
        <f t="shared" si="17"/>
        <v>4.3197337532894737</v>
      </c>
      <c r="V32" s="22">
        <v>6.6000000000000003E-2</v>
      </c>
      <c r="W32" s="22">
        <f t="shared" si="18"/>
        <v>1.3952740023125001</v>
      </c>
      <c r="X32" s="45">
        <f t="shared" si="19"/>
        <v>21.140515186553031</v>
      </c>
    </row>
    <row r="33" spans="1:24" x14ac:dyDescent="0.25">
      <c r="A33" s="12" t="s">
        <v>31</v>
      </c>
      <c r="B33" s="11">
        <v>43006</v>
      </c>
      <c r="C33" s="13" t="s">
        <v>7</v>
      </c>
      <c r="D33" s="13" t="s">
        <v>6</v>
      </c>
      <c r="E33" s="18">
        <v>3.1</v>
      </c>
      <c r="F33" s="18">
        <v>0.6</v>
      </c>
      <c r="G33" s="18">
        <v>5.7</v>
      </c>
      <c r="H33" s="18">
        <v>0.122</v>
      </c>
      <c r="I33" s="23">
        <v>7.4365082002465166E-2</v>
      </c>
      <c r="J33" s="23">
        <v>0.75173789442448002</v>
      </c>
      <c r="K33" s="23">
        <v>0.47608503549524239</v>
      </c>
      <c r="L33" s="23">
        <v>6.0423116428642995E-2</v>
      </c>
      <c r="M33" s="23">
        <v>0.61137580635270639</v>
      </c>
      <c r="N33" s="23">
        <v>0.38569553065611567</v>
      </c>
      <c r="O33" s="15">
        <f t="shared" si="12"/>
        <v>1.3941965573822171E-2</v>
      </c>
      <c r="P33" s="15">
        <f t="shared" si="13"/>
        <v>0.14036208807177364</v>
      </c>
      <c r="Q33" s="15">
        <f t="shared" si="14"/>
        <v>9.0389504839126722E-2</v>
      </c>
      <c r="R33" s="15">
        <f t="shared" si="15"/>
        <v>8.1564519494907506E-2</v>
      </c>
      <c r="S33" s="14">
        <f t="shared" si="16"/>
        <v>18.801893066666672</v>
      </c>
      <c r="T33" s="14">
        <f t="shared" si="17"/>
        <v>42.868316192000016</v>
      </c>
      <c r="V33" s="22">
        <v>6.6000000000000003E-2</v>
      </c>
      <c r="W33" s="22">
        <f t="shared" si="18"/>
        <v>1.3289178019520005</v>
      </c>
      <c r="X33" s="45">
        <f t="shared" si="19"/>
        <v>20.135118211393944</v>
      </c>
    </row>
    <row r="34" spans="1:24" x14ac:dyDescent="0.25">
      <c r="A34" s="12" t="s">
        <v>21</v>
      </c>
      <c r="B34" s="11">
        <v>43006</v>
      </c>
      <c r="C34" s="12" t="s">
        <v>8</v>
      </c>
      <c r="D34" s="13" t="s">
        <v>6</v>
      </c>
      <c r="E34" s="18">
        <v>15.7</v>
      </c>
      <c r="F34" s="18">
        <v>0.8</v>
      </c>
      <c r="G34" s="18">
        <v>17.399999999999999</v>
      </c>
      <c r="H34" s="18">
        <v>0.122</v>
      </c>
      <c r="I34" s="23">
        <v>0.55129542378087737</v>
      </c>
      <c r="J34" s="23">
        <v>0.6261796058640704</v>
      </c>
      <c r="K34" s="23">
        <v>0.68403154949076428</v>
      </c>
      <c r="L34" s="23">
        <v>0.4683292680941657</v>
      </c>
      <c r="M34" s="23">
        <v>0.53194389769934702</v>
      </c>
      <c r="N34" s="23">
        <v>0.58108952316219042</v>
      </c>
      <c r="O34" s="15">
        <f t="shared" si="12"/>
        <v>8.2966155686711673E-2</v>
      </c>
      <c r="P34" s="15">
        <f t="shared" si="13"/>
        <v>9.4235708164723375E-2</v>
      </c>
      <c r="Q34" s="15">
        <f t="shared" si="14"/>
        <v>0.10294202632857385</v>
      </c>
      <c r="R34" s="15">
        <f t="shared" si="15"/>
        <v>9.338129672666963E-2</v>
      </c>
      <c r="S34" s="14">
        <f t="shared" si="16"/>
        <v>15.049309700000002</v>
      </c>
      <c r="T34" s="14">
        <f t="shared" si="17"/>
        <v>17.574361663087252</v>
      </c>
      <c r="V34" s="22">
        <v>6.6000000000000003E-2</v>
      </c>
      <c r="W34" s="22">
        <f t="shared" si="18"/>
        <v>2.759174781104698</v>
      </c>
      <c r="X34" s="45">
        <f t="shared" si="19"/>
        <v>41.805678501586335</v>
      </c>
    </row>
    <row r="35" spans="1:24" x14ac:dyDescent="0.25">
      <c r="A35" s="12" t="s">
        <v>22</v>
      </c>
      <c r="B35" s="11">
        <v>43006</v>
      </c>
      <c r="C35" s="12" t="s">
        <v>8</v>
      </c>
      <c r="D35" s="13" t="s">
        <v>6</v>
      </c>
      <c r="E35" s="18">
        <v>4.4000000000000004</v>
      </c>
      <c r="F35" s="18">
        <v>0.5</v>
      </c>
      <c r="G35" s="18">
        <v>7.3</v>
      </c>
      <c r="H35" s="18">
        <v>0.122</v>
      </c>
      <c r="I35" s="23">
        <v>2.673102123303539E-2</v>
      </c>
      <c r="J35" s="23">
        <v>0.37551684361336579</v>
      </c>
      <c r="K35" s="23">
        <v>0.22351361390050861</v>
      </c>
      <c r="L35" s="23">
        <v>1.3380322783272324E-2</v>
      </c>
      <c r="M35" s="23">
        <v>0.1879665028245491</v>
      </c>
      <c r="N35" s="23">
        <v>0.11188066009047525</v>
      </c>
      <c r="O35" s="15">
        <f t="shared" si="12"/>
        <v>1.3350698449763066E-2</v>
      </c>
      <c r="P35" s="15">
        <f t="shared" si="13"/>
        <v>0.18755034078881669</v>
      </c>
      <c r="Q35" s="15">
        <f t="shared" si="14"/>
        <v>0.11163295381003337</v>
      </c>
      <c r="R35" s="15">
        <f t="shared" si="15"/>
        <v>0.10417799768287105</v>
      </c>
      <c r="S35" s="14">
        <f t="shared" si="16"/>
        <v>49.944588099999997</v>
      </c>
      <c r="T35" s="14">
        <f t="shared" si="17"/>
        <v>93.486023879487163</v>
      </c>
      <c r="V35" s="22">
        <v>6.6000000000000003E-2</v>
      </c>
      <c r="W35" s="22">
        <f t="shared" si="18"/>
        <v>4.1133850506974348</v>
      </c>
      <c r="X35" s="45">
        <f t="shared" si="19"/>
        <v>62.324015919658102</v>
      </c>
    </row>
    <row r="36" spans="1:24" x14ac:dyDescent="0.25">
      <c r="A36" s="12" t="s">
        <v>23</v>
      </c>
      <c r="B36" s="11">
        <v>43006</v>
      </c>
      <c r="C36" s="12" t="s">
        <v>8</v>
      </c>
      <c r="D36" s="13" t="s">
        <v>6</v>
      </c>
      <c r="E36" s="18">
        <v>13.1</v>
      </c>
      <c r="F36" s="18">
        <v>1.4</v>
      </c>
      <c r="G36" s="18">
        <v>1</v>
      </c>
      <c r="H36" s="18">
        <v>0.122</v>
      </c>
      <c r="I36" s="23">
        <v>4.5763459487364599E-3</v>
      </c>
      <c r="J36" s="23">
        <v>5.8133720645113351E-2</v>
      </c>
      <c r="K36" s="23">
        <v>0.65225203910806373</v>
      </c>
      <c r="L36" s="23">
        <v>2.6996935021623408E-3</v>
      </c>
      <c r="M36" s="23">
        <v>3.4294441381877094E-2</v>
      </c>
      <c r="N36" s="23">
        <v>0.38477873208828545</v>
      </c>
      <c r="O36" s="15">
        <f t="shared" si="12"/>
        <v>1.8766524465741192E-3</v>
      </c>
      <c r="P36" s="15">
        <f t="shared" si="13"/>
        <v>2.3839279263236257E-2</v>
      </c>
      <c r="Q36" s="15">
        <f t="shared" si="14"/>
        <v>0.26747330701977828</v>
      </c>
      <c r="R36" s="15">
        <f t="shared" si="15"/>
        <v>9.7729746243196233E-2</v>
      </c>
      <c r="S36" s="14">
        <f t="shared" si="16"/>
        <v>41.007661299999995</v>
      </c>
      <c r="T36" s="14">
        <f t="shared" si="17"/>
        <v>3.5049283162393161</v>
      </c>
      <c r="V36" s="22">
        <v>6.6000000000000003E-2</v>
      </c>
      <c r="W36" s="22">
        <f t="shared" si="18"/>
        <v>0.45914560942735039</v>
      </c>
      <c r="X36" s="45">
        <f t="shared" si="19"/>
        <v>6.9567516579901572</v>
      </c>
    </row>
    <row r="37" spans="1:24" x14ac:dyDescent="0.25">
      <c r="A37" s="12" t="s">
        <v>24</v>
      </c>
      <c r="B37" s="11">
        <v>43006</v>
      </c>
      <c r="C37" s="12" t="s">
        <v>8</v>
      </c>
      <c r="D37" s="13" t="s">
        <v>6</v>
      </c>
      <c r="E37" s="18">
        <v>13.5</v>
      </c>
      <c r="F37" s="18">
        <v>1.3</v>
      </c>
      <c r="G37" s="18">
        <v>4.0999999999999996</v>
      </c>
      <c r="H37" s="18">
        <v>0.122</v>
      </c>
      <c r="I37" s="23">
        <v>0.17497245460896005</v>
      </c>
      <c r="J37" s="23">
        <v>0.27822292715819352</v>
      </c>
      <c r="K37" s="23">
        <v>4.1635542038771289E-2</v>
      </c>
      <c r="L37" s="23">
        <v>0.11192754928014616</v>
      </c>
      <c r="M37" s="23">
        <v>0.17797550168659834</v>
      </c>
      <c r="N37" s="23">
        <v>2.6633701823324203E-2</v>
      </c>
      <c r="O37" s="15">
        <f t="shared" si="12"/>
        <v>6.3044905328813891E-2</v>
      </c>
      <c r="P37" s="15">
        <f t="shared" si="13"/>
        <v>0.10024742547159518</v>
      </c>
      <c r="Q37" s="15">
        <f t="shared" si="14"/>
        <v>1.5001840215447086E-2</v>
      </c>
      <c r="R37" s="15">
        <f t="shared" si="15"/>
        <v>5.9431390338618717E-2</v>
      </c>
      <c r="S37" s="14">
        <f t="shared" si="16"/>
        <v>36.031331600000001</v>
      </c>
      <c r="T37" s="14">
        <f t="shared" si="17"/>
        <v>12.108890127868854</v>
      </c>
      <c r="V37" s="22">
        <v>6.6000000000000003E-2</v>
      </c>
      <c r="W37" s="22">
        <f t="shared" si="18"/>
        <v>1.6347001672622952</v>
      </c>
      <c r="X37" s="45">
        <f t="shared" si="19"/>
        <v>24.768184352459016</v>
      </c>
    </row>
    <row r="38" spans="1:24" x14ac:dyDescent="0.25">
      <c r="A38" s="12" t="s">
        <v>25</v>
      </c>
      <c r="B38" s="11">
        <v>43006</v>
      </c>
      <c r="C38" s="12" t="s">
        <v>8</v>
      </c>
      <c r="D38" s="13" t="s">
        <v>6</v>
      </c>
      <c r="E38" s="18">
        <v>12.6</v>
      </c>
      <c r="F38" s="18">
        <v>2.2000000000000002</v>
      </c>
      <c r="G38" s="18">
        <v>0.4</v>
      </c>
      <c r="H38" s="18">
        <v>0.122</v>
      </c>
      <c r="I38" s="23">
        <v>0.41799999999999998</v>
      </c>
      <c r="J38" s="23"/>
      <c r="K38" s="23"/>
      <c r="L38" s="23">
        <v>0.40600000000000003</v>
      </c>
      <c r="M38" s="23"/>
      <c r="N38" s="23"/>
      <c r="O38" s="15">
        <f t="shared" si="12"/>
        <v>1.1999999999999955E-2</v>
      </c>
      <c r="P38" s="15"/>
      <c r="Q38" s="15"/>
      <c r="R38" s="15">
        <f t="shared" si="15"/>
        <v>1.1999999999999955E-2</v>
      </c>
      <c r="S38" s="14">
        <f>(I38-L38)/I38*100</f>
        <v>2.8708133971291758</v>
      </c>
      <c r="T38" s="14">
        <f t="shared" si="17"/>
        <v>0.11041589988958371</v>
      </c>
      <c r="V38" s="22">
        <v>6.6000000000000003E-2</v>
      </c>
      <c r="W38" s="22">
        <f t="shared" si="18"/>
        <v>1.3912403386087546E-2</v>
      </c>
      <c r="X38" s="45">
        <f t="shared" si="19"/>
        <v>0.21079399069829613</v>
      </c>
    </row>
    <row r="39" spans="1:24" x14ac:dyDescent="0.25">
      <c r="A39" s="12" t="s">
        <v>32</v>
      </c>
      <c r="B39" s="11">
        <v>43006</v>
      </c>
      <c r="C39" s="13" t="s">
        <v>9</v>
      </c>
      <c r="D39" s="13" t="s">
        <v>10</v>
      </c>
      <c r="E39" s="18">
        <v>3</v>
      </c>
      <c r="F39" s="18">
        <v>1.1000000000000001</v>
      </c>
      <c r="G39" s="18">
        <v>0.6</v>
      </c>
      <c r="H39" s="18">
        <v>0.122</v>
      </c>
      <c r="I39" s="23">
        <v>0.60199999999999998</v>
      </c>
      <c r="J39" s="23"/>
      <c r="K39" s="23"/>
      <c r="L39" s="23">
        <v>0.58699999999999997</v>
      </c>
      <c r="M39" s="23"/>
      <c r="N39" s="23"/>
      <c r="O39" s="15">
        <f t="shared" si="12"/>
        <v>1.5000000000000013E-2</v>
      </c>
      <c r="P39" s="15"/>
      <c r="Q39" s="15"/>
      <c r="R39" s="15">
        <f t="shared" si="15"/>
        <v>1.5000000000000013E-2</v>
      </c>
      <c r="S39" s="14">
        <f t="shared" ref="S39:S43" si="20">(I39-L39)/I39*100</f>
        <v>2.4916943521594708</v>
      </c>
      <c r="T39" s="14">
        <f t="shared" si="17"/>
        <v>0.78685084805035921</v>
      </c>
      <c r="U39" s="18">
        <v>0.44779999999999998</v>
      </c>
      <c r="V39" s="22">
        <v>1.0821819999999999E-2</v>
      </c>
      <c r="W39" s="22">
        <f t="shared" si="18"/>
        <v>2.3605525441510778E-2</v>
      </c>
      <c r="X39" s="45">
        <f t="shared" si="19"/>
        <v>2.1812897868852725</v>
      </c>
    </row>
    <row r="40" spans="1:24" x14ac:dyDescent="0.25">
      <c r="A40" s="12" t="s">
        <v>33</v>
      </c>
      <c r="B40" s="11">
        <v>43006</v>
      </c>
      <c r="C40" s="13" t="s">
        <v>9</v>
      </c>
      <c r="D40" s="13" t="s">
        <v>10</v>
      </c>
      <c r="E40" s="18">
        <v>11.9</v>
      </c>
      <c r="F40" s="18">
        <v>1.6</v>
      </c>
      <c r="G40" s="18">
        <v>4.3</v>
      </c>
      <c r="H40" s="18">
        <v>0.122</v>
      </c>
      <c r="I40" s="23">
        <v>0.48007417479760706</v>
      </c>
      <c r="J40" s="23"/>
      <c r="K40" s="23"/>
      <c r="L40" s="23">
        <v>0.46700000000000003</v>
      </c>
      <c r="M40" s="23"/>
      <c r="N40" s="23"/>
      <c r="O40" s="15">
        <f t="shared" si="12"/>
        <v>1.307417479760703E-2</v>
      </c>
      <c r="P40" s="15"/>
      <c r="Q40" s="15"/>
      <c r="R40" s="15">
        <f t="shared" si="15"/>
        <v>1.307417479760703E-2</v>
      </c>
      <c r="S40" s="14">
        <f t="shared" si="20"/>
        <v>2.7233655722303602</v>
      </c>
      <c r="T40" s="14">
        <f t="shared" si="17"/>
        <v>1.1369390253000533</v>
      </c>
      <c r="U40" s="18">
        <v>1.1593</v>
      </c>
      <c r="V40" s="22">
        <v>2.7968970000000003E-2</v>
      </c>
      <c r="W40" s="22">
        <f t="shared" si="18"/>
        <v>0.13529574401070635</v>
      </c>
      <c r="X40" s="45">
        <f t="shared" si="19"/>
        <v>4.8373516797617624</v>
      </c>
    </row>
    <row r="41" spans="1:24" x14ac:dyDescent="0.25">
      <c r="A41" s="12" t="s">
        <v>34</v>
      </c>
      <c r="B41" s="11">
        <v>43006</v>
      </c>
      <c r="C41" s="13" t="s">
        <v>9</v>
      </c>
      <c r="D41" s="13" t="s">
        <v>10</v>
      </c>
      <c r="E41" s="18">
        <v>6.8</v>
      </c>
      <c r="F41" s="18">
        <v>0.7</v>
      </c>
      <c r="G41" s="18">
        <v>2.6</v>
      </c>
      <c r="H41" s="18">
        <v>0.122</v>
      </c>
      <c r="I41" s="23">
        <v>0.26998725458906703</v>
      </c>
      <c r="J41" s="23"/>
      <c r="K41" s="23"/>
      <c r="L41" s="23">
        <v>0.26400000000000001</v>
      </c>
      <c r="M41" s="23"/>
      <c r="N41" s="23"/>
      <c r="O41" s="15">
        <f t="shared" si="12"/>
        <v>5.9872545890670148E-3</v>
      </c>
      <c r="P41" s="15"/>
      <c r="Q41" s="15"/>
      <c r="R41" s="15">
        <f t="shared" si="15"/>
        <v>5.9872545890670148E-3</v>
      </c>
      <c r="S41" s="14">
        <f t="shared" si="20"/>
        <v>2.2176063822641887</v>
      </c>
      <c r="T41" s="14">
        <f t="shared" si="17"/>
        <v>0.94520927768637553</v>
      </c>
      <c r="U41" s="18">
        <v>0.49180000000000001</v>
      </c>
      <c r="V41" s="22">
        <v>1.1882220000000001E-2</v>
      </c>
      <c r="W41" s="22">
        <f t="shared" si="18"/>
        <v>6.4274230882673533E-2</v>
      </c>
      <c r="X41" s="45">
        <f t="shared" si="19"/>
        <v>5.409277970166646</v>
      </c>
    </row>
    <row r="42" spans="1:24" x14ac:dyDescent="0.25">
      <c r="A42" s="12" t="s">
        <v>35</v>
      </c>
      <c r="B42" s="11">
        <v>43006</v>
      </c>
      <c r="C42" s="13" t="s">
        <v>9</v>
      </c>
      <c r="D42" s="13" t="s">
        <v>10</v>
      </c>
      <c r="E42" s="18">
        <v>5</v>
      </c>
      <c r="F42" s="18">
        <v>0.9</v>
      </c>
      <c r="G42" s="18">
        <v>1.3</v>
      </c>
      <c r="H42" s="18">
        <v>0.122</v>
      </c>
      <c r="I42" s="23">
        <v>0.16228953193031348</v>
      </c>
      <c r="J42" s="23"/>
      <c r="K42" s="23"/>
      <c r="L42" s="23">
        <v>0.159</v>
      </c>
      <c r="M42" s="23"/>
      <c r="N42" s="23"/>
      <c r="O42" s="15">
        <f t="shared" si="12"/>
        <v>3.2895319303134773E-3</v>
      </c>
      <c r="P42" s="15"/>
      <c r="Q42" s="15"/>
      <c r="R42" s="15">
        <f t="shared" si="15"/>
        <v>3.2895319303134773E-3</v>
      </c>
      <c r="S42" s="14">
        <f t="shared" si="20"/>
        <v>2.0269526266955959</v>
      </c>
      <c r="T42" s="14">
        <f t="shared" si="17"/>
        <v>0.64269229626933533</v>
      </c>
      <c r="U42" s="18">
        <v>0.57269999999999999</v>
      </c>
      <c r="V42" s="22">
        <v>1.3831909999999999E-2</v>
      </c>
      <c r="W42" s="22">
        <f t="shared" si="18"/>
        <v>3.2134614813466765E-2</v>
      </c>
      <c r="X42" s="45">
        <f t="shared" si="19"/>
        <v>2.323223243461443</v>
      </c>
    </row>
    <row r="43" spans="1:24" x14ac:dyDescent="0.25">
      <c r="A43" s="12" t="s">
        <v>36</v>
      </c>
      <c r="B43" s="11">
        <v>43006</v>
      </c>
      <c r="C43" s="13" t="s">
        <v>9</v>
      </c>
      <c r="D43" s="13" t="s">
        <v>10</v>
      </c>
      <c r="E43" s="18">
        <v>18</v>
      </c>
      <c r="F43" s="18">
        <v>0.8</v>
      </c>
      <c r="G43" s="18">
        <v>8.1</v>
      </c>
      <c r="H43" s="18">
        <v>0.122</v>
      </c>
      <c r="I43" s="23">
        <v>0.52377971120898903</v>
      </c>
      <c r="J43" s="23"/>
      <c r="K43" s="23"/>
      <c r="L43" s="23">
        <v>0.51800000000000002</v>
      </c>
      <c r="M43" s="23"/>
      <c r="N43" s="23"/>
      <c r="O43" s="15">
        <f t="shared" si="12"/>
        <v>5.7797112089890135E-3</v>
      </c>
      <c r="P43" s="15"/>
      <c r="Q43" s="15"/>
      <c r="R43" s="15">
        <f t="shared" si="15"/>
        <v>5.7797112089890135E-3</v>
      </c>
      <c r="S43" s="14">
        <f t="shared" si="20"/>
        <v>1.1034622161382075</v>
      </c>
      <c r="T43" s="14">
        <f t="shared" si="17"/>
        <v>0.51965371806508609</v>
      </c>
      <c r="U43" s="18">
        <v>1.2490000000000001</v>
      </c>
      <c r="V43" s="22">
        <v>3.0130740000000003E-2</v>
      </c>
      <c r="W43" s="22">
        <f t="shared" si="18"/>
        <v>9.3537669251715486E-2</v>
      </c>
      <c r="X43" s="45">
        <f t="shared" si="19"/>
        <v>3.1043933621184037</v>
      </c>
    </row>
    <row r="44" spans="1:24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40"/>
      <c r="S44" s="40"/>
      <c r="T44" s="40"/>
      <c r="U44" s="25"/>
      <c r="V44" s="40"/>
      <c r="W44" s="40"/>
      <c r="X44" s="40"/>
    </row>
    <row r="45" spans="1:24" x14ac:dyDescent="0.25">
      <c r="A45" s="12" t="s">
        <v>14</v>
      </c>
      <c r="B45" s="11">
        <v>43034</v>
      </c>
      <c r="C45" s="18" t="s">
        <v>5</v>
      </c>
      <c r="D45" s="13" t="s">
        <v>6</v>
      </c>
      <c r="E45" s="18">
        <v>608.66</v>
      </c>
      <c r="F45" s="18">
        <v>1.8</v>
      </c>
      <c r="G45" s="18">
        <v>96</v>
      </c>
      <c r="H45" s="18">
        <v>0.122</v>
      </c>
      <c r="I45" s="23">
        <v>6</v>
      </c>
      <c r="J45" s="23">
        <v>6.4</v>
      </c>
      <c r="K45" s="23">
        <v>7.4</v>
      </c>
      <c r="L45" s="23">
        <v>5.64</v>
      </c>
      <c r="M45" s="23">
        <v>5.81</v>
      </c>
      <c r="N45" s="23">
        <v>6.96</v>
      </c>
      <c r="O45" s="23">
        <f>I45-L45</f>
        <v>0.36000000000000032</v>
      </c>
      <c r="P45" s="23">
        <f>J45-M45</f>
        <v>0.59000000000000075</v>
      </c>
      <c r="Q45" s="23">
        <f>K45-N45</f>
        <v>0.44000000000000039</v>
      </c>
      <c r="R45" s="22">
        <f>AVERAGE(O45:Q45)</f>
        <v>0.46333333333333382</v>
      </c>
      <c r="S45" s="14">
        <f>(((I45-L45)/I45)+((J45-M45)/J45)+((K45-N45)/K45))/3</f>
        <v>7.0548986486486567E-2</v>
      </c>
      <c r="T45" s="14">
        <f>(S45*G45)/(E45-F45)</f>
        <v>1.116023910408119E-2</v>
      </c>
      <c r="V45" s="22">
        <v>6.6000000000000003E-2</v>
      </c>
      <c r="W45" s="22">
        <f>(F45*T45)+(G45*S45)</f>
        <v>6.7927911330900574</v>
      </c>
      <c r="X45" s="45">
        <f>(W45/V45)</f>
        <v>102.92107777409177</v>
      </c>
    </row>
    <row r="46" spans="1:24" x14ac:dyDescent="0.25">
      <c r="A46" s="12" t="s">
        <v>17</v>
      </c>
      <c r="B46" s="11">
        <v>43034</v>
      </c>
      <c r="C46" s="18" t="s">
        <v>5</v>
      </c>
      <c r="D46" s="13" t="s">
        <v>6</v>
      </c>
      <c r="E46" s="18">
        <v>921.6</v>
      </c>
      <c r="F46" s="18">
        <v>1.5</v>
      </c>
      <c r="G46" s="18">
        <v>52</v>
      </c>
      <c r="H46" s="18">
        <v>0.122</v>
      </c>
      <c r="I46" s="23">
        <v>5.9</v>
      </c>
      <c r="J46" s="23">
        <v>6.4</v>
      </c>
      <c r="K46" s="23">
        <v>6.6</v>
      </c>
      <c r="L46" s="23">
        <v>5.4</v>
      </c>
      <c r="M46" s="23">
        <v>5.69</v>
      </c>
      <c r="N46" s="23">
        <v>5.75</v>
      </c>
      <c r="O46" s="23">
        <f t="shared" ref="O46:O64" si="21">I46-L46</f>
        <v>0.5</v>
      </c>
      <c r="P46" s="23">
        <f t="shared" ref="P46:P49" si="22">J46-M46</f>
        <v>0.71</v>
      </c>
      <c r="Q46" s="23">
        <f t="shared" ref="Q46:Q49" si="23">K46-N46</f>
        <v>0.84999999999999964</v>
      </c>
      <c r="R46" s="22">
        <f t="shared" ref="R46:R64" si="24">AVERAGE(O46:Q46)</f>
        <v>0.68666666666666654</v>
      </c>
      <c r="S46" s="14">
        <f t="shared" ref="S46:S49" si="25">(((I46-L46)/I46)+((J46-M46)/J46)+((K46-N46)/K46))/3</f>
        <v>0.10815704716658103</v>
      </c>
      <c r="T46" s="14">
        <f t="shared" ref="T46:T75" si="26">(S46*G46)/(E46-F46)</f>
        <v>6.1125599963723657E-3</v>
      </c>
      <c r="V46" s="22">
        <v>6.6000000000000003E-2</v>
      </c>
      <c r="W46" s="22">
        <f t="shared" ref="W46:W64" si="27">(F46*T46)+(G46*S46)</f>
        <v>5.6333352926567724</v>
      </c>
      <c r="X46" s="45">
        <f t="shared" ref="X46:X64" si="28">(W46/V46)</f>
        <v>85.353565040254125</v>
      </c>
    </row>
    <row r="47" spans="1:24" x14ac:dyDescent="0.25">
      <c r="A47" s="12" t="s">
        <v>18</v>
      </c>
      <c r="B47" s="11">
        <v>43034</v>
      </c>
      <c r="C47" s="18" t="s">
        <v>5</v>
      </c>
      <c r="D47" s="13" t="s">
        <v>6</v>
      </c>
      <c r="E47" s="18">
        <v>84.9</v>
      </c>
      <c r="F47" s="18">
        <v>1</v>
      </c>
      <c r="G47" s="18">
        <v>31.6</v>
      </c>
      <c r="H47" s="18">
        <v>0.122</v>
      </c>
      <c r="I47" s="23">
        <v>5.9</v>
      </c>
      <c r="J47" s="23">
        <v>7.9</v>
      </c>
      <c r="K47" s="23">
        <v>6.5</v>
      </c>
      <c r="L47" s="23">
        <v>5.58</v>
      </c>
      <c r="M47" s="23">
        <v>7.13</v>
      </c>
      <c r="N47" s="23">
        <v>5.88</v>
      </c>
      <c r="O47" s="23">
        <f t="shared" si="21"/>
        <v>0.32000000000000028</v>
      </c>
      <c r="P47" s="23">
        <f t="shared" si="22"/>
        <v>0.77000000000000046</v>
      </c>
      <c r="Q47" s="23">
        <f t="shared" si="23"/>
        <v>0.62000000000000011</v>
      </c>
      <c r="R47" s="22">
        <f t="shared" si="24"/>
        <v>0.57000000000000028</v>
      </c>
      <c r="S47" s="14">
        <f t="shared" si="25"/>
        <v>8.2363419316862821E-2</v>
      </c>
      <c r="T47" s="14">
        <f t="shared" si="26"/>
        <v>3.10212640096885E-2</v>
      </c>
      <c r="V47" s="22">
        <v>6.6000000000000003E-2</v>
      </c>
      <c r="W47" s="22">
        <f t="shared" si="27"/>
        <v>2.6337053144225537</v>
      </c>
      <c r="X47" s="45">
        <f t="shared" si="28"/>
        <v>39.904625976099297</v>
      </c>
    </row>
    <row r="48" spans="1:24" x14ac:dyDescent="0.25">
      <c r="A48" s="12" t="s">
        <v>19</v>
      </c>
      <c r="B48" s="11">
        <v>43034</v>
      </c>
      <c r="C48" s="18" t="s">
        <v>5</v>
      </c>
      <c r="D48" s="13" t="s">
        <v>6</v>
      </c>
      <c r="E48" s="18">
        <v>91.8</v>
      </c>
      <c r="F48" s="18">
        <v>1.1000000000000001</v>
      </c>
      <c r="G48" s="18">
        <v>21.5</v>
      </c>
      <c r="H48" s="18">
        <v>0.122</v>
      </c>
      <c r="I48" s="23">
        <v>6</v>
      </c>
      <c r="J48" s="23">
        <v>6</v>
      </c>
      <c r="K48" s="23">
        <v>6.4</v>
      </c>
      <c r="L48" s="23">
        <v>5.4</v>
      </c>
      <c r="M48" s="23">
        <v>5.38</v>
      </c>
      <c r="N48" s="23">
        <v>5.51</v>
      </c>
      <c r="O48" s="23">
        <f t="shared" si="21"/>
        <v>0.59999999999999964</v>
      </c>
      <c r="P48" s="23">
        <f t="shared" si="22"/>
        <v>0.62000000000000011</v>
      </c>
      <c r="Q48" s="23">
        <f t="shared" si="23"/>
        <v>0.89000000000000057</v>
      </c>
      <c r="R48" s="22">
        <f t="shared" si="24"/>
        <v>0.70333333333333348</v>
      </c>
      <c r="S48" s="14">
        <f t="shared" si="25"/>
        <v>0.11413194444444445</v>
      </c>
      <c r="T48" s="14">
        <f t="shared" si="26"/>
        <v>2.7054430050226636E-2</v>
      </c>
      <c r="V48" s="22">
        <v>6.6000000000000003E-2</v>
      </c>
      <c r="W48" s="22">
        <f t="shared" si="27"/>
        <v>2.4835966786108052</v>
      </c>
      <c r="X48" s="45">
        <f t="shared" si="28"/>
        <v>37.630252706224319</v>
      </c>
    </row>
    <row r="49" spans="1:24" x14ac:dyDescent="0.25">
      <c r="A49" s="12" t="s">
        <v>20</v>
      </c>
      <c r="B49" s="11">
        <v>43034</v>
      </c>
      <c r="C49" s="18" t="s">
        <v>5</v>
      </c>
      <c r="D49" s="13" t="s">
        <v>6</v>
      </c>
      <c r="E49" s="18">
        <v>572.1</v>
      </c>
      <c r="F49" s="18">
        <v>0.9</v>
      </c>
      <c r="G49" s="18">
        <v>98.3</v>
      </c>
      <c r="H49" s="18">
        <v>0.122</v>
      </c>
      <c r="I49" s="23">
        <v>6.4</v>
      </c>
      <c r="J49" s="23">
        <v>6.6</v>
      </c>
      <c r="K49" s="23">
        <v>6.4</v>
      </c>
      <c r="L49" s="23">
        <v>5.56</v>
      </c>
      <c r="M49" s="23">
        <v>5.88</v>
      </c>
      <c r="N49" s="23">
        <v>5.76</v>
      </c>
      <c r="O49" s="23">
        <f t="shared" si="21"/>
        <v>0.84000000000000075</v>
      </c>
      <c r="P49" s="23">
        <f t="shared" si="22"/>
        <v>0.71999999999999975</v>
      </c>
      <c r="Q49" s="23">
        <f t="shared" si="23"/>
        <v>0.64000000000000057</v>
      </c>
      <c r="R49" s="22">
        <f t="shared" si="24"/>
        <v>0.73333333333333373</v>
      </c>
      <c r="S49" s="14">
        <f t="shared" si="25"/>
        <v>0.11344696969696975</v>
      </c>
      <c r="T49" s="14">
        <f t="shared" si="26"/>
        <v>1.9523524371869969E-2</v>
      </c>
      <c r="V49" s="22">
        <v>6.6000000000000003E-2</v>
      </c>
      <c r="W49" s="22">
        <f t="shared" si="27"/>
        <v>11.169408293146811</v>
      </c>
      <c r="X49" s="45">
        <f t="shared" si="28"/>
        <v>169.23345898707288</v>
      </c>
    </row>
    <row r="50" spans="1:24" x14ac:dyDescent="0.25">
      <c r="A50" s="12" t="s">
        <v>21</v>
      </c>
      <c r="B50" s="11">
        <v>43034</v>
      </c>
      <c r="C50" s="18" t="s">
        <v>8</v>
      </c>
      <c r="D50" s="13" t="s">
        <v>6</v>
      </c>
      <c r="E50" s="18">
        <v>33.299999999999997</v>
      </c>
      <c r="F50" s="18">
        <v>0.9</v>
      </c>
      <c r="G50" s="18">
        <v>21.397400000000001</v>
      </c>
      <c r="H50" s="18">
        <v>0.122</v>
      </c>
      <c r="I50" s="23">
        <v>21.397400000000001</v>
      </c>
      <c r="J50" s="23"/>
      <c r="K50" s="23"/>
      <c r="L50" s="23">
        <v>19.55</v>
      </c>
      <c r="M50" s="23"/>
      <c r="N50" s="23"/>
      <c r="O50" s="23">
        <f t="shared" si="21"/>
        <v>1.8474000000000004</v>
      </c>
      <c r="P50" s="23"/>
      <c r="Q50" s="23"/>
      <c r="R50" s="22">
        <f t="shared" si="24"/>
        <v>1.8474000000000004</v>
      </c>
      <c r="S50" s="14">
        <f>((I50-L50)/I50)</f>
        <v>8.6337592417770392E-2</v>
      </c>
      <c r="T50" s="14">
        <f t="shared" si="26"/>
        <v>5.7018518518518531E-2</v>
      </c>
      <c r="V50" s="22">
        <v>6.6000000000000003E-2</v>
      </c>
      <c r="W50" s="22">
        <f t="shared" si="27"/>
        <v>1.8987166666666671</v>
      </c>
      <c r="X50" s="45">
        <f t="shared" si="28"/>
        <v>28.768434343434347</v>
      </c>
    </row>
    <row r="51" spans="1:24" x14ac:dyDescent="0.25">
      <c r="A51" s="12" t="s">
        <v>22</v>
      </c>
      <c r="B51" s="11">
        <v>43034</v>
      </c>
      <c r="C51" s="18" t="s">
        <v>8</v>
      </c>
      <c r="D51" s="13" t="s">
        <v>6</v>
      </c>
      <c r="E51" s="18">
        <v>19.899999999999999</v>
      </c>
      <c r="F51" s="18">
        <v>1.3</v>
      </c>
      <c r="G51" s="18">
        <v>12.0175</v>
      </c>
      <c r="H51" s="18">
        <v>0.122</v>
      </c>
      <c r="I51" s="23">
        <v>12.0175</v>
      </c>
      <c r="J51" s="23"/>
      <c r="K51" s="23"/>
      <c r="L51" s="23">
        <v>10.72</v>
      </c>
      <c r="M51" s="23"/>
      <c r="N51" s="23"/>
      <c r="O51" s="23">
        <f t="shared" si="21"/>
        <v>1.2974999999999994</v>
      </c>
      <c r="P51" s="23"/>
      <c r="Q51" s="23"/>
      <c r="R51" s="22">
        <f t="shared" si="24"/>
        <v>1.2974999999999994</v>
      </c>
      <c r="S51" s="14">
        <f t="shared" ref="S51:S64" si="29">((I51-L51)/I51)</f>
        <v>0.10796754732681502</v>
      </c>
      <c r="T51" s="14">
        <f t="shared" si="26"/>
        <v>6.9758064516129009E-2</v>
      </c>
      <c r="V51" s="22">
        <v>6.6000000000000003E-2</v>
      </c>
      <c r="W51" s="22">
        <f t="shared" si="27"/>
        <v>1.3881854838709671</v>
      </c>
      <c r="X51" s="45">
        <f t="shared" si="28"/>
        <v>21.033113391984347</v>
      </c>
    </row>
    <row r="52" spans="1:24" x14ac:dyDescent="0.25">
      <c r="A52" s="12" t="s">
        <v>23</v>
      </c>
      <c r="B52" s="11">
        <v>43034</v>
      </c>
      <c r="C52" s="18" t="s">
        <v>8</v>
      </c>
      <c r="D52" s="13" t="s">
        <v>6</v>
      </c>
      <c r="E52" s="18">
        <v>49.9</v>
      </c>
      <c r="F52" s="18">
        <v>1.5</v>
      </c>
      <c r="G52" s="18">
        <v>42.0548</v>
      </c>
      <c r="H52" s="18">
        <v>0.122</v>
      </c>
      <c r="I52" s="23">
        <v>42.0548</v>
      </c>
      <c r="J52" s="23"/>
      <c r="K52" s="23"/>
      <c r="L52" s="23">
        <v>40.69</v>
      </c>
      <c r="M52" s="23"/>
      <c r="N52" s="23"/>
      <c r="O52" s="23">
        <f t="shared" si="21"/>
        <v>1.3648000000000025</v>
      </c>
      <c r="P52" s="23"/>
      <c r="Q52" s="23"/>
      <c r="R52" s="22">
        <f t="shared" si="24"/>
        <v>1.3648000000000025</v>
      </c>
      <c r="S52" s="14">
        <f t="shared" si="29"/>
        <v>3.2452894794411158E-2</v>
      </c>
      <c r="T52" s="14">
        <f t="shared" si="26"/>
        <v>2.8198347107438067E-2</v>
      </c>
      <c r="V52" s="22">
        <v>6.6000000000000003E-2</v>
      </c>
      <c r="W52" s="22">
        <f t="shared" si="27"/>
        <v>1.4070975206611596</v>
      </c>
      <c r="X52" s="45">
        <f t="shared" si="28"/>
        <v>21.319659403956962</v>
      </c>
    </row>
    <row r="53" spans="1:24" x14ac:dyDescent="0.25">
      <c r="A53" s="12" t="s">
        <v>24</v>
      </c>
      <c r="B53" s="11">
        <v>43034</v>
      </c>
      <c r="C53" s="18" t="s">
        <v>8</v>
      </c>
      <c r="D53" s="13" t="s">
        <v>6</v>
      </c>
      <c r="E53" s="18">
        <v>15.7</v>
      </c>
      <c r="F53" s="18">
        <v>0.7</v>
      </c>
      <c r="G53" s="18">
        <v>9.7103999999999999</v>
      </c>
      <c r="H53" s="18">
        <v>0.122</v>
      </c>
      <c r="I53" s="23">
        <v>9.7103999999999999</v>
      </c>
      <c r="J53" s="23"/>
      <c r="K53" s="23"/>
      <c r="L53" s="23">
        <v>8.74</v>
      </c>
      <c r="M53" s="23"/>
      <c r="N53" s="23"/>
      <c r="O53" s="23">
        <f t="shared" si="21"/>
        <v>0.97039999999999971</v>
      </c>
      <c r="P53" s="23"/>
      <c r="Q53" s="23"/>
      <c r="R53" s="22">
        <f t="shared" si="24"/>
        <v>0.97039999999999971</v>
      </c>
      <c r="S53" s="14">
        <f t="shared" si="29"/>
        <v>9.9934091283572224E-2</v>
      </c>
      <c r="T53" s="14">
        <f t="shared" si="26"/>
        <v>6.4693333333333311E-2</v>
      </c>
      <c r="V53" s="22">
        <v>6.6000000000000003E-2</v>
      </c>
      <c r="W53" s="22">
        <f t="shared" si="27"/>
        <v>1.0156853333333331</v>
      </c>
      <c r="X53" s="45">
        <f t="shared" si="28"/>
        <v>15.389171717171713</v>
      </c>
    </row>
    <row r="54" spans="1:24" x14ac:dyDescent="0.25">
      <c r="A54" s="12" t="s">
        <v>25</v>
      </c>
      <c r="B54" s="11">
        <v>43034</v>
      </c>
      <c r="C54" s="18" t="s">
        <v>8</v>
      </c>
      <c r="D54" s="13" t="s">
        <v>6</v>
      </c>
      <c r="E54" s="18">
        <v>7.2</v>
      </c>
      <c r="F54" s="18">
        <v>0.5</v>
      </c>
      <c r="G54" s="18">
        <v>7.3651</v>
      </c>
      <c r="H54" s="18">
        <v>0.122</v>
      </c>
      <c r="I54" s="23">
        <v>7.3651</v>
      </c>
      <c r="J54" s="23"/>
      <c r="K54" s="23"/>
      <c r="L54" s="23">
        <v>6.95</v>
      </c>
      <c r="M54" s="23"/>
      <c r="N54" s="23"/>
      <c r="O54" s="23">
        <f t="shared" si="21"/>
        <v>0.4150999999999998</v>
      </c>
      <c r="P54" s="23"/>
      <c r="Q54" s="23"/>
      <c r="R54" s="22">
        <f t="shared" si="24"/>
        <v>0.4150999999999998</v>
      </c>
      <c r="S54" s="14">
        <f t="shared" si="29"/>
        <v>5.6360402438527621E-2</v>
      </c>
      <c r="T54" s="14">
        <f t="shared" si="26"/>
        <v>6.1955223880596981E-2</v>
      </c>
      <c r="V54" s="22">
        <v>6.6000000000000003E-2</v>
      </c>
      <c r="W54" s="22">
        <f t="shared" si="27"/>
        <v>0.44607761194029827</v>
      </c>
      <c r="X54" s="45">
        <f t="shared" si="28"/>
        <v>6.7587516960651248</v>
      </c>
    </row>
    <row r="55" spans="1:24" x14ac:dyDescent="0.25">
      <c r="A55" s="18" t="s">
        <v>26</v>
      </c>
      <c r="B55" s="11">
        <v>43034</v>
      </c>
      <c r="C55" s="18" t="s">
        <v>7</v>
      </c>
      <c r="D55" s="13" t="s">
        <v>6</v>
      </c>
      <c r="E55" s="18">
        <v>8.1</v>
      </c>
      <c r="F55" s="18">
        <v>0.4</v>
      </c>
      <c r="G55" s="18">
        <v>7.0019</v>
      </c>
      <c r="H55" s="18">
        <v>0.122</v>
      </c>
      <c r="I55" s="23">
        <v>7.0019</v>
      </c>
      <c r="J55" s="23"/>
      <c r="K55" s="23"/>
      <c r="L55" s="23">
        <v>6.5</v>
      </c>
      <c r="M55" s="23"/>
      <c r="N55" s="23"/>
      <c r="O55" s="23">
        <f t="shared" si="21"/>
        <v>0.50190000000000001</v>
      </c>
      <c r="P55" s="23"/>
      <c r="Q55" s="23"/>
      <c r="R55" s="22">
        <f t="shared" si="24"/>
        <v>0.50190000000000001</v>
      </c>
      <c r="S55" s="14">
        <f t="shared" si="29"/>
        <v>7.1680543852382927E-2</v>
      </c>
      <c r="T55" s="14">
        <f t="shared" si="26"/>
        <v>6.5181818181818188E-2</v>
      </c>
      <c r="V55" s="22">
        <v>6.6000000000000003E-2</v>
      </c>
      <c r="W55" s="22">
        <f t="shared" si="27"/>
        <v>0.52797272727272726</v>
      </c>
      <c r="X55" s="45">
        <f t="shared" si="28"/>
        <v>7.9995867768595037</v>
      </c>
    </row>
    <row r="56" spans="1:24" x14ac:dyDescent="0.25">
      <c r="A56" s="18" t="s">
        <v>28</v>
      </c>
      <c r="B56" s="11">
        <v>43034</v>
      </c>
      <c r="C56" s="18" t="s">
        <v>7</v>
      </c>
      <c r="D56" s="13" t="s">
        <v>6</v>
      </c>
      <c r="E56" s="18">
        <v>22.7</v>
      </c>
      <c r="F56" s="18">
        <v>1.6</v>
      </c>
      <c r="G56" s="18">
        <v>11.2082</v>
      </c>
      <c r="H56" s="18">
        <v>0.122</v>
      </c>
      <c r="I56" s="23">
        <v>11.2082</v>
      </c>
      <c r="J56" s="23"/>
      <c r="K56" s="23"/>
      <c r="L56" s="23">
        <v>9.94</v>
      </c>
      <c r="M56" s="23"/>
      <c r="N56" s="23"/>
      <c r="O56" s="23">
        <f t="shared" si="21"/>
        <v>1.2682000000000002</v>
      </c>
      <c r="P56" s="23"/>
      <c r="Q56" s="23"/>
      <c r="R56" s="22">
        <f t="shared" si="24"/>
        <v>1.2682000000000002</v>
      </c>
      <c r="S56" s="14">
        <f t="shared" si="29"/>
        <v>0.11314930140432899</v>
      </c>
      <c r="T56" s="14">
        <f t="shared" si="26"/>
        <v>6.0104265402843617E-2</v>
      </c>
      <c r="V56" s="22">
        <v>6.6000000000000003E-2</v>
      </c>
      <c r="W56" s="22">
        <f t="shared" si="27"/>
        <v>1.3643668246445499</v>
      </c>
      <c r="X56" s="45">
        <f t="shared" si="28"/>
        <v>20.672224615826515</v>
      </c>
    </row>
    <row r="57" spans="1:24" x14ac:dyDescent="0.25">
      <c r="A57" s="12" t="s">
        <v>29</v>
      </c>
      <c r="B57" s="11">
        <v>43034</v>
      </c>
      <c r="C57" s="18" t="s">
        <v>7</v>
      </c>
      <c r="D57" s="13" t="s">
        <v>6</v>
      </c>
      <c r="E57" s="18">
        <v>6.9</v>
      </c>
      <c r="F57" s="18">
        <v>1</v>
      </c>
      <c r="G57" s="18">
        <v>6.6096000000000004</v>
      </c>
      <c r="H57" s="18">
        <v>0.122</v>
      </c>
      <c r="I57" s="23">
        <v>6.6096000000000004</v>
      </c>
      <c r="J57" s="23"/>
      <c r="K57" s="23"/>
      <c r="L57" s="23">
        <v>6.31</v>
      </c>
      <c r="M57" s="23"/>
      <c r="N57" s="23"/>
      <c r="O57" s="23">
        <f t="shared" si="21"/>
        <v>0.29960000000000075</v>
      </c>
      <c r="P57" s="23"/>
      <c r="Q57" s="23"/>
      <c r="R57" s="22">
        <f t="shared" si="24"/>
        <v>0.29960000000000075</v>
      </c>
      <c r="S57" s="14">
        <f t="shared" si="29"/>
        <v>4.5328007746308512E-2</v>
      </c>
      <c r="T57" s="14">
        <f t="shared" si="26"/>
        <v>5.0779661016949279E-2</v>
      </c>
      <c r="V57" s="22">
        <v>6.6000000000000003E-2</v>
      </c>
      <c r="W57" s="22">
        <f t="shared" si="27"/>
        <v>0.35037966101695006</v>
      </c>
      <c r="X57" s="45">
        <f t="shared" si="28"/>
        <v>5.3087827426810614</v>
      </c>
    </row>
    <row r="58" spans="1:24" x14ac:dyDescent="0.25">
      <c r="A58" s="12" t="s">
        <v>30</v>
      </c>
      <c r="B58" s="11">
        <v>43034</v>
      </c>
      <c r="C58" s="18" t="s">
        <v>7</v>
      </c>
      <c r="D58" s="13" t="s">
        <v>6</v>
      </c>
      <c r="E58" s="18">
        <v>5.6</v>
      </c>
      <c r="F58" s="18">
        <v>0.7</v>
      </c>
      <c r="G58" s="18">
        <v>6.4153000000000002</v>
      </c>
      <c r="H58" s="18">
        <v>0.122</v>
      </c>
      <c r="I58" s="23">
        <v>6.4153000000000002</v>
      </c>
      <c r="J58" s="23"/>
      <c r="K58" s="23"/>
      <c r="L58" s="23">
        <v>6.12</v>
      </c>
      <c r="M58" s="23"/>
      <c r="N58" s="23"/>
      <c r="O58" s="23">
        <f t="shared" si="21"/>
        <v>0.29530000000000012</v>
      </c>
      <c r="P58" s="23"/>
      <c r="Q58" s="23"/>
      <c r="R58" s="22">
        <f t="shared" si="24"/>
        <v>0.29530000000000012</v>
      </c>
      <c r="S58" s="14">
        <f t="shared" si="29"/>
        <v>4.6030583137187678E-2</v>
      </c>
      <c r="T58" s="14">
        <f t="shared" si="26"/>
        <v>6.0265306122449007E-2</v>
      </c>
      <c r="V58" s="22">
        <v>6.6000000000000003E-2</v>
      </c>
      <c r="W58" s="22">
        <f t="shared" si="27"/>
        <v>0.33748571428571444</v>
      </c>
      <c r="X58" s="45">
        <f t="shared" si="28"/>
        <v>5.1134199134199152</v>
      </c>
    </row>
    <row r="59" spans="1:24" x14ac:dyDescent="0.25">
      <c r="A59" s="12" t="s">
        <v>31</v>
      </c>
      <c r="B59" s="11">
        <v>43034</v>
      </c>
      <c r="C59" s="18" t="s">
        <v>7</v>
      </c>
      <c r="D59" s="13" t="s">
        <v>6</v>
      </c>
      <c r="E59" s="18">
        <v>8.6999999999999993</v>
      </c>
      <c r="F59" s="18">
        <v>1.5</v>
      </c>
      <c r="G59" s="18">
        <v>7.2641</v>
      </c>
      <c r="H59" s="18">
        <v>0.122</v>
      </c>
      <c r="I59" s="23">
        <v>7.2641</v>
      </c>
      <c r="J59" s="23"/>
      <c r="K59" s="23"/>
      <c r="L59" s="23">
        <v>6.98</v>
      </c>
      <c r="M59" s="23"/>
      <c r="N59" s="23"/>
      <c r="O59" s="23">
        <f t="shared" si="21"/>
        <v>0.28409999999999958</v>
      </c>
      <c r="P59" s="23"/>
      <c r="Q59" s="23"/>
      <c r="R59" s="22">
        <f t="shared" si="24"/>
        <v>0.28409999999999958</v>
      </c>
      <c r="S59" s="14">
        <f t="shared" si="29"/>
        <v>3.9110144408804885E-2</v>
      </c>
      <c r="T59" s="14">
        <f t="shared" si="26"/>
        <v>3.9458333333333276E-2</v>
      </c>
      <c r="V59" s="22">
        <v>6.6000000000000003E-2</v>
      </c>
      <c r="W59" s="22">
        <f t="shared" si="27"/>
        <v>0.34328749999999947</v>
      </c>
      <c r="X59" s="45">
        <f t="shared" si="28"/>
        <v>5.2013257575757494</v>
      </c>
    </row>
    <row r="60" spans="1:24" x14ac:dyDescent="0.25">
      <c r="A60" s="12" t="s">
        <v>32</v>
      </c>
      <c r="B60" s="11">
        <v>43034</v>
      </c>
      <c r="C60" s="18" t="s">
        <v>9</v>
      </c>
      <c r="D60" s="13" t="s">
        <v>6</v>
      </c>
      <c r="E60" s="18">
        <v>9.4931000000000001</v>
      </c>
      <c r="F60" s="18">
        <v>0.50190000000000001</v>
      </c>
      <c r="G60" s="18">
        <v>8.6315000000000008</v>
      </c>
      <c r="H60" s="18">
        <v>0.122</v>
      </c>
      <c r="I60" s="23">
        <v>8.6315000000000008</v>
      </c>
      <c r="J60" s="23"/>
      <c r="K60" s="23"/>
      <c r="L60" s="23">
        <v>8.27</v>
      </c>
      <c r="M60" s="23"/>
      <c r="N60" s="23"/>
      <c r="O60" s="23">
        <f t="shared" si="21"/>
        <v>0.36150000000000126</v>
      </c>
      <c r="P60" s="23"/>
      <c r="Q60" s="23"/>
      <c r="R60" s="22">
        <f t="shared" si="24"/>
        <v>0.36150000000000126</v>
      </c>
      <c r="S60" s="14">
        <f t="shared" si="29"/>
        <v>4.188148062329853E-2</v>
      </c>
      <c r="T60" s="14">
        <f t="shared" si="26"/>
        <v>4.020597917964247E-2</v>
      </c>
      <c r="V60" s="22">
        <v>6.6000000000000003E-2</v>
      </c>
      <c r="W60" s="22">
        <f t="shared" si="27"/>
        <v>0.38167938095026388</v>
      </c>
      <c r="X60" s="45">
        <f t="shared" si="28"/>
        <v>5.7830209234888468</v>
      </c>
    </row>
    <row r="61" spans="1:24" x14ac:dyDescent="0.25">
      <c r="A61" s="12" t="s">
        <v>33</v>
      </c>
      <c r="B61" s="11">
        <v>43034</v>
      </c>
      <c r="C61" s="18" t="s">
        <v>9</v>
      </c>
      <c r="D61" s="13" t="s">
        <v>6</v>
      </c>
      <c r="E61" s="18">
        <v>9.33</v>
      </c>
      <c r="F61" s="18">
        <v>1.0033000000000001</v>
      </c>
      <c r="G61" s="18">
        <v>6.0149999999999997</v>
      </c>
      <c r="H61" s="18">
        <v>0.122</v>
      </c>
      <c r="I61" s="23">
        <v>6.0149999999999997</v>
      </c>
      <c r="J61" s="23"/>
      <c r="K61" s="23"/>
      <c r="L61" s="23">
        <v>5.89</v>
      </c>
      <c r="M61" s="23"/>
      <c r="N61" s="23"/>
      <c r="O61" s="23">
        <f t="shared" si="21"/>
        <v>0.125</v>
      </c>
      <c r="P61" s="23"/>
      <c r="Q61" s="23"/>
      <c r="R61" s="22">
        <f t="shared" si="24"/>
        <v>0.125</v>
      </c>
      <c r="S61" s="14">
        <f t="shared" si="29"/>
        <v>2.0781379883624274E-2</v>
      </c>
      <c r="T61" s="14">
        <f t="shared" si="26"/>
        <v>1.5011949511811401E-2</v>
      </c>
      <c r="V61" s="22">
        <v>6.6000000000000003E-2</v>
      </c>
      <c r="W61" s="22">
        <f t="shared" si="27"/>
        <v>0.14006148894520037</v>
      </c>
      <c r="X61" s="45">
        <f t="shared" si="28"/>
        <v>2.1221437718969751</v>
      </c>
    </row>
    <row r="62" spans="1:24" x14ac:dyDescent="0.25">
      <c r="A62" s="12" t="s">
        <v>34</v>
      </c>
      <c r="B62" s="11">
        <v>43034</v>
      </c>
      <c r="C62" s="18" t="s">
        <v>9</v>
      </c>
      <c r="D62" s="13" t="s">
        <v>6</v>
      </c>
      <c r="E62" s="18">
        <v>15.6022</v>
      </c>
      <c r="F62" s="18">
        <v>1.3637999999999999</v>
      </c>
      <c r="G62" s="18">
        <v>10.8819</v>
      </c>
      <c r="H62" s="18">
        <v>0.122</v>
      </c>
      <c r="I62" s="23">
        <v>10.8819</v>
      </c>
      <c r="J62" s="23"/>
      <c r="K62" s="23"/>
      <c r="L62" s="23">
        <v>10.48</v>
      </c>
      <c r="M62" s="23"/>
      <c r="N62" s="23"/>
      <c r="O62" s="23">
        <f t="shared" si="21"/>
        <v>0.40189999999999948</v>
      </c>
      <c r="P62" s="23"/>
      <c r="Q62" s="23"/>
      <c r="R62" s="22">
        <f t="shared" si="24"/>
        <v>0.40189999999999948</v>
      </c>
      <c r="S62" s="14">
        <f t="shared" si="29"/>
        <v>3.6932888558064259E-2</v>
      </c>
      <c r="T62" s="14">
        <f t="shared" si="26"/>
        <v>2.8226486122036144E-2</v>
      </c>
      <c r="V62" s="22">
        <v>6.6000000000000003E-2</v>
      </c>
      <c r="W62" s="22">
        <f t="shared" si="27"/>
        <v>0.44039528177323228</v>
      </c>
      <c r="X62" s="45">
        <f t="shared" si="28"/>
        <v>6.6726557844429131</v>
      </c>
    </row>
    <row r="63" spans="1:24" x14ac:dyDescent="0.25">
      <c r="A63" s="12" t="s">
        <v>35</v>
      </c>
      <c r="B63" s="11">
        <v>43034</v>
      </c>
      <c r="C63" s="18" t="s">
        <v>9</v>
      </c>
      <c r="D63" s="13" t="s">
        <v>6</v>
      </c>
      <c r="E63" s="18">
        <v>10.290100000000001</v>
      </c>
      <c r="F63" s="18">
        <v>1.2623</v>
      </c>
      <c r="G63" s="18">
        <v>8.0508000000000006</v>
      </c>
      <c r="H63" s="18">
        <v>0.122</v>
      </c>
      <c r="I63" s="23">
        <v>8.0508000000000006</v>
      </c>
      <c r="J63" s="23"/>
      <c r="K63" s="23"/>
      <c r="L63" s="23">
        <v>7.75</v>
      </c>
      <c r="M63" s="23"/>
      <c r="N63" s="23"/>
      <c r="O63" s="23">
        <f t="shared" si="21"/>
        <v>0.30080000000000062</v>
      </c>
      <c r="P63" s="23"/>
      <c r="Q63" s="23"/>
      <c r="R63" s="22">
        <f t="shared" si="24"/>
        <v>0.30080000000000062</v>
      </c>
      <c r="S63" s="14">
        <f t="shared" si="29"/>
        <v>3.7362746559348216E-2</v>
      </c>
      <c r="T63" s="14">
        <f t="shared" si="26"/>
        <v>3.331930259863982E-2</v>
      </c>
      <c r="V63" s="22">
        <v>6.6000000000000003E-2</v>
      </c>
      <c r="W63" s="22">
        <f t="shared" si="27"/>
        <v>0.34285895567026364</v>
      </c>
      <c r="X63" s="45">
        <f t="shared" si="28"/>
        <v>5.1948326616706613</v>
      </c>
    </row>
    <row r="64" spans="1:24" x14ac:dyDescent="0.25">
      <c r="A64" s="12" t="s">
        <v>36</v>
      </c>
      <c r="B64" s="11">
        <v>43034</v>
      </c>
      <c r="C64" s="18" t="s">
        <v>9</v>
      </c>
      <c r="D64" s="13" t="s">
        <v>6</v>
      </c>
      <c r="E64" s="18">
        <v>2.8511000000000002</v>
      </c>
      <c r="F64" s="18">
        <v>0.84630000000000005</v>
      </c>
      <c r="G64" s="18">
        <v>5.7944000000000004</v>
      </c>
      <c r="H64" s="18">
        <v>0.122</v>
      </c>
      <c r="I64" s="23">
        <v>5.7944000000000004</v>
      </c>
      <c r="J64" s="23"/>
      <c r="K64" s="23"/>
      <c r="L64" s="23">
        <v>5.75</v>
      </c>
      <c r="M64" s="23"/>
      <c r="N64" s="23"/>
      <c r="O64" s="23">
        <f t="shared" si="21"/>
        <v>4.4400000000000439E-2</v>
      </c>
      <c r="P64" s="23"/>
      <c r="Q64" s="23"/>
      <c r="R64" s="22">
        <f t="shared" si="24"/>
        <v>4.4400000000000439E-2</v>
      </c>
      <c r="S64" s="14">
        <f t="shared" si="29"/>
        <v>7.6625707579732905E-3</v>
      </c>
      <c r="T64" s="14">
        <f t="shared" si="26"/>
        <v>2.2146847565842193E-2</v>
      </c>
      <c r="V64" s="22">
        <v>6.6000000000000003E-2</v>
      </c>
      <c r="W64" s="22">
        <f t="shared" si="27"/>
        <v>6.3142877094972683E-2</v>
      </c>
      <c r="X64" s="45">
        <f t="shared" si="28"/>
        <v>0.95671025901473761</v>
      </c>
    </row>
    <row r="65" spans="1:24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40"/>
      <c r="S65" s="40"/>
      <c r="T65" s="40"/>
      <c r="U65" s="25"/>
      <c r="V65" s="40"/>
      <c r="W65" s="40"/>
      <c r="X65" s="40"/>
    </row>
    <row r="66" spans="1:24" x14ac:dyDescent="0.25">
      <c r="A66" s="12" t="s">
        <v>21</v>
      </c>
      <c r="B66" s="39">
        <v>43299</v>
      </c>
      <c r="C66" s="18" t="s">
        <v>8</v>
      </c>
      <c r="D66" s="13" t="s">
        <v>6</v>
      </c>
      <c r="G66" s="18">
        <v>0.15820000000000001</v>
      </c>
      <c r="H66" s="18">
        <v>6.1100000000000002E-2</v>
      </c>
      <c r="I66" s="18">
        <f>G66-H66</f>
        <v>9.7100000000000006E-2</v>
      </c>
      <c r="L66" s="18">
        <v>0.14399999999999999</v>
      </c>
      <c r="O66" s="22">
        <f>G66-L66</f>
        <v>1.4200000000000018E-2</v>
      </c>
      <c r="R66" s="22">
        <v>1.4200000000000018E-2</v>
      </c>
      <c r="S66" s="14">
        <f>(O66/I66)*100</f>
        <v>14.624098867147289</v>
      </c>
      <c r="T66" s="14" t="e">
        <f t="shared" si="26"/>
        <v>#DIV/0!</v>
      </c>
      <c r="U66" s="18">
        <v>0.1103</v>
      </c>
      <c r="V66" s="42">
        <f>((U66*0.0211)-0.0001)</f>
        <v>2.22733E-3</v>
      </c>
      <c r="W66" s="14">
        <f>R66*2</f>
        <v>2.8400000000000036E-2</v>
      </c>
      <c r="X66" s="44">
        <f>W66/V66</f>
        <v>12.750692533212428</v>
      </c>
    </row>
    <row r="67" spans="1:24" x14ac:dyDescent="0.25">
      <c r="A67" s="12" t="s">
        <v>22</v>
      </c>
      <c r="B67" s="39">
        <v>43299</v>
      </c>
      <c r="C67" s="18" t="s">
        <v>8</v>
      </c>
      <c r="D67" s="13" t="s">
        <v>6</v>
      </c>
      <c r="G67" s="18">
        <v>0.1114</v>
      </c>
      <c r="H67" s="18">
        <v>6.1100000000000002E-2</v>
      </c>
      <c r="I67" s="18">
        <f t="shared" ref="I67:I75" si="30">G67-H67</f>
        <v>5.0299999999999997E-2</v>
      </c>
      <c r="L67" s="18">
        <v>0.1056</v>
      </c>
      <c r="O67" s="22">
        <f t="shared" ref="O67:O75" si="31">G67-L67</f>
        <v>5.7999999999999996E-3</v>
      </c>
      <c r="R67" s="22">
        <v>5.7999999999999996E-3</v>
      </c>
      <c r="S67" s="14">
        <f t="shared" ref="S67:S75" si="32">(O67/I67)*100</f>
        <v>11.530815109343937</v>
      </c>
      <c r="T67" s="14" t="e">
        <f t="shared" si="26"/>
        <v>#DIV/0!</v>
      </c>
      <c r="U67" s="18">
        <v>0.30809999999999998</v>
      </c>
      <c r="V67" s="42">
        <f t="shared" ref="V67:V75" si="33">((U67*0.0211)-0.0001)</f>
        <v>6.4009099999999992E-3</v>
      </c>
      <c r="W67" s="14">
        <f t="shared" ref="W67:W75" si="34">R67*2</f>
        <v>1.1599999999999999E-2</v>
      </c>
      <c r="X67" s="44">
        <f t="shared" ref="X67:X75" si="35">W67/V67</f>
        <v>1.81224232179487</v>
      </c>
    </row>
    <row r="68" spans="1:24" x14ac:dyDescent="0.25">
      <c r="A68" s="12" t="s">
        <v>23</v>
      </c>
      <c r="B68" s="39">
        <v>43299</v>
      </c>
      <c r="C68" s="18" t="s">
        <v>8</v>
      </c>
      <c r="D68" s="13" t="s">
        <v>6</v>
      </c>
      <c r="G68" s="18">
        <v>1.1052999999999999</v>
      </c>
      <c r="H68" s="18">
        <v>6.1100000000000002E-2</v>
      </c>
      <c r="I68" s="18">
        <f t="shared" si="30"/>
        <v>1.0442</v>
      </c>
      <c r="L68" s="18">
        <v>7.0499999999999993E-2</v>
      </c>
      <c r="O68" s="22">
        <f t="shared" si="31"/>
        <v>1.0347999999999999</v>
      </c>
      <c r="R68" s="22">
        <v>1.0347999999999999</v>
      </c>
      <c r="S68" s="14">
        <f t="shared" si="32"/>
        <v>99.099789312392247</v>
      </c>
      <c r="T68" s="14" t="e">
        <f t="shared" si="26"/>
        <v>#DIV/0!</v>
      </c>
      <c r="U68" s="18">
        <v>0.76539999999999997</v>
      </c>
      <c r="V68" s="42">
        <f t="shared" si="33"/>
        <v>1.6049940000000002E-2</v>
      </c>
      <c r="W68" s="14">
        <f t="shared" si="34"/>
        <v>2.0695999999999999</v>
      </c>
      <c r="X68" s="44">
        <f t="shared" si="35"/>
        <v>128.94752254525559</v>
      </c>
    </row>
    <row r="69" spans="1:24" x14ac:dyDescent="0.25">
      <c r="A69" s="12" t="s">
        <v>24</v>
      </c>
      <c r="B69" s="39">
        <v>43299</v>
      </c>
      <c r="C69" s="18" t="s">
        <v>8</v>
      </c>
      <c r="D69" s="13" t="s">
        <v>6</v>
      </c>
      <c r="G69" s="18">
        <v>8.8099999999999998E-2</v>
      </c>
      <c r="H69" s="18">
        <v>6.1100000000000002E-2</v>
      </c>
      <c r="I69" s="18">
        <f t="shared" si="30"/>
        <v>2.6999999999999996E-2</v>
      </c>
      <c r="L69" s="18">
        <v>8.5400000000000004E-2</v>
      </c>
      <c r="O69" s="22">
        <f t="shared" si="31"/>
        <v>2.6999999999999941E-3</v>
      </c>
      <c r="R69" s="22">
        <v>2.6999999999999941E-3</v>
      </c>
      <c r="S69" s="14">
        <f t="shared" si="32"/>
        <v>9.9999999999999805</v>
      </c>
      <c r="T69" s="14" t="e">
        <f t="shared" si="26"/>
        <v>#DIV/0!</v>
      </c>
      <c r="U69" s="18">
        <v>0.24610000000000001</v>
      </c>
      <c r="V69" s="42">
        <f t="shared" si="33"/>
        <v>5.0927100000000003E-3</v>
      </c>
      <c r="W69" s="14">
        <f t="shared" si="34"/>
        <v>5.3999999999999881E-3</v>
      </c>
      <c r="X69" s="44">
        <f t="shared" si="35"/>
        <v>1.0603391907255642</v>
      </c>
    </row>
    <row r="70" spans="1:24" x14ac:dyDescent="0.25">
      <c r="A70" s="12" t="s">
        <v>25</v>
      </c>
      <c r="B70" s="39">
        <v>43299</v>
      </c>
      <c r="C70" s="18" t="s">
        <v>8</v>
      </c>
      <c r="D70" s="13" t="s">
        <v>6</v>
      </c>
      <c r="G70" s="18">
        <v>6.9599999999999995E-2</v>
      </c>
      <c r="H70" s="18">
        <v>6.1100000000000002E-2</v>
      </c>
      <c r="I70" s="18">
        <f t="shared" si="30"/>
        <v>8.4999999999999937E-3</v>
      </c>
      <c r="L70" s="18">
        <v>6.8199999999999997E-2</v>
      </c>
      <c r="O70" s="22">
        <f t="shared" si="31"/>
        <v>1.3999999999999985E-3</v>
      </c>
      <c r="R70" s="22">
        <v>1.3999999999999985E-3</v>
      </c>
      <c r="S70" s="14">
        <f t="shared" si="32"/>
        <v>16.470588235294112</v>
      </c>
      <c r="T70" s="14" t="e">
        <f t="shared" si="26"/>
        <v>#DIV/0!</v>
      </c>
      <c r="U70" s="18">
        <v>0.26050000000000001</v>
      </c>
      <c r="V70" s="42">
        <f t="shared" si="33"/>
        <v>5.39655E-3</v>
      </c>
      <c r="W70" s="14">
        <f t="shared" si="34"/>
        <v>2.7999999999999969E-3</v>
      </c>
      <c r="X70" s="44">
        <f t="shared" si="35"/>
        <v>0.51885000602236553</v>
      </c>
    </row>
    <row r="71" spans="1:24" x14ac:dyDescent="0.25">
      <c r="A71" s="12" t="s">
        <v>32</v>
      </c>
      <c r="B71" s="39">
        <v>43299</v>
      </c>
      <c r="C71" s="18" t="s">
        <v>13</v>
      </c>
      <c r="D71" s="13" t="s">
        <v>6</v>
      </c>
      <c r="G71" s="18">
        <v>0.21829999999999999</v>
      </c>
      <c r="H71" s="18">
        <v>6.1100000000000002E-2</v>
      </c>
      <c r="I71" s="18">
        <f t="shared" si="30"/>
        <v>0.15720000000000001</v>
      </c>
      <c r="L71" s="18">
        <v>0.20300000000000001</v>
      </c>
      <c r="O71" s="22">
        <f t="shared" si="31"/>
        <v>1.529999999999998E-2</v>
      </c>
      <c r="R71" s="22">
        <v>1.529999999999998E-2</v>
      </c>
      <c r="S71" s="14">
        <f t="shared" si="32"/>
        <v>9.732824427480903</v>
      </c>
      <c r="T71" s="14" t="e">
        <f t="shared" si="26"/>
        <v>#DIV/0!</v>
      </c>
      <c r="U71" s="18">
        <v>0.1305</v>
      </c>
      <c r="V71" s="42">
        <f t="shared" si="33"/>
        <v>2.6535500000000002E-3</v>
      </c>
      <c r="W71" s="14">
        <f t="shared" si="34"/>
        <v>3.0599999999999961E-2</v>
      </c>
      <c r="X71" s="44">
        <f t="shared" si="35"/>
        <v>11.531721655894918</v>
      </c>
    </row>
    <row r="72" spans="1:24" x14ac:dyDescent="0.25">
      <c r="A72" s="12" t="s">
        <v>33</v>
      </c>
      <c r="B72" s="39">
        <v>43299</v>
      </c>
      <c r="C72" s="18" t="s">
        <v>13</v>
      </c>
      <c r="D72" s="13" t="s">
        <v>6</v>
      </c>
      <c r="G72" s="18">
        <v>0.1633</v>
      </c>
      <c r="H72" s="18">
        <v>6.1100000000000002E-2</v>
      </c>
      <c r="I72" s="18">
        <f t="shared" si="30"/>
        <v>0.1022</v>
      </c>
      <c r="L72" s="18">
        <v>0.15579999999999999</v>
      </c>
      <c r="O72" s="22">
        <f t="shared" si="31"/>
        <v>7.5000000000000067E-3</v>
      </c>
      <c r="R72" s="22">
        <v>7.5000000000000067E-3</v>
      </c>
      <c r="S72" s="14">
        <f t="shared" si="32"/>
        <v>7.3385518590998107</v>
      </c>
      <c r="T72" s="14" t="e">
        <f t="shared" si="26"/>
        <v>#DIV/0!</v>
      </c>
      <c r="U72" s="18">
        <v>5.4199999999999998E-2</v>
      </c>
      <c r="V72" s="42">
        <f t="shared" si="33"/>
        <v>1.0436199999999999E-3</v>
      </c>
      <c r="W72" s="14">
        <f t="shared" si="34"/>
        <v>1.5000000000000013E-2</v>
      </c>
      <c r="X72" s="44">
        <f t="shared" si="35"/>
        <v>14.373047661026058</v>
      </c>
    </row>
    <row r="73" spans="1:24" x14ac:dyDescent="0.25">
      <c r="A73" s="12" t="s">
        <v>34</v>
      </c>
      <c r="B73" s="39">
        <v>43299</v>
      </c>
      <c r="C73" s="18" t="s">
        <v>13</v>
      </c>
      <c r="D73" s="13" t="s">
        <v>6</v>
      </c>
      <c r="G73" s="18">
        <v>0.19939999999999999</v>
      </c>
      <c r="H73" s="18">
        <v>6.1100000000000002E-2</v>
      </c>
      <c r="I73" s="18">
        <f t="shared" si="30"/>
        <v>0.13829999999999998</v>
      </c>
      <c r="L73" s="18">
        <v>0.1885</v>
      </c>
      <c r="O73" s="22">
        <f t="shared" si="31"/>
        <v>1.0899999999999993E-2</v>
      </c>
      <c r="R73" s="22">
        <v>1.0899999999999993E-2</v>
      </c>
      <c r="S73" s="14">
        <f t="shared" si="32"/>
        <v>7.8814172089660115</v>
      </c>
      <c r="T73" s="14" t="e">
        <f t="shared" si="26"/>
        <v>#DIV/0!</v>
      </c>
      <c r="U73" s="18">
        <v>0.20849999999999999</v>
      </c>
      <c r="V73" s="42">
        <f t="shared" si="33"/>
        <v>4.2993499999999995E-3</v>
      </c>
      <c r="W73" s="14">
        <f t="shared" si="34"/>
        <v>2.1799999999999986E-2</v>
      </c>
      <c r="X73" s="44">
        <f t="shared" si="35"/>
        <v>5.0705339179178219</v>
      </c>
    </row>
    <row r="74" spans="1:24" x14ac:dyDescent="0.25">
      <c r="A74" s="12" t="s">
        <v>35</v>
      </c>
      <c r="B74" s="39">
        <v>43299</v>
      </c>
      <c r="C74" s="18" t="s">
        <v>13</v>
      </c>
      <c r="D74" s="13" t="s">
        <v>6</v>
      </c>
      <c r="G74" s="18">
        <v>0.1845</v>
      </c>
      <c r="H74" s="18">
        <v>6.1100000000000002E-2</v>
      </c>
      <c r="I74" s="18">
        <f t="shared" si="30"/>
        <v>0.1234</v>
      </c>
      <c r="L74" s="18">
        <v>0.1764</v>
      </c>
      <c r="O74" s="22">
        <f t="shared" si="31"/>
        <v>8.0999999999999961E-3</v>
      </c>
      <c r="R74" s="22">
        <v>8.0999999999999961E-3</v>
      </c>
      <c r="S74" s="14">
        <f t="shared" si="32"/>
        <v>6.564019448946512</v>
      </c>
      <c r="T74" s="14" t="e">
        <f t="shared" si="26"/>
        <v>#DIV/0!</v>
      </c>
      <c r="U74" s="18">
        <v>7.4499999999999997E-2</v>
      </c>
      <c r="V74" s="42">
        <f t="shared" si="33"/>
        <v>1.4719499999999999E-3</v>
      </c>
      <c r="W74" s="14">
        <f t="shared" si="34"/>
        <v>1.6199999999999992E-2</v>
      </c>
      <c r="X74" s="44">
        <f t="shared" si="35"/>
        <v>11.005808621216749</v>
      </c>
    </row>
    <row r="75" spans="1:24" x14ac:dyDescent="0.25">
      <c r="A75" s="12" t="s">
        <v>36</v>
      </c>
      <c r="B75" s="39">
        <v>43299</v>
      </c>
      <c r="C75" s="18" t="s">
        <v>13</v>
      </c>
      <c r="D75" s="13" t="s">
        <v>6</v>
      </c>
      <c r="G75" s="18">
        <v>0.24740000000000001</v>
      </c>
      <c r="H75" s="18">
        <v>6.1100000000000002E-2</v>
      </c>
      <c r="I75" s="18">
        <f t="shared" si="30"/>
        <v>0.18630000000000002</v>
      </c>
      <c r="L75" s="18">
        <v>0.23250000000000001</v>
      </c>
      <c r="O75" s="22">
        <f t="shared" si="31"/>
        <v>1.4899999999999997E-2</v>
      </c>
      <c r="R75" s="22">
        <v>1.4899999999999997E-2</v>
      </c>
      <c r="S75" s="14">
        <f t="shared" si="32"/>
        <v>7.9978529253891537</v>
      </c>
      <c r="T75" s="14" t="e">
        <f t="shared" si="26"/>
        <v>#DIV/0!</v>
      </c>
      <c r="U75" s="18">
        <v>0.26390000000000002</v>
      </c>
      <c r="V75" s="42">
        <f t="shared" si="33"/>
        <v>5.4682900000000007E-3</v>
      </c>
      <c r="W75" s="14">
        <f t="shared" si="34"/>
        <v>2.9799999999999993E-2</v>
      </c>
      <c r="X75" s="44">
        <f t="shared" si="35"/>
        <v>5.449601246459129</v>
      </c>
    </row>
    <row r="76" spans="1:24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40"/>
      <c r="T76" s="40"/>
      <c r="U76" s="25"/>
      <c r="V76" s="40"/>
      <c r="W76" s="40"/>
      <c r="X76" s="40"/>
    </row>
    <row r="77" spans="1:24" x14ac:dyDescent="0.25">
      <c r="A77" s="18" t="s">
        <v>14</v>
      </c>
      <c r="B77" s="39">
        <v>43328</v>
      </c>
      <c r="C77" s="18" t="s">
        <v>15</v>
      </c>
      <c r="D77" s="13" t="s">
        <v>16</v>
      </c>
      <c r="E77" s="18">
        <v>8.1982999999999997</v>
      </c>
      <c r="F77" s="18">
        <v>0.88390000000000002</v>
      </c>
      <c r="I77" s="18">
        <v>3.6484999999999999</v>
      </c>
      <c r="L77" s="18">
        <v>3.4449999999999998</v>
      </c>
      <c r="O77" s="18">
        <f>I77-L77</f>
        <v>0.20350000000000001</v>
      </c>
      <c r="S77" s="16">
        <f>((O77/I77)*(1+(F77/E77))*100)</f>
        <v>6.178987517794809</v>
      </c>
      <c r="T77" s="16">
        <f>(O77/E77)*100</f>
        <v>2.482221924057427</v>
      </c>
      <c r="U77" s="18">
        <v>0.16320000000000001</v>
      </c>
      <c r="V77" s="42">
        <f t="shared" ref="V77:V96" si="36">((U77*0.0211)-0.0001)</f>
        <v>3.3435200000000004E-3</v>
      </c>
      <c r="W77" s="14">
        <f>O77*2</f>
        <v>0.40700000000000003</v>
      </c>
      <c r="X77" s="41">
        <f t="shared" ref="X77:X96" si="37">W77/V77</f>
        <v>121.72799923433985</v>
      </c>
    </row>
    <row r="78" spans="1:24" x14ac:dyDescent="0.25">
      <c r="A78" s="18" t="s">
        <v>17</v>
      </c>
      <c r="B78" s="39">
        <v>43328</v>
      </c>
      <c r="C78" s="18" t="s">
        <v>15</v>
      </c>
      <c r="D78" s="13" t="s">
        <v>16</v>
      </c>
      <c r="E78" s="18">
        <v>2.7000999999999999</v>
      </c>
      <c r="F78" s="18">
        <v>0.4239</v>
      </c>
      <c r="I78" s="18">
        <v>1.3171999999999999</v>
      </c>
      <c r="L78" s="18">
        <v>1.0450999999999999</v>
      </c>
      <c r="O78" s="18">
        <f t="shared" ref="O78:O96" si="38">I78-L78</f>
        <v>0.27210000000000001</v>
      </c>
      <c r="S78" s="16">
        <f t="shared" ref="S78:S117" si="39">((O78/I78)*(1+(F78/E78))*100)</f>
        <v>23.900555560847796</v>
      </c>
      <c r="T78" s="16">
        <f t="shared" ref="T78:T117" si="40">(O78/E78)*100</f>
        <v>10.077404540572573</v>
      </c>
      <c r="U78" s="18">
        <v>0.2767</v>
      </c>
      <c r="V78" s="42">
        <f t="shared" si="36"/>
        <v>5.7383699999999996E-3</v>
      </c>
      <c r="W78" s="14">
        <f t="shared" ref="W78:W96" si="41">O78*2</f>
        <v>0.54420000000000002</v>
      </c>
      <c r="X78" s="41">
        <f t="shared" si="37"/>
        <v>94.835292949043037</v>
      </c>
    </row>
    <row r="79" spans="1:24" x14ac:dyDescent="0.25">
      <c r="A79" s="18" t="s">
        <v>18</v>
      </c>
      <c r="B79" s="39">
        <v>43328</v>
      </c>
      <c r="C79" s="18" t="s">
        <v>15</v>
      </c>
      <c r="D79" s="13" t="s">
        <v>16</v>
      </c>
      <c r="E79" s="18">
        <v>10.307</v>
      </c>
      <c r="F79" s="18">
        <v>1.1567000000000001</v>
      </c>
      <c r="I79" s="18">
        <v>4.5354999999999999</v>
      </c>
      <c r="L79" s="18">
        <v>4.2763</v>
      </c>
      <c r="O79" s="18">
        <f t="shared" si="38"/>
        <v>0.25919999999999987</v>
      </c>
      <c r="S79" s="16">
        <f t="shared" si="39"/>
        <v>6.3562703708528261</v>
      </c>
      <c r="T79" s="16">
        <f t="shared" si="40"/>
        <v>2.5147957698651391</v>
      </c>
      <c r="U79" s="18">
        <v>0.20150000000000001</v>
      </c>
      <c r="V79" s="42">
        <f t="shared" si="36"/>
        <v>4.1516499999999998E-3</v>
      </c>
      <c r="W79" s="14">
        <f t="shared" si="41"/>
        <v>0.51839999999999975</v>
      </c>
      <c r="X79" s="41">
        <f t="shared" si="37"/>
        <v>124.86601712572104</v>
      </c>
    </row>
    <row r="80" spans="1:24" x14ac:dyDescent="0.25">
      <c r="A80" s="18" t="s">
        <v>19</v>
      </c>
      <c r="B80" s="39">
        <v>43328</v>
      </c>
      <c r="C80" s="18" t="s">
        <v>15</v>
      </c>
      <c r="D80" s="13" t="s">
        <v>16</v>
      </c>
      <c r="E80" s="18">
        <v>7.7750000000000004</v>
      </c>
      <c r="F80" s="18">
        <v>1.3978999999999999</v>
      </c>
      <c r="I80" s="18">
        <v>2.7932999999999999</v>
      </c>
      <c r="L80" s="18">
        <v>2.6349999999999998</v>
      </c>
      <c r="O80" s="18">
        <f t="shared" si="38"/>
        <v>0.15830000000000011</v>
      </c>
      <c r="S80" s="16">
        <f t="shared" si="39"/>
        <v>6.6860496113633472</v>
      </c>
      <c r="T80" s="16">
        <f t="shared" si="40"/>
        <v>2.0360128617363356</v>
      </c>
      <c r="U80" s="18">
        <v>0.1789</v>
      </c>
      <c r="V80" s="42">
        <f t="shared" si="36"/>
        <v>3.6747900000000003E-3</v>
      </c>
      <c r="W80" s="14">
        <f t="shared" si="41"/>
        <v>0.31660000000000021</v>
      </c>
      <c r="X80" s="41">
        <f t="shared" si="37"/>
        <v>86.154582982973224</v>
      </c>
    </row>
    <row r="81" spans="1:24" x14ac:dyDescent="0.25">
      <c r="A81" s="18" t="s">
        <v>20</v>
      </c>
      <c r="B81" s="39">
        <v>43328</v>
      </c>
      <c r="C81" s="18" t="s">
        <v>15</v>
      </c>
      <c r="D81" s="13" t="s">
        <v>6</v>
      </c>
      <c r="E81" s="18">
        <v>3.9190999999999998</v>
      </c>
      <c r="F81" s="18">
        <v>0.61970000000000003</v>
      </c>
      <c r="I81" s="18">
        <v>2.6680000000000001</v>
      </c>
      <c r="L81" s="18">
        <v>1.2976000000000001</v>
      </c>
      <c r="O81" s="18">
        <f t="shared" si="38"/>
        <v>1.3704000000000001</v>
      </c>
      <c r="S81" s="16">
        <f t="shared" si="39"/>
        <v>59.486199846161469</v>
      </c>
      <c r="T81" s="16">
        <f t="shared" si="40"/>
        <v>34.967211859865785</v>
      </c>
      <c r="U81" s="18">
        <v>0.158</v>
      </c>
      <c r="V81" s="42">
        <f t="shared" si="36"/>
        <v>3.2338000000000002E-3</v>
      </c>
      <c r="W81" s="14">
        <f t="shared" si="41"/>
        <v>2.7408000000000001</v>
      </c>
      <c r="X81" s="41">
        <f t="shared" si="37"/>
        <v>847.54777660956154</v>
      </c>
    </row>
    <row r="82" spans="1:24" x14ac:dyDescent="0.25">
      <c r="A82" s="18" t="s">
        <v>21</v>
      </c>
      <c r="B82" s="39">
        <v>43328</v>
      </c>
      <c r="C82" s="18" t="s">
        <v>8</v>
      </c>
      <c r="D82" s="13" t="s">
        <v>16</v>
      </c>
      <c r="E82" s="18">
        <v>3.6272000000000002</v>
      </c>
      <c r="F82" s="18">
        <v>0.4496</v>
      </c>
      <c r="I82" s="18">
        <v>1.6363000000000001</v>
      </c>
      <c r="L82" s="18">
        <v>1.5399</v>
      </c>
      <c r="O82" s="18">
        <f t="shared" si="38"/>
        <v>9.6400000000000041E-2</v>
      </c>
      <c r="S82" s="16">
        <f t="shared" si="39"/>
        <v>6.6215857421559168</v>
      </c>
      <c r="T82" s="16">
        <f t="shared" si="40"/>
        <v>2.6576973974415536</v>
      </c>
      <c r="U82" s="18">
        <v>0.44719999999999999</v>
      </c>
      <c r="V82" s="42">
        <f t="shared" si="36"/>
        <v>9.335920000000001E-3</v>
      </c>
      <c r="W82" s="14">
        <f t="shared" si="41"/>
        <v>0.19280000000000008</v>
      </c>
      <c r="X82" s="41">
        <f t="shared" si="37"/>
        <v>20.651419463748624</v>
      </c>
    </row>
    <row r="83" spans="1:24" x14ac:dyDescent="0.25">
      <c r="A83" s="18" t="s">
        <v>22</v>
      </c>
      <c r="B83" s="39">
        <v>43328</v>
      </c>
      <c r="C83" s="18" t="s">
        <v>8</v>
      </c>
      <c r="D83" s="13" t="s">
        <v>16</v>
      </c>
      <c r="E83" s="18">
        <v>5.0355999999999996</v>
      </c>
      <c r="F83" s="18">
        <v>1.597</v>
      </c>
      <c r="I83" s="18">
        <v>2.0243000000000002</v>
      </c>
      <c r="L83" s="18">
        <v>1.9181999999999999</v>
      </c>
      <c r="O83" s="18">
        <f t="shared" si="38"/>
        <v>0.10610000000000031</v>
      </c>
      <c r="S83" s="16">
        <f t="shared" si="39"/>
        <v>6.9035597897021708</v>
      </c>
      <c r="T83" s="16">
        <f t="shared" si="40"/>
        <v>2.1069981730081877</v>
      </c>
      <c r="U83" s="18">
        <v>0.40760000000000002</v>
      </c>
      <c r="V83" s="42">
        <f t="shared" si="36"/>
        <v>8.5003600000000019E-3</v>
      </c>
      <c r="W83" s="14">
        <f t="shared" si="41"/>
        <v>0.21220000000000061</v>
      </c>
      <c r="X83" s="41">
        <f t="shared" si="37"/>
        <v>24.963648598412369</v>
      </c>
    </row>
    <row r="84" spans="1:24" x14ac:dyDescent="0.25">
      <c r="A84" s="18" t="s">
        <v>23</v>
      </c>
      <c r="B84" s="39">
        <v>43328</v>
      </c>
      <c r="C84" s="18" t="s">
        <v>8</v>
      </c>
      <c r="D84" s="13" t="s">
        <v>16</v>
      </c>
      <c r="E84" s="18">
        <v>1.2005999999999999</v>
      </c>
      <c r="F84" s="18">
        <v>4.7500000000000001E-2</v>
      </c>
      <c r="I84" s="18">
        <v>1.0839000000000001</v>
      </c>
      <c r="L84" s="18">
        <v>1.0729</v>
      </c>
      <c r="O84" s="18">
        <f t="shared" si="38"/>
        <v>1.1000000000000121E-2</v>
      </c>
      <c r="S84" s="16">
        <f t="shared" si="39"/>
        <v>1.0550049882030836</v>
      </c>
      <c r="T84" s="16">
        <f t="shared" si="40"/>
        <v>0.91620856238548409</v>
      </c>
      <c r="U84" s="18">
        <v>0.40670000000000001</v>
      </c>
      <c r="V84" s="42">
        <f t="shared" si="36"/>
        <v>8.4813700000000002E-3</v>
      </c>
      <c r="W84" s="14">
        <f t="shared" si="41"/>
        <v>2.2000000000000242E-2</v>
      </c>
      <c r="X84" s="41">
        <f t="shared" si="37"/>
        <v>2.5939205576457862</v>
      </c>
    </row>
    <row r="85" spans="1:24" x14ac:dyDescent="0.25">
      <c r="A85" s="18" t="s">
        <v>24</v>
      </c>
      <c r="B85" s="39">
        <v>43328</v>
      </c>
      <c r="C85" s="18" t="s">
        <v>8</v>
      </c>
      <c r="D85" s="13" t="s">
        <v>16</v>
      </c>
      <c r="E85" s="18">
        <v>1.4767999999999999</v>
      </c>
      <c r="F85" s="18">
        <v>0.13589999999999999</v>
      </c>
      <c r="I85" s="18">
        <v>1.2108000000000001</v>
      </c>
      <c r="L85" s="18">
        <v>1.2000999999999999</v>
      </c>
      <c r="O85" s="18">
        <f t="shared" si="38"/>
        <v>1.0700000000000154E-2</v>
      </c>
      <c r="S85" s="16">
        <f t="shared" si="39"/>
        <v>0.96503545107397037</v>
      </c>
      <c r="T85" s="16">
        <f t="shared" si="40"/>
        <v>0.72453954496209061</v>
      </c>
      <c r="U85" s="18">
        <v>0.16850000000000001</v>
      </c>
      <c r="V85" s="42">
        <f t="shared" si="36"/>
        <v>3.4553500000000007E-3</v>
      </c>
      <c r="W85" s="14">
        <f t="shared" si="41"/>
        <v>2.1400000000000308E-2</v>
      </c>
      <c r="X85" s="41">
        <f t="shared" si="37"/>
        <v>6.1932944564227368</v>
      </c>
    </row>
    <row r="86" spans="1:24" x14ac:dyDescent="0.25">
      <c r="A86" s="18" t="s">
        <v>25</v>
      </c>
      <c r="B86" s="39">
        <v>43328</v>
      </c>
      <c r="C86" s="18" t="s">
        <v>8</v>
      </c>
      <c r="D86" s="13" t="s">
        <v>6</v>
      </c>
      <c r="E86" s="18">
        <v>2.3565</v>
      </c>
      <c r="F86" s="18">
        <v>0.58799999999999997</v>
      </c>
      <c r="I86" s="18">
        <v>1.1503000000000001</v>
      </c>
      <c r="L86" s="18">
        <v>1.1456999999999999</v>
      </c>
      <c r="O86" s="18">
        <f t="shared" si="38"/>
        <v>4.6000000000001595E-3</v>
      </c>
      <c r="S86" s="16">
        <f t="shared" si="39"/>
        <v>0.49967868786673658</v>
      </c>
      <c r="T86" s="16">
        <f t="shared" si="40"/>
        <v>0.19520475281137956</v>
      </c>
      <c r="U86" s="18">
        <v>0.26579999999999998</v>
      </c>
      <c r="V86" s="42">
        <f t="shared" si="36"/>
        <v>5.5083799999999994E-3</v>
      </c>
      <c r="W86" s="14">
        <f t="shared" si="41"/>
        <v>9.200000000000319E-3</v>
      </c>
      <c r="X86" s="41">
        <f t="shared" si="37"/>
        <v>1.6701825219030495</v>
      </c>
    </row>
    <row r="87" spans="1:24" x14ac:dyDescent="0.25">
      <c r="A87" s="18" t="s">
        <v>26</v>
      </c>
      <c r="B87" s="39">
        <v>43328</v>
      </c>
      <c r="C87" s="18" t="s">
        <v>27</v>
      </c>
      <c r="D87" s="13" t="s">
        <v>16</v>
      </c>
      <c r="E87" s="18">
        <v>71.278199999999998</v>
      </c>
      <c r="F87" s="18">
        <v>5.4295</v>
      </c>
      <c r="I87" s="18">
        <v>1.9438</v>
      </c>
      <c r="L87" s="18">
        <v>1.7264999999999999</v>
      </c>
      <c r="O87" s="18">
        <f t="shared" si="38"/>
        <v>0.21730000000000005</v>
      </c>
      <c r="S87" s="16">
        <f t="shared" si="39"/>
        <v>12.030685829935742</v>
      </c>
      <c r="T87" s="16">
        <f t="shared" si="40"/>
        <v>0.30486179505094135</v>
      </c>
      <c r="U87" s="18">
        <v>0.89829999999999999</v>
      </c>
      <c r="V87" s="42">
        <f t="shared" si="36"/>
        <v>1.885413E-2</v>
      </c>
      <c r="W87" s="14">
        <f t="shared" si="41"/>
        <v>0.4346000000000001</v>
      </c>
      <c r="X87" s="41">
        <f t="shared" si="37"/>
        <v>23.050652562595044</v>
      </c>
    </row>
    <row r="88" spans="1:24" x14ac:dyDescent="0.25">
      <c r="A88" s="18" t="s">
        <v>28</v>
      </c>
      <c r="B88" s="39">
        <v>43328</v>
      </c>
      <c r="C88" s="18" t="s">
        <v>27</v>
      </c>
      <c r="D88" s="13" t="s">
        <v>16</v>
      </c>
      <c r="E88" s="18">
        <v>3.9152999999999998</v>
      </c>
      <c r="F88" s="18">
        <v>0.51270000000000004</v>
      </c>
      <c r="I88" s="18">
        <v>1.35</v>
      </c>
      <c r="L88" s="18">
        <v>1.1760999999999999</v>
      </c>
      <c r="O88" s="18">
        <f t="shared" si="38"/>
        <v>0.17390000000000017</v>
      </c>
      <c r="S88" s="16">
        <f t="shared" si="39"/>
        <v>14.56828340101654</v>
      </c>
      <c r="T88" s="16">
        <f t="shared" si="40"/>
        <v>4.4415498173830912</v>
      </c>
      <c r="U88" s="18">
        <v>0.26860000000000001</v>
      </c>
      <c r="V88" s="42">
        <f t="shared" si="36"/>
        <v>5.5674599999999998E-3</v>
      </c>
      <c r="W88" s="14">
        <f t="shared" si="41"/>
        <v>0.34780000000000033</v>
      </c>
      <c r="X88" s="41">
        <f t="shared" si="37"/>
        <v>62.470138986180473</v>
      </c>
    </row>
    <row r="89" spans="1:24" x14ac:dyDescent="0.25">
      <c r="A89" s="18" t="s">
        <v>29</v>
      </c>
      <c r="B89" s="39">
        <v>43328</v>
      </c>
      <c r="C89" s="18" t="s">
        <v>27</v>
      </c>
      <c r="D89" s="13" t="s">
        <v>16</v>
      </c>
      <c r="E89" s="18">
        <v>6.8792</v>
      </c>
      <c r="F89" s="18">
        <v>0.70730000000000004</v>
      </c>
      <c r="I89" s="18">
        <v>1.6954</v>
      </c>
      <c r="L89" s="18">
        <v>1.343</v>
      </c>
      <c r="O89" s="18">
        <f t="shared" si="38"/>
        <v>0.35240000000000005</v>
      </c>
      <c r="S89" s="16">
        <f t="shared" si="39"/>
        <v>22.922777932470268</v>
      </c>
      <c r="T89" s="16">
        <f t="shared" si="40"/>
        <v>5.1226886847307833</v>
      </c>
      <c r="U89" s="18">
        <v>0.38150000000000001</v>
      </c>
      <c r="V89" s="42">
        <f t="shared" si="36"/>
        <v>7.9496500000000008E-3</v>
      </c>
      <c r="W89" s="14">
        <f t="shared" si="41"/>
        <v>0.70480000000000009</v>
      </c>
      <c r="X89" s="41">
        <f t="shared" si="37"/>
        <v>88.657991232318409</v>
      </c>
    </row>
    <row r="90" spans="1:24" x14ac:dyDescent="0.25">
      <c r="A90" s="18" t="s">
        <v>30</v>
      </c>
      <c r="B90" s="39">
        <v>43328</v>
      </c>
      <c r="C90" s="18" t="s">
        <v>27</v>
      </c>
      <c r="D90" s="13" t="s">
        <v>16</v>
      </c>
      <c r="E90" s="18">
        <v>1.0900000000000001</v>
      </c>
      <c r="F90" s="18">
        <v>5.1000000000000004E-3</v>
      </c>
      <c r="I90" s="18">
        <v>1.073</v>
      </c>
      <c r="L90" s="18">
        <v>1.0663</v>
      </c>
      <c r="O90" s="18">
        <f t="shared" si="38"/>
        <v>6.6999999999999282E-3</v>
      </c>
      <c r="S90" s="16">
        <f t="shared" si="39"/>
        <v>0.62733910753524136</v>
      </c>
      <c r="T90" s="16">
        <f t="shared" si="40"/>
        <v>0.61467889908256212</v>
      </c>
      <c r="U90" s="18">
        <v>0.20069999999999999</v>
      </c>
      <c r="V90" s="42">
        <f t="shared" si="36"/>
        <v>4.1347699999999994E-3</v>
      </c>
      <c r="W90" s="14">
        <f t="shared" si="41"/>
        <v>1.3399999999999856E-2</v>
      </c>
      <c r="X90" s="41">
        <f t="shared" si="37"/>
        <v>3.2408090413734882</v>
      </c>
    </row>
    <row r="91" spans="1:24" x14ac:dyDescent="0.25">
      <c r="A91" s="18" t="s">
        <v>31</v>
      </c>
      <c r="B91" s="39">
        <v>43328</v>
      </c>
      <c r="C91" s="18" t="s">
        <v>27</v>
      </c>
      <c r="D91" s="13" t="s">
        <v>16</v>
      </c>
      <c r="E91" s="18">
        <v>3.2471999999999999</v>
      </c>
      <c r="F91" s="18">
        <v>1.4971000000000001</v>
      </c>
      <c r="I91" s="18">
        <v>1.0795999999999999</v>
      </c>
      <c r="L91" s="18">
        <v>1.079</v>
      </c>
      <c r="O91" s="18">
        <f t="shared" si="38"/>
        <v>5.9999999999993392E-4</v>
      </c>
      <c r="S91" s="16">
        <f t="shared" si="39"/>
        <v>8.1199149338650065E-2</v>
      </c>
      <c r="T91" s="16">
        <f t="shared" si="40"/>
        <v>1.8477457501845714E-2</v>
      </c>
      <c r="U91" s="18">
        <v>0.50600000000000001</v>
      </c>
      <c r="V91" s="42">
        <f t="shared" si="36"/>
        <v>1.05766E-2</v>
      </c>
      <c r="W91" s="14">
        <f t="shared" si="41"/>
        <v>1.1999999999998678E-3</v>
      </c>
      <c r="X91" s="41">
        <f t="shared" si="37"/>
        <v>0.11345801108105324</v>
      </c>
    </row>
    <row r="92" spans="1:24" x14ac:dyDescent="0.25">
      <c r="A92" s="18" t="s">
        <v>32</v>
      </c>
      <c r="B92" s="39">
        <v>43328</v>
      </c>
      <c r="C92" s="18" t="s">
        <v>13</v>
      </c>
      <c r="D92" s="13" t="s">
        <v>16</v>
      </c>
      <c r="E92" s="18">
        <v>7.3529</v>
      </c>
      <c r="F92" s="18">
        <v>1.3709</v>
      </c>
      <c r="I92" s="18">
        <v>1.3409</v>
      </c>
      <c r="L92" s="18">
        <v>1.194</v>
      </c>
      <c r="O92" s="18">
        <f t="shared" si="38"/>
        <v>0.14690000000000003</v>
      </c>
      <c r="S92" s="16">
        <f t="shared" si="39"/>
        <v>12.997877689300836</v>
      </c>
      <c r="T92" s="16">
        <f t="shared" si="40"/>
        <v>1.9978511879666532</v>
      </c>
      <c r="U92" s="18">
        <v>0.35220000000000001</v>
      </c>
      <c r="V92" s="42">
        <f t="shared" si="36"/>
        <v>7.33142E-3</v>
      </c>
      <c r="W92" s="14">
        <f t="shared" si="41"/>
        <v>0.29380000000000006</v>
      </c>
      <c r="X92" s="41">
        <f t="shared" si="37"/>
        <v>40.074092058564382</v>
      </c>
    </row>
    <row r="93" spans="1:24" x14ac:dyDescent="0.25">
      <c r="A93" s="18" t="s">
        <v>33</v>
      </c>
      <c r="B93" s="39">
        <v>43328</v>
      </c>
      <c r="C93" s="18" t="s">
        <v>13</v>
      </c>
      <c r="D93" s="13" t="s">
        <v>6</v>
      </c>
      <c r="E93" s="18">
        <v>2.2747000000000002</v>
      </c>
      <c r="F93" s="18">
        <v>0.5877</v>
      </c>
      <c r="I93" s="18">
        <v>1.179</v>
      </c>
      <c r="L93" s="18">
        <v>1.1775</v>
      </c>
      <c r="O93" s="18">
        <f t="shared" si="38"/>
        <v>1.5000000000000568E-3</v>
      </c>
      <c r="S93" s="16">
        <f t="shared" si="39"/>
        <v>0.1600971679737265</v>
      </c>
      <c r="T93" s="16">
        <f t="shared" si="40"/>
        <v>6.594276168286177E-2</v>
      </c>
      <c r="U93" s="18">
        <v>0.2177</v>
      </c>
      <c r="V93" s="42">
        <f t="shared" si="36"/>
        <v>4.4934700000000003E-3</v>
      </c>
      <c r="W93" s="14">
        <f t="shared" si="41"/>
        <v>3.0000000000001137E-3</v>
      </c>
      <c r="X93" s="41">
        <f t="shared" si="37"/>
        <v>0.66763547992979</v>
      </c>
    </row>
    <row r="94" spans="1:24" x14ac:dyDescent="0.25">
      <c r="A94" s="18" t="s">
        <v>34</v>
      </c>
      <c r="B94" s="39">
        <v>43328</v>
      </c>
      <c r="C94" s="18" t="s">
        <v>13</v>
      </c>
      <c r="D94" s="13" t="s">
        <v>16</v>
      </c>
      <c r="E94" s="18">
        <v>8.8751999999999995</v>
      </c>
      <c r="F94" s="18">
        <v>1.3420000000000001</v>
      </c>
      <c r="I94" s="18">
        <v>1.5247999999999999</v>
      </c>
      <c r="L94" s="18">
        <v>1.3574999999999999</v>
      </c>
      <c r="O94" s="18">
        <f t="shared" si="38"/>
        <v>0.1673</v>
      </c>
      <c r="S94" s="16">
        <f t="shared" si="39"/>
        <v>12.630972914185012</v>
      </c>
      <c r="T94" s="16">
        <f t="shared" si="40"/>
        <v>1.8850279430322698</v>
      </c>
      <c r="U94" s="18">
        <v>0.24959999999999999</v>
      </c>
      <c r="V94" s="42">
        <f t="shared" si="36"/>
        <v>5.1665599999999997E-3</v>
      </c>
      <c r="W94" s="14">
        <f t="shared" si="41"/>
        <v>0.33460000000000001</v>
      </c>
      <c r="X94" s="41">
        <f t="shared" si="37"/>
        <v>64.762627357468034</v>
      </c>
    </row>
    <row r="95" spans="1:24" x14ac:dyDescent="0.25">
      <c r="A95" s="18" t="s">
        <v>35</v>
      </c>
      <c r="B95" s="39">
        <v>43328</v>
      </c>
      <c r="C95" s="18" t="s">
        <v>13</v>
      </c>
      <c r="D95" s="13" t="s">
        <v>16</v>
      </c>
      <c r="E95" s="18">
        <v>4.0610999999999997</v>
      </c>
      <c r="F95" s="18">
        <v>0.97070000000000001</v>
      </c>
      <c r="I95" s="18">
        <v>1.3101</v>
      </c>
      <c r="L95" s="18">
        <v>1.272</v>
      </c>
      <c r="O95" s="18">
        <f t="shared" si="38"/>
        <v>3.8100000000000023E-2</v>
      </c>
      <c r="S95" s="16">
        <f t="shared" si="39"/>
        <v>3.6032982949810797</v>
      </c>
      <c r="T95" s="16">
        <f t="shared" si="40"/>
        <v>0.93816946147595537</v>
      </c>
      <c r="U95" s="18">
        <v>0.36449999999999999</v>
      </c>
      <c r="V95" s="42">
        <f t="shared" si="36"/>
        <v>7.59095E-3</v>
      </c>
      <c r="W95" s="14">
        <f t="shared" si="41"/>
        <v>7.6200000000000045E-2</v>
      </c>
      <c r="X95" s="41">
        <f t="shared" si="37"/>
        <v>10.038269254836358</v>
      </c>
    </row>
    <row r="96" spans="1:24" x14ac:dyDescent="0.25">
      <c r="A96" s="18" t="s">
        <v>36</v>
      </c>
      <c r="B96" s="39">
        <v>43328</v>
      </c>
      <c r="C96" s="18" t="s">
        <v>13</v>
      </c>
      <c r="D96" s="13" t="s">
        <v>16</v>
      </c>
      <c r="E96" s="18">
        <v>3.9382000000000001</v>
      </c>
      <c r="F96" s="18">
        <v>0.33050000000000002</v>
      </c>
      <c r="I96" s="18">
        <v>2.34</v>
      </c>
      <c r="L96" s="18">
        <v>2.3001999999999998</v>
      </c>
      <c r="O96" s="18">
        <f t="shared" si="38"/>
        <v>3.9800000000000058E-2</v>
      </c>
      <c r="S96" s="16">
        <f t="shared" si="39"/>
        <v>1.8435931292312406</v>
      </c>
      <c r="T96" s="16">
        <f t="shared" si="40"/>
        <v>1.0106139860850147</v>
      </c>
      <c r="U96" s="18">
        <v>0.60589999999999999</v>
      </c>
      <c r="V96" s="42">
        <f t="shared" si="36"/>
        <v>1.2684490000000001E-2</v>
      </c>
      <c r="W96" s="14">
        <f t="shared" si="41"/>
        <v>7.9600000000000115E-2</v>
      </c>
      <c r="X96" s="41">
        <f t="shared" si="37"/>
        <v>6.2753804055188747</v>
      </c>
    </row>
    <row r="97" spans="1:24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40"/>
      <c r="T97" s="40"/>
      <c r="U97" s="25"/>
      <c r="V97" s="40"/>
      <c r="W97" s="40"/>
      <c r="X97" s="40"/>
    </row>
    <row r="98" spans="1:24" x14ac:dyDescent="0.25">
      <c r="A98" s="18" t="s">
        <v>14</v>
      </c>
      <c r="B98" s="39">
        <v>43342</v>
      </c>
      <c r="C98" s="18" t="s">
        <v>15</v>
      </c>
      <c r="D98" s="13" t="s">
        <v>6</v>
      </c>
      <c r="E98" s="18">
        <v>0.91679999999999995</v>
      </c>
      <c r="F98" s="18">
        <v>0.47460000000000002</v>
      </c>
      <c r="H98" s="18">
        <v>0</v>
      </c>
      <c r="I98" s="18">
        <v>7.9600000000000004E-2</v>
      </c>
      <c r="L98" s="18">
        <v>7.2800000000000004E-2</v>
      </c>
      <c r="O98" s="18">
        <f>I98-L98</f>
        <v>6.8000000000000005E-3</v>
      </c>
      <c r="S98" s="16">
        <f t="shared" si="39"/>
        <v>12.965021442289984</v>
      </c>
      <c r="T98" s="16">
        <f t="shared" si="40"/>
        <v>0.74171029668411881</v>
      </c>
      <c r="U98" s="18">
        <v>0.28539999999999999</v>
      </c>
      <c r="V98" s="43">
        <f>((U98*'[1]area regression'!$J$29+'[1]area regression'!$K$29))</f>
        <v>5.9219399999999997E-3</v>
      </c>
      <c r="W98" s="14">
        <f>O98*2</f>
        <v>1.3600000000000001E-2</v>
      </c>
      <c r="X98" s="41">
        <f t="shared" ref="X98:X117" si="42">W98/V98</f>
        <v>2.2965447133878429</v>
      </c>
    </row>
    <row r="99" spans="1:24" x14ac:dyDescent="0.25">
      <c r="A99" s="18" t="s">
        <v>17</v>
      </c>
      <c r="B99" s="39">
        <v>43342</v>
      </c>
      <c r="C99" s="18" t="s">
        <v>15</v>
      </c>
      <c r="D99" s="13" t="s">
        <v>6</v>
      </c>
      <c r="E99" s="18">
        <v>0.92400000000000004</v>
      </c>
      <c r="F99" s="18">
        <v>0.51019999999999999</v>
      </c>
      <c r="H99" s="18">
        <v>0</v>
      </c>
      <c r="I99" s="18">
        <v>9.2600000000000002E-2</v>
      </c>
      <c r="L99" s="18">
        <v>8.4699999999999998E-2</v>
      </c>
      <c r="O99" s="18">
        <f t="shared" ref="O99:O117" si="43">I99-L99</f>
        <v>7.9000000000000042E-3</v>
      </c>
      <c r="S99" s="16">
        <f t="shared" si="39"/>
        <v>13.242008171813794</v>
      </c>
      <c r="T99" s="16">
        <f t="shared" si="40"/>
        <v>0.85497835497835539</v>
      </c>
      <c r="U99" s="18">
        <v>0.51649999999999996</v>
      </c>
      <c r="V99" s="43">
        <f>((U99*'[1]area regression'!$J$29+'[1]area regression'!$K$29))</f>
        <v>1.0798149999999999E-2</v>
      </c>
      <c r="W99" s="14">
        <f t="shared" ref="W99:W117" si="44">O99*2</f>
        <v>1.5800000000000008E-2</v>
      </c>
      <c r="X99" s="41">
        <f t="shared" si="42"/>
        <v>1.4632136060343679</v>
      </c>
    </row>
    <row r="100" spans="1:24" x14ac:dyDescent="0.25">
      <c r="A100" s="18" t="s">
        <v>18</v>
      </c>
      <c r="B100" s="39">
        <v>43342</v>
      </c>
      <c r="C100" s="18" t="s">
        <v>15</v>
      </c>
      <c r="D100" s="13" t="s">
        <v>6</v>
      </c>
      <c r="E100" s="18">
        <v>1.0350999999999999</v>
      </c>
      <c r="F100" s="18">
        <v>0.51900000000000002</v>
      </c>
      <c r="H100" s="18">
        <v>0</v>
      </c>
      <c r="I100" s="18">
        <v>0.1022</v>
      </c>
      <c r="L100" s="18">
        <v>9.2499999999999999E-2</v>
      </c>
      <c r="O100" s="18">
        <f t="shared" si="43"/>
        <v>9.7000000000000003E-3</v>
      </c>
      <c r="S100" s="16">
        <f t="shared" si="39"/>
        <v>14.250086163527129</v>
      </c>
      <c r="T100" s="16">
        <f t="shared" si="40"/>
        <v>0.9371075258429139</v>
      </c>
      <c r="U100" s="18">
        <v>0.2092</v>
      </c>
      <c r="V100" s="43">
        <f>((U100*'[1]area regression'!$J$29+'[1]area regression'!$K$29))</f>
        <v>4.3141199999999994E-3</v>
      </c>
      <c r="W100" s="14">
        <f t="shared" si="44"/>
        <v>1.9400000000000001E-2</v>
      </c>
      <c r="X100" s="41">
        <f t="shared" si="42"/>
        <v>4.4968614688511224</v>
      </c>
    </row>
    <row r="101" spans="1:24" x14ac:dyDescent="0.25">
      <c r="A101" s="18" t="s">
        <v>19</v>
      </c>
      <c r="B101" s="39">
        <v>43342</v>
      </c>
      <c r="C101" s="18" t="s">
        <v>15</v>
      </c>
      <c r="D101" s="13" t="s">
        <v>6</v>
      </c>
      <c r="E101" s="18">
        <v>1.1748000000000001</v>
      </c>
      <c r="F101" s="18">
        <v>0.66359999999999997</v>
      </c>
      <c r="H101" s="18">
        <v>0</v>
      </c>
      <c r="I101" s="18">
        <v>0.17460000000000001</v>
      </c>
      <c r="L101" s="18">
        <v>0.15959999999999999</v>
      </c>
      <c r="O101" s="18">
        <f t="shared" si="43"/>
        <v>1.5000000000000013E-2</v>
      </c>
      <c r="S101" s="16">
        <f t="shared" si="39"/>
        <v>13.443832510205741</v>
      </c>
      <c r="T101" s="16">
        <f t="shared" si="40"/>
        <v>1.2768130745658846</v>
      </c>
      <c r="U101" s="18">
        <v>0.33079999999999998</v>
      </c>
      <c r="V101" s="43">
        <f>((U101*'[1]area regression'!$J$29+'[1]area regression'!$K$29))</f>
        <v>6.8798799999999997E-3</v>
      </c>
      <c r="W101" s="14">
        <f t="shared" si="44"/>
        <v>3.0000000000000027E-2</v>
      </c>
      <c r="X101" s="41">
        <f t="shared" si="42"/>
        <v>4.3605411722297527</v>
      </c>
    </row>
    <row r="102" spans="1:24" x14ac:dyDescent="0.25">
      <c r="A102" s="18" t="s">
        <v>20</v>
      </c>
      <c r="B102" s="39">
        <v>43342</v>
      </c>
      <c r="C102" s="18" t="s">
        <v>15</v>
      </c>
      <c r="D102" s="13" t="s">
        <v>6</v>
      </c>
      <c r="E102" s="18">
        <v>0.98070000000000002</v>
      </c>
      <c r="F102" s="18">
        <v>0.56330000000000002</v>
      </c>
      <c r="H102" s="18">
        <f>$U$7/2</f>
        <v>0.13025</v>
      </c>
      <c r="I102" s="18">
        <v>9.2700000000000005E-2</v>
      </c>
      <c r="L102" s="18">
        <v>8.4599999999999995E-2</v>
      </c>
      <c r="O102" s="18">
        <f t="shared" si="43"/>
        <v>8.10000000000001E-3</v>
      </c>
      <c r="S102" s="16">
        <f t="shared" si="39"/>
        <v>13.756767753566173</v>
      </c>
      <c r="T102" s="16">
        <f t="shared" si="40"/>
        <v>0.82594065463444577</v>
      </c>
      <c r="U102" s="18">
        <v>0.1736</v>
      </c>
      <c r="V102" s="43">
        <f>((U102*'[1]area regression'!$J$29+'[1]area regression'!$K$29))</f>
        <v>3.5629600000000004E-3</v>
      </c>
      <c r="W102" s="14">
        <f t="shared" si="44"/>
        <v>1.620000000000002E-2</v>
      </c>
      <c r="X102" s="41">
        <f t="shared" si="42"/>
        <v>4.5467813278846849</v>
      </c>
    </row>
    <row r="103" spans="1:24" x14ac:dyDescent="0.25">
      <c r="A103" s="18" t="s">
        <v>21</v>
      </c>
      <c r="B103" s="39">
        <v>43342</v>
      </c>
      <c r="C103" s="18" t="s">
        <v>8</v>
      </c>
      <c r="D103" s="13" t="s">
        <v>6</v>
      </c>
      <c r="E103" s="18">
        <v>2.6716000000000002</v>
      </c>
      <c r="F103" s="18">
        <v>1.1183000000000001</v>
      </c>
      <c r="H103" s="18">
        <v>0</v>
      </c>
      <c r="I103" s="18">
        <v>0.2442</v>
      </c>
      <c r="L103" s="18">
        <v>0.1608</v>
      </c>
      <c r="O103" s="18">
        <f t="shared" si="43"/>
        <v>8.3400000000000002E-2</v>
      </c>
      <c r="S103" s="16">
        <f t="shared" si="39"/>
        <v>48.448095225307384</v>
      </c>
      <c r="T103" s="16">
        <f t="shared" si="40"/>
        <v>3.1217248091031591</v>
      </c>
      <c r="U103" s="22">
        <v>0.73699999999999999</v>
      </c>
      <c r="V103" s="43">
        <f>((U103*'[1]area regression'!$J$29+'[1]area regression'!$K$29))</f>
        <v>1.5450700000000001E-2</v>
      </c>
      <c r="W103" s="14">
        <f t="shared" si="44"/>
        <v>0.1668</v>
      </c>
      <c r="X103" s="41">
        <f t="shared" si="42"/>
        <v>10.795627382578134</v>
      </c>
    </row>
    <row r="104" spans="1:24" x14ac:dyDescent="0.25">
      <c r="A104" s="18" t="s">
        <v>22</v>
      </c>
      <c r="B104" s="39">
        <v>43342</v>
      </c>
      <c r="C104" s="18" t="s">
        <v>8</v>
      </c>
      <c r="D104" s="13" t="s">
        <v>6</v>
      </c>
      <c r="E104" s="18">
        <v>0.72070000000000001</v>
      </c>
      <c r="F104" s="18">
        <v>0.41320000000000001</v>
      </c>
      <c r="H104" s="18">
        <v>0</v>
      </c>
      <c r="I104" s="18">
        <v>0.1114</v>
      </c>
      <c r="L104" s="18">
        <v>7.8E-2</v>
      </c>
      <c r="O104" s="18">
        <f t="shared" si="43"/>
        <v>3.3399999999999999E-2</v>
      </c>
      <c r="S104" s="16">
        <f t="shared" si="39"/>
        <v>47.171697972672192</v>
      </c>
      <c r="T104" s="16">
        <f t="shared" si="40"/>
        <v>4.6343832385181072</v>
      </c>
      <c r="U104" s="18">
        <v>0.3856</v>
      </c>
      <c r="V104" s="43">
        <f>((U104*'[1]area regression'!$J$29+'[1]area regression'!$K$29))</f>
        <v>8.0361600000000005E-3</v>
      </c>
      <c r="W104" s="14">
        <f t="shared" si="44"/>
        <v>6.6799999999999998E-2</v>
      </c>
      <c r="X104" s="41">
        <f t="shared" si="42"/>
        <v>8.3124278262254609</v>
      </c>
    </row>
    <row r="105" spans="1:24" x14ac:dyDescent="0.25">
      <c r="A105" s="18" t="s">
        <v>23</v>
      </c>
      <c r="B105" s="39">
        <v>43342</v>
      </c>
      <c r="C105" s="18" t="s">
        <v>8</v>
      </c>
      <c r="D105" s="13" t="s">
        <v>6</v>
      </c>
      <c r="E105" s="18">
        <v>1.1233</v>
      </c>
      <c r="F105" s="18">
        <v>0.57709999999999995</v>
      </c>
      <c r="H105" s="18">
        <v>0</v>
      </c>
      <c r="I105" s="18">
        <v>8.9599999999999999E-2</v>
      </c>
      <c r="L105" s="18">
        <v>8.1000000000000003E-2</v>
      </c>
      <c r="O105" s="18">
        <f t="shared" si="43"/>
        <v>8.5999999999999965E-3</v>
      </c>
      <c r="S105" s="16">
        <f t="shared" si="39"/>
        <v>14.529336394043057</v>
      </c>
      <c r="T105" s="16">
        <f t="shared" si="40"/>
        <v>0.76560135315587963</v>
      </c>
      <c r="U105" s="18">
        <v>0.29970000000000002</v>
      </c>
      <c r="V105" s="43">
        <f>((U105*'[1]area regression'!$J$29+'[1]area regression'!$K$29))</f>
        <v>6.2236700000000006E-3</v>
      </c>
      <c r="W105" s="14">
        <f t="shared" si="44"/>
        <v>1.7199999999999993E-2</v>
      </c>
      <c r="X105" s="41">
        <f t="shared" si="42"/>
        <v>2.7636426738564208</v>
      </c>
    </row>
    <row r="106" spans="1:24" x14ac:dyDescent="0.25">
      <c r="A106" s="18" t="s">
        <v>24</v>
      </c>
      <c r="B106" s="39">
        <v>43342</v>
      </c>
      <c r="C106" s="18" t="s">
        <v>8</v>
      </c>
      <c r="D106" s="13" t="s">
        <v>6</v>
      </c>
      <c r="E106" s="18">
        <v>0.93910000000000005</v>
      </c>
      <c r="F106" s="18">
        <v>0.53900000000000003</v>
      </c>
      <c r="H106" s="18">
        <v>0</v>
      </c>
      <c r="I106" s="18">
        <v>0.111</v>
      </c>
      <c r="L106" s="18">
        <v>0.1016</v>
      </c>
      <c r="O106" s="18">
        <f t="shared" si="43"/>
        <v>9.4000000000000056E-3</v>
      </c>
      <c r="S106" s="16">
        <f t="shared" si="39"/>
        <v>13.328978003666544</v>
      </c>
      <c r="T106" s="16">
        <f t="shared" si="40"/>
        <v>1.000958364391439</v>
      </c>
      <c r="U106" s="22">
        <v>0.28000000000000003</v>
      </c>
      <c r="V106" s="43">
        <f>((U106*'[1]area regression'!$J$29+'[1]area regression'!$K$29))</f>
        <v>5.8080000000000007E-3</v>
      </c>
      <c r="W106" s="14">
        <f t="shared" si="44"/>
        <v>1.8800000000000011E-2</v>
      </c>
      <c r="X106" s="41">
        <f t="shared" si="42"/>
        <v>3.2369146005509659</v>
      </c>
    </row>
    <row r="107" spans="1:24" x14ac:dyDescent="0.25">
      <c r="A107" s="18" t="s">
        <v>25</v>
      </c>
      <c r="B107" s="39">
        <v>43342</v>
      </c>
      <c r="C107" s="18" t="s">
        <v>8</v>
      </c>
      <c r="D107" s="13" t="s">
        <v>6</v>
      </c>
      <c r="E107" s="18">
        <v>3.8993000000000002</v>
      </c>
      <c r="F107" s="18">
        <v>2.8159000000000001</v>
      </c>
      <c r="H107" s="18">
        <f>$U$7/2</f>
        <v>0.13025</v>
      </c>
      <c r="I107" s="18">
        <v>0.60170000000000001</v>
      </c>
      <c r="L107" s="18">
        <v>0.499</v>
      </c>
      <c r="O107" s="18">
        <f t="shared" si="43"/>
        <v>0.10270000000000001</v>
      </c>
      <c r="S107" s="16">
        <f t="shared" si="39"/>
        <v>29.394273734740601</v>
      </c>
      <c r="T107" s="16">
        <f t="shared" si="40"/>
        <v>2.6338060677557515</v>
      </c>
      <c r="U107" s="18">
        <v>0.33950000000000002</v>
      </c>
      <c r="V107" s="43">
        <f>((U107*'[1]area regression'!$J$29+'[1]area regression'!$K$29))</f>
        <v>7.0634500000000006E-3</v>
      </c>
      <c r="W107" s="14">
        <f t="shared" si="44"/>
        <v>0.20540000000000003</v>
      </c>
      <c r="X107" s="41">
        <f t="shared" si="42"/>
        <v>29.079274292307584</v>
      </c>
    </row>
    <row r="108" spans="1:24" x14ac:dyDescent="0.25">
      <c r="A108" s="18" t="s">
        <v>26</v>
      </c>
      <c r="B108" s="39">
        <v>43342</v>
      </c>
      <c r="C108" s="18" t="s">
        <v>27</v>
      </c>
      <c r="D108" s="13" t="s">
        <v>6</v>
      </c>
      <c r="E108" s="18">
        <v>0.90380000000000005</v>
      </c>
      <c r="F108" s="18">
        <v>0.50119999999999998</v>
      </c>
      <c r="H108" s="18">
        <v>0</v>
      </c>
      <c r="I108" s="18">
        <v>8.48E-2</v>
      </c>
      <c r="L108" s="18">
        <v>7.6499999999999999E-2</v>
      </c>
      <c r="O108" s="18">
        <f t="shared" si="43"/>
        <v>8.3000000000000018E-3</v>
      </c>
      <c r="S108" s="16">
        <f t="shared" si="39"/>
        <v>15.215499964510434</v>
      </c>
      <c r="T108" s="16">
        <f t="shared" si="40"/>
        <v>0.91834476654127029</v>
      </c>
      <c r="U108" s="18">
        <v>0.12540000000000001</v>
      </c>
      <c r="V108" s="43">
        <f>((U108*'[1]area regression'!$J$29+'[1]area regression'!$K$29))</f>
        <v>2.5459400000000004E-3</v>
      </c>
      <c r="W108" s="14">
        <f t="shared" si="44"/>
        <v>1.6600000000000004E-2</v>
      </c>
      <c r="X108" s="41">
        <f t="shared" si="42"/>
        <v>6.5201850789885079</v>
      </c>
    </row>
    <row r="109" spans="1:24" x14ac:dyDescent="0.25">
      <c r="A109" s="18" t="s">
        <v>28</v>
      </c>
      <c r="B109" s="39">
        <v>43342</v>
      </c>
      <c r="C109" s="18" t="s">
        <v>27</v>
      </c>
      <c r="D109" s="13" t="s">
        <v>6</v>
      </c>
      <c r="E109" s="18">
        <v>0.98809999999999998</v>
      </c>
      <c r="F109" s="18">
        <v>0.5464</v>
      </c>
      <c r="H109" s="18">
        <v>0</v>
      </c>
      <c r="I109" s="18">
        <v>0.1067</v>
      </c>
      <c r="L109" s="18">
        <v>9.7199999999999995E-2</v>
      </c>
      <c r="O109" s="18">
        <f t="shared" si="43"/>
        <v>9.5000000000000084E-3</v>
      </c>
      <c r="S109" s="16">
        <f t="shared" si="39"/>
        <v>13.826911379435916</v>
      </c>
      <c r="T109" s="16">
        <f t="shared" si="40"/>
        <v>0.9614411496812072</v>
      </c>
      <c r="U109" s="18">
        <v>1.0079</v>
      </c>
      <c r="V109" s="43">
        <f>((U109*'[1]area regression'!$J$29+'[1]area regression'!$K$29))</f>
        <v>2.1166690000000002E-2</v>
      </c>
      <c r="W109" s="14">
        <f t="shared" si="44"/>
        <v>1.9000000000000017E-2</v>
      </c>
      <c r="X109" s="41">
        <f t="shared" si="42"/>
        <v>0.89763680575470306</v>
      </c>
    </row>
    <row r="110" spans="1:24" x14ac:dyDescent="0.25">
      <c r="A110" s="18" t="s">
        <v>29</v>
      </c>
      <c r="B110" s="39">
        <v>43342</v>
      </c>
      <c r="C110" s="18" t="s">
        <v>27</v>
      </c>
      <c r="D110" s="13" t="s">
        <v>6</v>
      </c>
      <c r="E110" s="18">
        <v>1.1827000000000001</v>
      </c>
      <c r="F110" s="18">
        <v>0.64290000000000003</v>
      </c>
      <c r="H110" s="18">
        <v>0</v>
      </c>
      <c r="I110" s="18">
        <v>0.1045</v>
      </c>
      <c r="L110" s="18">
        <v>9.69E-2</v>
      </c>
      <c r="O110" s="18">
        <f t="shared" si="43"/>
        <v>7.5999999999999956E-3</v>
      </c>
      <c r="S110" s="16">
        <f t="shared" si="39"/>
        <v>11.226085151848229</v>
      </c>
      <c r="T110" s="16">
        <f t="shared" si="40"/>
        <v>0.64259744652067263</v>
      </c>
      <c r="U110" s="18">
        <v>0.30430000000000001</v>
      </c>
      <c r="V110" s="43">
        <f>((U110*'[1]area regression'!$J$29+'[1]area regression'!$K$29))</f>
        <v>6.3207300000000001E-3</v>
      </c>
      <c r="W110" s="14">
        <f t="shared" si="44"/>
        <v>1.5199999999999991E-2</v>
      </c>
      <c r="X110" s="41">
        <f t="shared" si="42"/>
        <v>2.404785523191149</v>
      </c>
    </row>
    <row r="111" spans="1:24" x14ac:dyDescent="0.25">
      <c r="A111" s="18" t="s">
        <v>30</v>
      </c>
      <c r="B111" s="39">
        <v>43342</v>
      </c>
      <c r="C111" s="18" t="s">
        <v>27</v>
      </c>
      <c r="D111" s="13" t="s">
        <v>6</v>
      </c>
      <c r="E111" s="18">
        <v>1.1950000000000001</v>
      </c>
      <c r="F111" s="18">
        <v>0.63700000000000001</v>
      </c>
      <c r="H111" s="18">
        <v>0</v>
      </c>
      <c r="I111" s="18">
        <v>0.1366</v>
      </c>
      <c r="L111" s="18">
        <v>0.12330000000000001</v>
      </c>
      <c r="O111" s="18">
        <f t="shared" si="43"/>
        <v>1.3299999999999992E-2</v>
      </c>
      <c r="S111" s="16">
        <f t="shared" si="39"/>
        <v>14.92651788503831</v>
      </c>
      <c r="T111" s="16">
        <f t="shared" si="40"/>
        <v>1.1129707112970704</v>
      </c>
      <c r="U111" s="18">
        <v>0.2427</v>
      </c>
      <c r="V111" s="43">
        <f>((U111*'[1]area regression'!$J$29+'[1]area regression'!$K$29))</f>
        <v>5.0209699999999996E-3</v>
      </c>
      <c r="W111" s="14">
        <f t="shared" si="44"/>
        <v>2.6599999999999985E-2</v>
      </c>
      <c r="X111" s="41">
        <f t="shared" si="42"/>
        <v>5.2977811060412607</v>
      </c>
    </row>
    <row r="112" spans="1:24" x14ac:dyDescent="0.25">
      <c r="A112" s="18" t="s">
        <v>31</v>
      </c>
      <c r="B112" s="39">
        <v>43342</v>
      </c>
      <c r="C112" s="18" t="s">
        <v>27</v>
      </c>
      <c r="D112" s="13" t="s">
        <v>6</v>
      </c>
      <c r="E112" s="18">
        <v>1.0244</v>
      </c>
      <c r="F112" s="18">
        <v>0.4914</v>
      </c>
      <c r="H112" s="18">
        <v>0</v>
      </c>
      <c r="I112" s="18">
        <v>8.5099999999999995E-2</v>
      </c>
      <c r="L112" s="18">
        <v>7.8399999999999997E-2</v>
      </c>
      <c r="O112" s="18">
        <f t="shared" si="43"/>
        <v>6.6999999999999976E-3</v>
      </c>
      <c r="S112" s="16">
        <f t="shared" si="39"/>
        <v>11.649776017465264</v>
      </c>
      <c r="T112" s="16">
        <f t="shared" si="40"/>
        <v>0.65404139008199902</v>
      </c>
      <c r="U112" s="18">
        <v>0.41570000000000001</v>
      </c>
      <c r="V112" s="43">
        <f>((U112*'[1]area regression'!$J$29+'[1]area regression'!$K$29))</f>
        <v>8.6712700000000018E-3</v>
      </c>
      <c r="W112" s="14">
        <f t="shared" si="44"/>
        <v>1.3399999999999995E-2</v>
      </c>
      <c r="X112" s="41">
        <f t="shared" si="42"/>
        <v>1.5453330365678837</v>
      </c>
    </row>
    <row r="113" spans="1:24" x14ac:dyDescent="0.25">
      <c r="A113" s="18" t="s">
        <v>32</v>
      </c>
      <c r="B113" s="39">
        <v>43342</v>
      </c>
      <c r="C113" s="18" t="s">
        <v>13</v>
      </c>
      <c r="D113" s="13" t="s">
        <v>6</v>
      </c>
      <c r="E113" s="18">
        <v>18.788</v>
      </c>
      <c r="F113" s="18">
        <v>10.216100000000001</v>
      </c>
      <c r="H113" s="18">
        <v>0</v>
      </c>
      <c r="I113" s="18">
        <v>1.4603999999999999</v>
      </c>
      <c r="L113" s="18">
        <v>1.1726000000000001</v>
      </c>
      <c r="O113" s="18">
        <f t="shared" si="43"/>
        <v>0.28779999999999983</v>
      </c>
      <c r="S113" s="16">
        <f t="shared" si="39"/>
        <v>30.422703696660736</v>
      </c>
      <c r="T113" s="16">
        <f t="shared" si="40"/>
        <v>1.5318288269107931</v>
      </c>
      <c r="U113" s="18">
        <v>0.41489999999999999</v>
      </c>
      <c r="V113" s="43">
        <f>((U113*'[1]area regression'!$J$29+'[1]area regression'!$K$29))</f>
        <v>8.6543900000000014E-3</v>
      </c>
      <c r="W113" s="14">
        <f t="shared" si="44"/>
        <v>0.57559999999999967</v>
      </c>
      <c r="X113" s="41">
        <f t="shared" si="42"/>
        <v>66.509598019039998</v>
      </c>
    </row>
    <row r="114" spans="1:24" x14ac:dyDescent="0.25">
      <c r="A114" s="18" t="s">
        <v>33</v>
      </c>
      <c r="B114" s="39">
        <v>43342</v>
      </c>
      <c r="C114" s="18" t="s">
        <v>13</v>
      </c>
      <c r="D114" s="13" t="s">
        <v>6</v>
      </c>
      <c r="E114" s="18">
        <v>6.1933999999999996</v>
      </c>
      <c r="F114" s="18">
        <v>3.3012000000000001</v>
      </c>
      <c r="H114" s="18">
        <f>$U$7/2</f>
        <v>0.13025</v>
      </c>
      <c r="I114" s="18">
        <v>0.47360000000000002</v>
      </c>
      <c r="L114" s="18">
        <v>0.3231</v>
      </c>
      <c r="O114" s="18">
        <f t="shared" si="43"/>
        <v>0.15050000000000002</v>
      </c>
      <c r="S114" s="16">
        <f t="shared" si="39"/>
        <v>48.716081618924775</v>
      </c>
      <c r="T114" s="16">
        <f t="shared" si="40"/>
        <v>2.4300061355636648</v>
      </c>
      <c r="U114" s="18">
        <v>0.27960000000000002</v>
      </c>
      <c r="V114" s="43">
        <f>((U114*'[1]area regression'!$J$29+'[1]area regression'!$K$29))</f>
        <v>5.7995600000000005E-3</v>
      </c>
      <c r="W114" s="14">
        <f t="shared" si="44"/>
        <v>0.30100000000000005</v>
      </c>
      <c r="X114" s="41">
        <f t="shared" si="42"/>
        <v>51.900489002613995</v>
      </c>
    </row>
    <row r="115" spans="1:24" x14ac:dyDescent="0.25">
      <c r="A115" s="18" t="s">
        <v>34</v>
      </c>
      <c r="B115" s="39">
        <v>43342</v>
      </c>
      <c r="C115" s="18" t="s">
        <v>13</v>
      </c>
      <c r="D115" s="13" t="s">
        <v>6</v>
      </c>
      <c r="E115" s="18">
        <v>1.2544999999999999</v>
      </c>
      <c r="F115" s="18">
        <v>0.68679999999999997</v>
      </c>
      <c r="H115" s="18">
        <v>0</v>
      </c>
      <c r="I115" s="18">
        <v>0.1454</v>
      </c>
      <c r="L115" s="18">
        <v>0.1249</v>
      </c>
      <c r="O115" s="18">
        <f t="shared" si="43"/>
        <v>2.0500000000000004E-2</v>
      </c>
      <c r="S115" s="16">
        <f t="shared" si="39"/>
        <v>21.817824470146814</v>
      </c>
      <c r="T115" s="16">
        <f t="shared" si="40"/>
        <v>1.6341171781586294</v>
      </c>
      <c r="U115" s="18">
        <v>0.14499999999999999</v>
      </c>
      <c r="V115" s="43">
        <f>((U115*'[1]area regression'!$J$29+'[1]area regression'!$K$29))</f>
        <v>2.9594999999999999E-3</v>
      </c>
      <c r="W115" s="14">
        <f t="shared" si="44"/>
        <v>4.1000000000000009E-2</v>
      </c>
      <c r="X115" s="41">
        <f t="shared" si="42"/>
        <v>13.853691501942899</v>
      </c>
    </row>
    <row r="116" spans="1:24" x14ac:dyDescent="0.25">
      <c r="A116" s="18" t="s">
        <v>35</v>
      </c>
      <c r="B116" s="39">
        <v>43342</v>
      </c>
      <c r="C116" s="18" t="s">
        <v>13</v>
      </c>
      <c r="D116" s="13" t="s">
        <v>6</v>
      </c>
      <c r="E116" s="18">
        <v>0.91910000000000003</v>
      </c>
      <c r="F116" s="18">
        <v>0.4536</v>
      </c>
      <c r="H116" s="18">
        <v>0</v>
      </c>
      <c r="I116" s="18">
        <v>8.0600000000000005E-2</v>
      </c>
      <c r="L116" s="18">
        <v>7.4899999999999994E-2</v>
      </c>
      <c r="O116" s="18">
        <f t="shared" si="43"/>
        <v>5.7000000000000106E-3</v>
      </c>
      <c r="S116" s="16">
        <f t="shared" si="39"/>
        <v>10.562158525453635</v>
      </c>
      <c r="T116" s="16">
        <f t="shared" si="40"/>
        <v>0.62017190730062122</v>
      </c>
      <c r="U116" s="18">
        <v>0.38740000000000002</v>
      </c>
      <c r="V116" s="43">
        <f>((U116*'[1]area regression'!$J$29+'[1]area regression'!$K$29))</f>
        <v>8.0741400000000005E-3</v>
      </c>
      <c r="W116" s="14">
        <f t="shared" si="44"/>
        <v>1.1400000000000021E-2</v>
      </c>
      <c r="X116" s="41">
        <f t="shared" si="42"/>
        <v>1.4119150770236855</v>
      </c>
    </row>
    <row r="117" spans="1:24" x14ac:dyDescent="0.25">
      <c r="A117" s="18" t="s">
        <v>36</v>
      </c>
      <c r="B117" s="39">
        <v>43342</v>
      </c>
      <c r="C117" s="18" t="s">
        <v>13</v>
      </c>
      <c r="D117" s="13" t="s">
        <v>6</v>
      </c>
      <c r="E117" s="18">
        <v>1.3602000000000001</v>
      </c>
      <c r="F117" s="18">
        <v>0.76239999999999997</v>
      </c>
      <c r="H117" s="18">
        <v>2.2483</v>
      </c>
      <c r="I117" s="18">
        <v>0.12540000000000001</v>
      </c>
      <c r="L117" s="18">
        <v>0.1114</v>
      </c>
      <c r="O117" s="18">
        <f t="shared" si="43"/>
        <v>1.4000000000000012E-2</v>
      </c>
      <c r="S117" s="16">
        <f t="shared" si="39"/>
        <v>17.421914921508648</v>
      </c>
      <c r="T117" s="16">
        <f t="shared" si="40"/>
        <v>1.0292604028819299</v>
      </c>
      <c r="U117" s="18">
        <v>0.15820000000000001</v>
      </c>
      <c r="V117" s="43">
        <f>((U117*'[1]area regression'!$J$29+'[1]area regression'!$K$29))</f>
        <v>3.2380200000000003E-3</v>
      </c>
      <c r="W117" s="14">
        <f t="shared" si="44"/>
        <v>2.8000000000000025E-2</v>
      </c>
      <c r="X117" s="41">
        <f t="shared" si="42"/>
        <v>8.6472597451529083</v>
      </c>
    </row>
    <row r="118" spans="1:24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40"/>
      <c r="T118" s="40"/>
      <c r="U118" s="25"/>
      <c r="V118" s="40"/>
      <c r="W118" s="40"/>
      <c r="X118" s="40"/>
    </row>
    <row r="119" spans="1:24" x14ac:dyDescent="0.25">
      <c r="A119" s="18" t="s">
        <v>14</v>
      </c>
      <c r="B119" s="39">
        <v>43370</v>
      </c>
      <c r="C119" s="18" t="s">
        <v>15</v>
      </c>
      <c r="D119" s="13" t="s">
        <v>6</v>
      </c>
      <c r="E119" s="18">
        <v>3.8024</v>
      </c>
      <c r="F119" s="18">
        <v>1.5456000000000001</v>
      </c>
      <c r="I119" s="18">
        <v>0.53190000000000026</v>
      </c>
      <c r="L119" s="18">
        <v>0.43650000000000011</v>
      </c>
      <c r="O119" s="18">
        <v>0.43650000000000011</v>
      </c>
      <c r="S119" s="16">
        <v>82.064297800338394</v>
      </c>
      <c r="T119" s="22">
        <v>28.241459627329196</v>
      </c>
      <c r="V119" s="22">
        <v>6.3000000000000003E-4</v>
      </c>
      <c r="W119" s="22">
        <v>0.87300000000000022</v>
      </c>
      <c r="X119" s="45">
        <v>1385.714285714286</v>
      </c>
    </row>
    <row r="120" spans="1:24" x14ac:dyDescent="0.25">
      <c r="A120" s="18" t="s">
        <v>17</v>
      </c>
      <c r="B120" s="39">
        <v>43370</v>
      </c>
      <c r="C120" s="18" t="s">
        <v>15</v>
      </c>
      <c r="D120" s="13" t="s">
        <v>6</v>
      </c>
      <c r="E120" s="18">
        <v>1.7356</v>
      </c>
      <c r="F120" s="18">
        <v>0.8286</v>
      </c>
      <c r="I120" s="18">
        <v>0.46819999999999995</v>
      </c>
      <c r="L120" s="18">
        <v>0.44640000000000013</v>
      </c>
      <c r="O120" s="18">
        <v>0.44640000000000013</v>
      </c>
      <c r="S120" s="22">
        <v>95.343870140965436</v>
      </c>
      <c r="T120" s="22">
        <v>53.874004344677786</v>
      </c>
      <c r="V120" s="22">
        <v>6.3000000000000003E-4</v>
      </c>
      <c r="W120" s="22">
        <v>0.89280000000000026</v>
      </c>
      <c r="X120" s="45">
        <v>1417.1428571428576</v>
      </c>
    </row>
    <row r="121" spans="1:24" x14ac:dyDescent="0.25">
      <c r="A121" s="18" t="s">
        <v>18</v>
      </c>
      <c r="B121" s="39">
        <v>43370</v>
      </c>
      <c r="C121" s="18" t="s">
        <v>15</v>
      </c>
      <c r="D121" s="13" t="s">
        <v>6</v>
      </c>
      <c r="E121" s="18">
        <v>0.91410000000000002</v>
      </c>
      <c r="F121" s="18">
        <v>0.44330000000000003</v>
      </c>
      <c r="I121" s="18">
        <v>1.5249999999999986E-2</v>
      </c>
      <c r="L121" s="18">
        <v>1.0049999999999941E-2</v>
      </c>
      <c r="O121" s="18">
        <v>1.0049999999999892E-2</v>
      </c>
      <c r="S121" s="22">
        <v>65.901639344261653</v>
      </c>
      <c r="T121" s="22">
        <v>2.267087750958694</v>
      </c>
      <c r="V121" s="22">
        <v>6.3000000000000003E-4</v>
      </c>
      <c r="W121" s="22">
        <v>2.0099999999999785E-2</v>
      </c>
      <c r="X121" s="45">
        <v>31.90476190476156</v>
      </c>
    </row>
    <row r="122" spans="1:24" x14ac:dyDescent="0.25">
      <c r="A122" s="18" t="s">
        <v>19</v>
      </c>
      <c r="B122" s="39">
        <v>43370</v>
      </c>
      <c r="C122" s="18" t="s">
        <v>15</v>
      </c>
      <c r="D122" s="13" t="s">
        <v>6</v>
      </c>
      <c r="E122" s="18">
        <v>1.6091</v>
      </c>
      <c r="F122" s="18">
        <v>0.71709999999999996</v>
      </c>
      <c r="I122" s="18">
        <v>0.21185000000000009</v>
      </c>
      <c r="L122" s="18">
        <v>0.19425000000000009</v>
      </c>
      <c r="O122" s="18">
        <v>0.19425000000000003</v>
      </c>
      <c r="S122" s="22">
        <v>91.692235071984868</v>
      </c>
      <c r="T122" s="22">
        <v>27.088272207502445</v>
      </c>
      <c r="V122" s="22">
        <v>6.3000000000000003E-4</v>
      </c>
      <c r="W122" s="22">
        <v>0.38850000000000007</v>
      </c>
      <c r="X122" s="45">
        <v>616.66666666666674</v>
      </c>
    </row>
    <row r="123" spans="1:24" x14ac:dyDescent="0.25">
      <c r="A123" s="18" t="s">
        <v>20</v>
      </c>
      <c r="B123" s="39">
        <v>43370</v>
      </c>
      <c r="C123" s="18" t="s">
        <v>15</v>
      </c>
      <c r="D123" s="13" t="s">
        <v>6</v>
      </c>
      <c r="E123" s="18">
        <v>1.454</v>
      </c>
      <c r="F123" s="18">
        <v>0.71960000000000002</v>
      </c>
      <c r="I123" s="18">
        <v>0.23405000000000009</v>
      </c>
      <c r="L123" s="18">
        <v>0.2223500000000001</v>
      </c>
      <c r="O123" s="18">
        <v>0.22235000000000005</v>
      </c>
      <c r="S123" s="22">
        <v>95.001068147831646</v>
      </c>
      <c r="T123" s="22">
        <v>30.899110617009455</v>
      </c>
      <c r="V123" s="22">
        <v>6.3000000000000003E-4</v>
      </c>
      <c r="W123" s="22">
        <v>0.4447000000000001</v>
      </c>
      <c r="X123" s="45">
        <v>705.87301587301602</v>
      </c>
    </row>
    <row r="124" spans="1:24" x14ac:dyDescent="0.25">
      <c r="A124" s="18" t="s">
        <v>21</v>
      </c>
      <c r="B124" s="39">
        <v>43370</v>
      </c>
      <c r="C124" s="18" t="s">
        <v>8</v>
      </c>
      <c r="D124" s="13" t="s">
        <v>6</v>
      </c>
      <c r="E124" s="18">
        <v>2.1137999999999999</v>
      </c>
      <c r="F124" s="18">
        <v>1.0146999999999999</v>
      </c>
      <c r="I124" s="18">
        <v>0.22674999999999979</v>
      </c>
      <c r="L124" s="18">
        <v>0.19834999999999986</v>
      </c>
      <c r="O124" s="18">
        <v>0.1983499999999998</v>
      </c>
      <c r="S124" s="22">
        <v>87.475192943770679</v>
      </c>
      <c r="T124" s="22">
        <v>19.547649551591586</v>
      </c>
      <c r="V124" s="22">
        <v>6.3000000000000003E-4</v>
      </c>
      <c r="W124" s="22">
        <v>0.39669999999999961</v>
      </c>
      <c r="X124" s="45">
        <v>629.68253968253907</v>
      </c>
    </row>
    <row r="125" spans="1:24" x14ac:dyDescent="0.25">
      <c r="A125" s="18" t="s">
        <v>22</v>
      </c>
      <c r="B125" s="39">
        <v>43370</v>
      </c>
      <c r="C125" s="18" t="s">
        <v>8</v>
      </c>
      <c r="D125" s="13" t="s">
        <v>6</v>
      </c>
      <c r="E125" s="18">
        <v>1.746</v>
      </c>
      <c r="F125" s="18">
        <v>0.69750000000000001</v>
      </c>
      <c r="I125" s="18">
        <v>0.10325000000000006</v>
      </c>
      <c r="L125" s="18">
        <v>8.9550000000000074E-2</v>
      </c>
      <c r="O125" s="18">
        <v>8.9550000000000018E-2</v>
      </c>
      <c r="S125" s="22">
        <v>86.731234866828061</v>
      </c>
      <c r="T125" s="22">
        <v>12.838709677419358</v>
      </c>
      <c r="V125" s="22">
        <v>6.3000000000000003E-4</v>
      </c>
      <c r="W125" s="22">
        <v>0.17910000000000004</v>
      </c>
      <c r="X125" s="45">
        <v>284.28571428571433</v>
      </c>
    </row>
    <row r="126" spans="1:24" x14ac:dyDescent="0.25">
      <c r="A126" s="18" t="s">
        <v>23</v>
      </c>
      <c r="B126" s="39">
        <v>43370</v>
      </c>
      <c r="C126" s="18" t="s">
        <v>8</v>
      </c>
      <c r="D126" s="13" t="s">
        <v>6</v>
      </c>
      <c r="E126" s="18">
        <v>1.0486</v>
      </c>
      <c r="F126" s="18">
        <v>0.47860000000000003</v>
      </c>
      <c r="I126" s="18">
        <v>9.9499999999999034E-3</v>
      </c>
      <c r="L126" s="18">
        <v>6.1499999999999264E-3</v>
      </c>
      <c r="O126" s="18">
        <v>6.1499999999998778E-3</v>
      </c>
      <c r="S126" s="22">
        <v>61.809045226130024</v>
      </c>
      <c r="T126" s="22">
        <v>1.2849979105724776</v>
      </c>
      <c r="V126" s="22">
        <v>6.3000000000000003E-4</v>
      </c>
      <c r="W126" s="22">
        <v>1.2299999999999756E-2</v>
      </c>
      <c r="X126" s="45">
        <v>19.523809523809135</v>
      </c>
    </row>
    <row r="127" spans="1:24" x14ac:dyDescent="0.25">
      <c r="A127" s="18" t="s">
        <v>24</v>
      </c>
      <c r="B127" s="39">
        <v>43370</v>
      </c>
      <c r="C127" s="18" t="s">
        <v>8</v>
      </c>
      <c r="D127" s="13" t="s">
        <v>6</v>
      </c>
      <c r="E127" s="18">
        <v>1.0186999999999999</v>
      </c>
      <c r="F127" s="18">
        <v>0.52480000000000004</v>
      </c>
      <c r="I127" s="18">
        <v>2.4749999999999828E-2</v>
      </c>
      <c r="L127" s="18">
        <v>2.0449999999999906E-2</v>
      </c>
      <c r="O127" s="18">
        <v>2.0449999999999857E-2</v>
      </c>
      <c r="S127" s="22">
        <v>82.62626262626263</v>
      </c>
      <c r="T127" s="22">
        <v>3.8967225609755825</v>
      </c>
      <c r="V127" s="22">
        <v>6.3000000000000003E-4</v>
      </c>
      <c r="W127" s="22">
        <v>4.0899999999999714E-2</v>
      </c>
      <c r="X127" s="45">
        <v>64.92063492063447</v>
      </c>
    </row>
    <row r="128" spans="1:24" x14ac:dyDescent="0.25">
      <c r="A128" s="18" t="s">
        <v>25</v>
      </c>
      <c r="B128" s="39">
        <v>43370</v>
      </c>
      <c r="C128" s="18" t="s">
        <v>8</v>
      </c>
      <c r="D128" s="13" t="s">
        <v>6</v>
      </c>
      <c r="E128" s="18">
        <v>1.8801000000000001</v>
      </c>
      <c r="F128" s="18">
        <v>0.98929999999999996</v>
      </c>
      <c r="I128" s="18">
        <v>5.6650000000000089E-2</v>
      </c>
      <c r="L128" s="18">
        <v>3.2750000000000105E-2</v>
      </c>
      <c r="O128" s="18">
        <v>3.2750000000000057E-2</v>
      </c>
      <c r="S128" s="22">
        <v>57.811120917917044</v>
      </c>
      <c r="T128" s="22">
        <v>3.3104215101587036</v>
      </c>
      <c r="V128" s="22">
        <v>6.3000000000000003E-4</v>
      </c>
      <c r="W128" s="22">
        <v>6.5500000000000114E-2</v>
      </c>
      <c r="X128" s="45">
        <v>103.96825396825415</v>
      </c>
    </row>
    <row r="129" spans="1:24" x14ac:dyDescent="0.25">
      <c r="A129" s="18" t="s">
        <v>26</v>
      </c>
      <c r="B129" s="39">
        <v>43370</v>
      </c>
      <c r="C129" s="18" t="s">
        <v>27</v>
      </c>
      <c r="D129" s="13" t="s">
        <v>6</v>
      </c>
      <c r="E129" s="18">
        <v>2.0465</v>
      </c>
      <c r="F129" s="18">
        <v>0.90910000000000002</v>
      </c>
      <c r="I129" s="18">
        <v>0.14024999999999999</v>
      </c>
      <c r="L129" s="18">
        <v>0.10785000000000006</v>
      </c>
      <c r="O129" s="18">
        <v>0.10785</v>
      </c>
      <c r="S129" s="22">
        <v>76.898395721925141</v>
      </c>
      <c r="T129" s="22">
        <v>11.863381366186337</v>
      </c>
      <c r="V129" s="22">
        <v>6.3000000000000003E-4</v>
      </c>
      <c r="W129" s="22">
        <v>0.2157</v>
      </c>
      <c r="X129" s="45">
        <v>342.38095238095235</v>
      </c>
    </row>
    <row r="130" spans="1:24" x14ac:dyDescent="0.25">
      <c r="A130" s="18" t="s">
        <v>28</v>
      </c>
      <c r="B130" s="39">
        <v>43370</v>
      </c>
      <c r="C130" s="18" t="s">
        <v>27</v>
      </c>
      <c r="D130" s="13" t="s">
        <v>6</v>
      </c>
      <c r="E130" s="18">
        <v>1.8998999999999999</v>
      </c>
      <c r="F130" s="18">
        <v>0.86470000000000002</v>
      </c>
      <c r="I130" s="18">
        <v>0.18015000000000003</v>
      </c>
      <c r="L130" s="18">
        <v>0.15365000000000012</v>
      </c>
      <c r="O130" s="18">
        <v>0.15365000000000006</v>
      </c>
      <c r="S130" s="22">
        <v>85.290036081043596</v>
      </c>
      <c r="T130" s="22">
        <v>17.769168497744889</v>
      </c>
      <c r="V130" s="22">
        <v>6.3000000000000003E-4</v>
      </c>
      <c r="W130" s="22">
        <v>0.30730000000000013</v>
      </c>
      <c r="X130" s="45">
        <v>487.77777777777794</v>
      </c>
    </row>
    <row r="131" spans="1:24" x14ac:dyDescent="0.25">
      <c r="A131" s="18" t="s">
        <v>29</v>
      </c>
      <c r="B131" s="39">
        <v>43370</v>
      </c>
      <c r="C131" s="18" t="s">
        <v>27</v>
      </c>
      <c r="D131" s="13" t="s">
        <v>6</v>
      </c>
      <c r="E131" s="18">
        <v>1.9714</v>
      </c>
      <c r="F131" s="18">
        <v>0.90980000000000005</v>
      </c>
      <c r="I131" s="18">
        <v>0.22334999999999994</v>
      </c>
      <c r="L131" s="18">
        <v>0.17865000000000003</v>
      </c>
      <c r="O131" s="18">
        <v>0.17864999999999998</v>
      </c>
      <c r="S131" s="22">
        <v>79.986568166554747</v>
      </c>
      <c r="T131" s="22">
        <v>19.636183776654207</v>
      </c>
      <c r="V131" s="22">
        <v>6.3000000000000003E-4</v>
      </c>
      <c r="W131" s="22">
        <v>0.35729999999999995</v>
      </c>
      <c r="X131" s="45">
        <v>567.142857142857</v>
      </c>
    </row>
    <row r="132" spans="1:24" x14ac:dyDescent="0.25">
      <c r="A132" s="18" t="s">
        <v>30</v>
      </c>
      <c r="B132" s="39">
        <v>43370</v>
      </c>
      <c r="C132" s="18" t="s">
        <v>27</v>
      </c>
      <c r="D132" s="13" t="s">
        <v>6</v>
      </c>
      <c r="E132" s="18">
        <v>1.5645</v>
      </c>
      <c r="F132" s="18">
        <v>0.73750000000000004</v>
      </c>
      <c r="I132" s="18">
        <v>5.5649999999999977E-2</v>
      </c>
      <c r="L132" s="18">
        <v>3.8449999999999922E-2</v>
      </c>
      <c r="O132" s="18">
        <v>3.8449999999999873E-2</v>
      </c>
      <c r="S132" s="22">
        <v>69.092542677448137</v>
      </c>
      <c r="T132" s="22">
        <v>5.2135593220338814</v>
      </c>
      <c r="V132" s="22">
        <v>6.3000000000000003E-4</v>
      </c>
      <c r="W132" s="22">
        <v>7.6899999999999746E-2</v>
      </c>
      <c r="X132" s="45">
        <v>122.06349206349165</v>
      </c>
    </row>
    <row r="133" spans="1:24" x14ac:dyDescent="0.25">
      <c r="A133" s="18" t="s">
        <v>31</v>
      </c>
      <c r="B133" s="39">
        <v>43370</v>
      </c>
      <c r="C133" s="18" t="s">
        <v>27</v>
      </c>
      <c r="D133" s="13" t="s">
        <v>6</v>
      </c>
      <c r="E133" s="18">
        <v>1.9802999999999999</v>
      </c>
      <c r="F133" s="18">
        <v>0.97650000000000003</v>
      </c>
      <c r="I133" s="18">
        <v>0.25244999999999984</v>
      </c>
      <c r="L133" s="18">
        <v>0.21634999999999988</v>
      </c>
      <c r="O133" s="18">
        <v>0.21634999999999982</v>
      </c>
      <c r="S133" s="22">
        <v>85.700138641315093</v>
      </c>
      <c r="T133" s="22">
        <v>22.155657962109558</v>
      </c>
      <c r="V133" s="22">
        <v>6.3000000000000003E-4</v>
      </c>
      <c r="W133" s="22">
        <v>0.43269999999999964</v>
      </c>
      <c r="X133" s="45">
        <v>686.82539682539618</v>
      </c>
    </row>
    <row r="134" spans="1:24" x14ac:dyDescent="0.25">
      <c r="A134" s="18" t="s">
        <v>32</v>
      </c>
      <c r="B134" s="39">
        <v>43370</v>
      </c>
      <c r="C134" s="18" t="s">
        <v>13</v>
      </c>
      <c r="D134" s="13" t="s">
        <v>6</v>
      </c>
      <c r="E134" s="18">
        <v>1.3626</v>
      </c>
      <c r="F134" s="18">
        <v>0.65039999999999998</v>
      </c>
      <c r="I134" s="18">
        <v>0.10565000000000002</v>
      </c>
      <c r="L134" s="18">
        <v>8.7250000000000105E-2</v>
      </c>
      <c r="O134" s="18">
        <v>8.725000000000005E-2</v>
      </c>
      <c r="S134" s="22">
        <v>82.584003786086171</v>
      </c>
      <c r="T134" s="22">
        <v>13.41482164821649</v>
      </c>
      <c r="V134" s="22">
        <v>6.3000000000000003E-4</v>
      </c>
      <c r="W134" s="22">
        <v>0.1745000000000001</v>
      </c>
      <c r="X134" s="45">
        <v>276.98412698412716</v>
      </c>
    </row>
    <row r="135" spans="1:24" x14ac:dyDescent="0.25">
      <c r="A135" s="18" t="s">
        <v>33</v>
      </c>
      <c r="B135" s="39">
        <v>43370</v>
      </c>
      <c r="C135" s="18" t="s">
        <v>13</v>
      </c>
      <c r="D135" s="13" t="s">
        <v>6</v>
      </c>
      <c r="E135" s="18">
        <v>2.0859000000000001</v>
      </c>
      <c r="F135" s="18">
        <v>1.0659000000000001</v>
      </c>
      <c r="I135" s="18">
        <v>0.24895</v>
      </c>
      <c r="L135" s="18">
        <v>0.20814999999999989</v>
      </c>
      <c r="O135" s="18">
        <v>0.20814999999999984</v>
      </c>
      <c r="S135" s="22">
        <v>83.611166900984074</v>
      </c>
      <c r="T135" s="22">
        <v>19.528098320667965</v>
      </c>
      <c r="V135" s="22">
        <v>6.3000000000000003E-4</v>
      </c>
      <c r="W135" s="22">
        <v>0.41629999999999967</v>
      </c>
      <c r="X135" s="45">
        <v>660.79365079365027</v>
      </c>
    </row>
    <row r="136" spans="1:24" x14ac:dyDescent="0.25">
      <c r="A136" s="18" t="s">
        <v>34</v>
      </c>
      <c r="B136" s="39">
        <v>43370</v>
      </c>
      <c r="C136" s="18" t="s">
        <v>13</v>
      </c>
      <c r="D136" s="13" t="s">
        <v>6</v>
      </c>
      <c r="E136" s="18">
        <v>1.6194999999999999</v>
      </c>
      <c r="F136" s="18">
        <v>0.76629999999999998</v>
      </c>
      <c r="I136" s="18">
        <v>0.11925000000000008</v>
      </c>
      <c r="L136" s="18">
        <v>9.4649999999999956E-2</v>
      </c>
      <c r="O136" s="18">
        <v>9.4649999999999901E-2</v>
      </c>
      <c r="S136" s="22">
        <v>79.371069182389803</v>
      </c>
      <c r="T136" s="22">
        <v>12.351559441471997</v>
      </c>
      <c r="V136" s="22">
        <v>6.3000000000000003E-4</v>
      </c>
      <c r="W136" s="22">
        <v>0.1892999999999998</v>
      </c>
      <c r="X136" s="45">
        <v>300.47619047619014</v>
      </c>
    </row>
    <row r="137" spans="1:24" x14ac:dyDescent="0.25">
      <c r="A137" s="18" t="s">
        <v>35</v>
      </c>
      <c r="B137" s="39">
        <v>43370</v>
      </c>
      <c r="C137" s="18" t="s">
        <v>13</v>
      </c>
      <c r="D137" s="13" t="s">
        <v>6</v>
      </c>
      <c r="E137" s="18">
        <v>3.5047999999999999</v>
      </c>
      <c r="F137" s="18">
        <v>1.6224000000000001</v>
      </c>
      <c r="I137" s="18">
        <v>0.43165000000000009</v>
      </c>
      <c r="L137" s="18">
        <v>0.3646500000000002</v>
      </c>
      <c r="O137" s="18">
        <v>0.36465000000000036</v>
      </c>
      <c r="S137" s="22">
        <v>84.478165180122858</v>
      </c>
      <c r="T137" s="22">
        <v>22.475961538461561</v>
      </c>
      <c r="V137" s="22">
        <v>6.3000000000000003E-4</v>
      </c>
      <c r="W137" s="22">
        <v>0.72930000000000073</v>
      </c>
      <c r="X137" s="45">
        <v>1157.6190476190486</v>
      </c>
    </row>
    <row r="138" spans="1:24" x14ac:dyDescent="0.25">
      <c r="A138" s="18" t="s">
        <v>36</v>
      </c>
      <c r="B138" s="39">
        <v>43370</v>
      </c>
      <c r="C138" s="18" t="s">
        <v>13</v>
      </c>
      <c r="D138" s="13" t="s">
        <v>6</v>
      </c>
      <c r="E138" s="18">
        <v>1.1738</v>
      </c>
      <c r="F138" s="18">
        <v>0.54259999999999997</v>
      </c>
      <c r="I138" s="18">
        <v>4.0749999999999842E-2</v>
      </c>
      <c r="L138" s="18">
        <v>3.4649999999999896E-2</v>
      </c>
      <c r="O138" s="18">
        <v>3.4649999999999848E-2</v>
      </c>
      <c r="S138" s="22">
        <v>85.030674846625715</v>
      </c>
      <c r="T138" s="22">
        <v>6.3859196461481469</v>
      </c>
      <c r="V138" s="22">
        <v>6.3000000000000003E-4</v>
      </c>
      <c r="W138" s="22">
        <v>6.9299999999999695E-2</v>
      </c>
      <c r="X138" s="45">
        <v>109.99999999999952</v>
      </c>
    </row>
    <row r="139" spans="1:24" x14ac:dyDescent="0.25">
      <c r="S139" s="22"/>
    </row>
    <row r="140" spans="1:24" ht="15" customHeight="1" x14ac:dyDescent="0.25">
      <c r="I140" s="17"/>
      <c r="J140" s="17"/>
    </row>
    <row r="141" spans="1:24" ht="45" x14ac:dyDescent="0.25">
      <c r="A141" s="38" t="s">
        <v>37</v>
      </c>
      <c r="B141" s="19" t="s">
        <v>2</v>
      </c>
      <c r="C141" s="37" t="s">
        <v>38</v>
      </c>
      <c r="D141" s="37"/>
      <c r="E141" s="37" t="s">
        <v>39</v>
      </c>
      <c r="F141" s="37" t="s">
        <v>40</v>
      </c>
      <c r="G141" s="37" t="s">
        <v>41</v>
      </c>
      <c r="H141" s="37" t="s">
        <v>42</v>
      </c>
      <c r="I141" s="20" t="s">
        <v>43</v>
      </c>
      <c r="J141" s="37"/>
      <c r="K141" s="37"/>
      <c r="L141" s="37" t="s">
        <v>44</v>
      </c>
      <c r="M141" s="37" t="s">
        <v>45</v>
      </c>
      <c r="N141" s="37" t="s">
        <v>46</v>
      </c>
      <c r="O141" s="37" t="s">
        <v>47</v>
      </c>
      <c r="P141" s="37" t="s">
        <v>48</v>
      </c>
      <c r="Q141" s="37"/>
      <c r="R141" s="37" t="s">
        <v>49</v>
      </c>
      <c r="S141" s="37" t="s">
        <v>50</v>
      </c>
      <c r="T141" s="19" t="s">
        <v>51</v>
      </c>
      <c r="U141" s="19" t="s">
        <v>52</v>
      </c>
    </row>
    <row r="142" spans="1:24" x14ac:dyDescent="0.25">
      <c r="A142" s="18" t="s">
        <v>14</v>
      </c>
      <c r="B142" s="33">
        <v>43655</v>
      </c>
      <c r="C142" s="18" t="s">
        <v>5</v>
      </c>
      <c r="D142" s="13" t="s">
        <v>6</v>
      </c>
      <c r="E142" s="18">
        <v>0.1221</v>
      </c>
      <c r="F142" s="21">
        <v>0.44259999999999999</v>
      </c>
      <c r="G142" s="22">
        <v>9.2388600000000015E-3</v>
      </c>
      <c r="H142" s="21">
        <v>30</v>
      </c>
      <c r="I142" s="21">
        <v>90</v>
      </c>
      <c r="J142" s="21">
        <v>0.14749999999999999</v>
      </c>
      <c r="K142" s="21">
        <v>0.19750000000000001</v>
      </c>
      <c r="L142" s="18">
        <v>2.5399999999999992E-2</v>
      </c>
      <c r="M142" s="18">
        <v>7.5400000000000009E-2</v>
      </c>
      <c r="N142" s="18">
        <v>-5.0000000000000017E-2</v>
      </c>
      <c r="O142" s="22">
        <v>-16.235769348166336</v>
      </c>
      <c r="P142" s="23">
        <v>-196.85039370078752</v>
      </c>
      <c r="R142" s="22">
        <v>0.22620000000000004</v>
      </c>
      <c r="S142" s="22">
        <v>24.483540177034829</v>
      </c>
      <c r="T142" s="22">
        <v>2.7492569429561642</v>
      </c>
      <c r="U142" s="22">
        <v>12.976276293828461</v>
      </c>
    </row>
    <row r="143" spans="1:24" x14ac:dyDescent="0.25">
      <c r="A143" s="18" t="s">
        <v>17</v>
      </c>
      <c r="B143" s="33">
        <v>43655</v>
      </c>
      <c r="C143" s="18" t="s">
        <v>5</v>
      </c>
      <c r="D143" s="13" t="s">
        <v>6</v>
      </c>
      <c r="E143" s="18">
        <v>0.1221</v>
      </c>
      <c r="F143" s="21">
        <v>0.41849999999999998</v>
      </c>
      <c r="G143" s="22">
        <v>8.7303500000000013E-3</v>
      </c>
      <c r="H143" s="21">
        <v>37</v>
      </c>
      <c r="I143" s="21">
        <v>70</v>
      </c>
      <c r="J143" s="21">
        <v>0.1731</v>
      </c>
      <c r="K143" s="21">
        <v>0.1731</v>
      </c>
      <c r="L143" s="18">
        <v>5.1000000000000004E-2</v>
      </c>
      <c r="M143" s="18">
        <v>5.1000000000000004E-2</v>
      </c>
      <c r="N143" s="18">
        <v>0</v>
      </c>
      <c r="O143" s="22">
        <v>0</v>
      </c>
      <c r="P143" s="23">
        <v>0</v>
      </c>
      <c r="R143" s="22">
        <v>9.6486486486486486E-2</v>
      </c>
      <c r="S143" s="22">
        <v>11.051846316182797</v>
      </c>
      <c r="T143" s="22">
        <v>5.8416901956966214</v>
      </c>
      <c r="U143" s="22">
        <v>5.8574785475768829</v>
      </c>
    </row>
    <row r="144" spans="1:24" x14ac:dyDescent="0.25">
      <c r="A144" s="18" t="s">
        <v>18</v>
      </c>
      <c r="B144" s="33">
        <v>43655</v>
      </c>
      <c r="C144" s="18" t="s">
        <v>5</v>
      </c>
      <c r="D144" s="13" t="s">
        <v>6</v>
      </c>
      <c r="E144" s="18">
        <v>0.1221</v>
      </c>
      <c r="F144" s="21">
        <v>0.74609999999999999</v>
      </c>
      <c r="G144" s="22">
        <v>1.5642710000000001E-2</v>
      </c>
      <c r="H144" s="21">
        <v>33</v>
      </c>
      <c r="I144" s="21">
        <v>78</v>
      </c>
      <c r="J144" s="21">
        <v>0.18629999999999999</v>
      </c>
      <c r="K144" s="21">
        <v>0.1905</v>
      </c>
      <c r="L144" s="18">
        <v>6.4199999999999993E-2</v>
      </c>
      <c r="M144" s="18">
        <v>6.8400000000000002E-2</v>
      </c>
      <c r="N144" s="18">
        <v>-4.2000000000000093E-3</v>
      </c>
      <c r="O144" s="22">
        <v>-0.63462614388892646</v>
      </c>
      <c r="P144" s="23">
        <v>-6.5420560747663696</v>
      </c>
      <c r="R144" s="22">
        <v>0.16167272727272727</v>
      </c>
      <c r="S144" s="22">
        <v>10.335340057619637</v>
      </c>
      <c r="T144" s="22">
        <v>4.1041481942706852</v>
      </c>
      <c r="U144" s="22">
        <v>5.4777302305384081</v>
      </c>
    </row>
    <row r="145" spans="1:21" x14ac:dyDescent="0.25">
      <c r="A145" s="18" t="s">
        <v>19</v>
      </c>
      <c r="B145" s="33">
        <v>43655</v>
      </c>
      <c r="C145" s="18" t="s">
        <v>5</v>
      </c>
      <c r="D145" s="13" t="s">
        <v>6</v>
      </c>
      <c r="E145" s="18">
        <v>0.1221</v>
      </c>
      <c r="F145" s="21">
        <v>0.3669</v>
      </c>
      <c r="G145" s="22">
        <v>7.6415900000000002E-3</v>
      </c>
      <c r="H145" s="21">
        <v>31</v>
      </c>
      <c r="I145" s="21">
        <v>70</v>
      </c>
      <c r="J145" s="21">
        <v>0.1724</v>
      </c>
      <c r="K145" s="21">
        <v>0.18179999999999999</v>
      </c>
      <c r="L145" s="18">
        <v>5.0299999999999997E-2</v>
      </c>
      <c r="M145" s="18">
        <v>5.9699999999999989E-2</v>
      </c>
      <c r="N145" s="18">
        <v>-9.3999999999999917E-3</v>
      </c>
      <c r="O145" s="22">
        <v>-2.7776688426901845</v>
      </c>
      <c r="P145" s="23">
        <v>-18.687872763419467</v>
      </c>
      <c r="R145" s="22">
        <v>0.13480645161290319</v>
      </c>
      <c r="S145" s="22">
        <v>17.641152117936606</v>
      </c>
      <c r="T145" s="22">
        <v>6.5823997361805588</v>
      </c>
      <c r="U145" s="22">
        <v>9.3498106225064017</v>
      </c>
    </row>
    <row r="146" spans="1:21" x14ac:dyDescent="0.25">
      <c r="A146" s="18" t="s">
        <v>20</v>
      </c>
      <c r="B146" s="33">
        <v>43655</v>
      </c>
      <c r="C146" s="18" t="s">
        <v>5</v>
      </c>
      <c r="D146" s="13" t="s">
        <v>6</v>
      </c>
      <c r="E146" s="18">
        <v>0.1221</v>
      </c>
      <c r="F146" s="21">
        <v>0.2072</v>
      </c>
      <c r="G146" s="22">
        <v>4.2719199999999994E-3</v>
      </c>
      <c r="H146" s="21">
        <v>23</v>
      </c>
      <c r="I146" s="21">
        <v>50</v>
      </c>
      <c r="J146" s="21">
        <v>0.19239999999999999</v>
      </c>
      <c r="K146" s="21">
        <v>0.2283</v>
      </c>
      <c r="L146" s="18">
        <v>7.0299999999999987E-2</v>
      </c>
      <c r="M146" s="18">
        <v>0.1062</v>
      </c>
      <c r="N146" s="18">
        <v>-3.5900000000000015E-2</v>
      </c>
      <c r="O146" s="22">
        <v>-18.268946576918484</v>
      </c>
      <c r="P146" s="23">
        <v>-51.066856330014254</v>
      </c>
      <c r="R146" s="22">
        <v>0.2308695652173913</v>
      </c>
      <c r="S146" s="22">
        <v>54.043513272109806</v>
      </c>
      <c r="T146" s="22">
        <v>16.456300679788011</v>
      </c>
      <c r="U146" s="22">
        <v>28.643062034218197</v>
      </c>
    </row>
    <row r="147" spans="1:21" x14ac:dyDescent="0.25">
      <c r="A147" s="25"/>
      <c r="B147" s="25"/>
      <c r="C147" s="25"/>
      <c r="D147" s="25"/>
      <c r="E147" s="26">
        <v>0.12210000000000001</v>
      </c>
      <c r="F147" s="26">
        <v>0.43625999999999998</v>
      </c>
      <c r="G147" s="26">
        <v>9.1050860000000018E-3</v>
      </c>
      <c r="H147" s="26"/>
      <c r="I147" s="26"/>
      <c r="J147" s="26">
        <v>0.17433999999999999</v>
      </c>
      <c r="K147" s="26">
        <v>0.19424000000000002</v>
      </c>
      <c r="L147" s="26">
        <v>5.2239999999999995E-2</v>
      </c>
      <c r="M147" s="26">
        <v>7.214000000000001E-2</v>
      </c>
      <c r="N147" s="26">
        <v>-1.9900000000000008E-2</v>
      </c>
      <c r="O147" s="26">
        <v>-7.5834021823327875</v>
      </c>
      <c r="P147" s="27">
        <v>-54.629435773797525</v>
      </c>
      <c r="Q147" s="26"/>
      <c r="R147" s="26">
        <v>0.17000704611790166</v>
      </c>
      <c r="S147" s="26">
        <v>23.511078388176735</v>
      </c>
      <c r="T147" s="26">
        <v>7.1467591497784069</v>
      </c>
      <c r="U147" s="26">
        <v>12.460871545733671</v>
      </c>
    </row>
    <row r="148" spans="1:21" x14ac:dyDescent="0.25">
      <c r="A148" s="18" t="s">
        <v>21</v>
      </c>
      <c r="B148" s="33">
        <v>43655</v>
      </c>
      <c r="C148" s="18" t="s">
        <v>8</v>
      </c>
      <c r="D148" s="13" t="s">
        <v>6</v>
      </c>
      <c r="E148" s="18">
        <v>0.1221</v>
      </c>
      <c r="F148" s="18">
        <v>0.40989999999999999</v>
      </c>
      <c r="G148" s="22">
        <v>8.54889E-3</v>
      </c>
      <c r="H148" s="18">
        <v>16</v>
      </c>
      <c r="I148" s="18">
        <v>30</v>
      </c>
      <c r="J148" s="28">
        <v>0.16109999999999999</v>
      </c>
      <c r="K148" s="18">
        <v>0.12939999999999999</v>
      </c>
      <c r="L148" s="18">
        <v>3.8999999999999993E-2</v>
      </c>
      <c r="M148" s="18">
        <v>7.2999999999999871E-3</v>
      </c>
      <c r="N148" s="18">
        <v>3.1700000000000006E-2</v>
      </c>
      <c r="O148" s="22">
        <v>6.9526570116120352</v>
      </c>
      <c r="P148" s="23">
        <v>81.282051282051313</v>
      </c>
      <c r="R148" s="22">
        <v>1.3687499999999976E-2</v>
      </c>
      <c r="S148" s="22">
        <v>1.6010850531472478</v>
      </c>
      <c r="T148" s="22">
        <v>4.5619957678716174</v>
      </c>
      <c r="U148" s="22">
        <v>0.84857507816804134</v>
      </c>
    </row>
    <row r="149" spans="1:21" x14ac:dyDescent="0.25">
      <c r="A149" s="18" t="s">
        <v>22</v>
      </c>
      <c r="B149" s="33">
        <v>43655</v>
      </c>
      <c r="C149" s="18" t="s">
        <v>8</v>
      </c>
      <c r="D149" s="13" t="s">
        <v>6</v>
      </c>
      <c r="E149" s="18">
        <v>0.1221</v>
      </c>
      <c r="F149" s="18">
        <v>0.33560000000000001</v>
      </c>
      <c r="G149" s="22">
        <v>6.9811600000000001E-3</v>
      </c>
      <c r="H149" s="18">
        <v>18</v>
      </c>
      <c r="I149" s="18">
        <v>35</v>
      </c>
      <c r="J149" s="18">
        <v>0.15820000000000001</v>
      </c>
      <c r="K149" s="18">
        <v>0.1426</v>
      </c>
      <c r="L149" s="18">
        <v>3.6100000000000007E-2</v>
      </c>
      <c r="M149" s="18">
        <v>2.0500000000000004E-2</v>
      </c>
      <c r="N149" s="18">
        <v>1.5600000000000003E-2</v>
      </c>
      <c r="O149" s="22">
        <v>4.3450276649343866</v>
      </c>
      <c r="P149" s="23">
        <v>43.213296398891963</v>
      </c>
      <c r="R149" s="22">
        <v>3.9861111111111125E-2</v>
      </c>
      <c r="S149" s="22">
        <v>5.709811995586854</v>
      </c>
      <c r="T149" s="22">
        <v>5.1710603968394944</v>
      </c>
      <c r="U149" s="22">
        <v>3.026200357661033</v>
      </c>
    </row>
    <row r="150" spans="1:21" x14ac:dyDescent="0.25">
      <c r="A150" s="18" t="s">
        <v>23</v>
      </c>
      <c r="B150" s="33">
        <v>43655</v>
      </c>
      <c r="C150" s="18" t="s">
        <v>8</v>
      </c>
      <c r="D150" s="13" t="s">
        <v>6</v>
      </c>
      <c r="E150" s="18">
        <v>0.1221</v>
      </c>
      <c r="F150" s="18">
        <v>0.30599999999999999</v>
      </c>
      <c r="G150" s="22">
        <v>6.3565999999999996E-3</v>
      </c>
      <c r="H150" s="18">
        <v>13</v>
      </c>
      <c r="I150" s="18">
        <v>26</v>
      </c>
      <c r="J150" s="18">
        <v>0.14580000000000001</v>
      </c>
      <c r="K150" s="18">
        <v>0.13100000000000001</v>
      </c>
      <c r="L150" s="18">
        <v>2.3700000000000013E-2</v>
      </c>
      <c r="M150" s="18">
        <v>8.9000000000000051E-3</v>
      </c>
      <c r="N150" s="18">
        <v>1.4800000000000008E-2</v>
      </c>
      <c r="O150" s="22">
        <v>4.6565774155995374</v>
      </c>
      <c r="P150" s="23">
        <v>62.447257383966246</v>
      </c>
      <c r="R150" s="22">
        <v>1.780000000000001E-2</v>
      </c>
      <c r="S150" s="22">
        <v>2.8002391215429649</v>
      </c>
      <c r="T150" s="22">
        <v>3.728408268571251</v>
      </c>
      <c r="U150" s="22">
        <v>1.4841267344177715</v>
      </c>
    </row>
    <row r="151" spans="1:21" x14ac:dyDescent="0.25">
      <c r="A151" s="18" t="s">
        <v>24</v>
      </c>
      <c r="B151" s="33">
        <v>43655</v>
      </c>
      <c r="C151" s="18" t="s">
        <v>8</v>
      </c>
      <c r="D151" s="13" t="s">
        <v>6</v>
      </c>
      <c r="E151" s="18">
        <v>0.1221</v>
      </c>
      <c r="F151" s="18">
        <v>0.2722</v>
      </c>
      <c r="G151" s="22">
        <v>5.6434199999999997E-3</v>
      </c>
      <c r="H151" s="18">
        <v>18</v>
      </c>
      <c r="I151" s="18">
        <v>42</v>
      </c>
      <c r="J151" s="18">
        <v>0.25519999999999998</v>
      </c>
      <c r="K151" s="18">
        <v>0.27</v>
      </c>
      <c r="L151" s="18">
        <v>0.1331</v>
      </c>
      <c r="M151" s="18">
        <v>0.14790000000000003</v>
      </c>
      <c r="N151" s="18">
        <v>-1.4800000000000035E-2</v>
      </c>
      <c r="O151" s="22">
        <v>-6.1192208507134715</v>
      </c>
      <c r="P151" s="23">
        <v>-11.119459053343379</v>
      </c>
      <c r="R151" s="22">
        <v>0.34510000000000007</v>
      </c>
      <c r="S151" s="22">
        <v>61.150862420305437</v>
      </c>
      <c r="T151" s="22">
        <v>23.58498924411084</v>
      </c>
      <c r="U151" s="22">
        <v>32.409957082761885</v>
      </c>
    </row>
    <row r="152" spans="1:21" x14ac:dyDescent="0.25">
      <c r="A152" s="18" t="s">
        <v>25</v>
      </c>
      <c r="B152" s="33">
        <v>43655</v>
      </c>
      <c r="C152" s="18" t="s">
        <v>8</v>
      </c>
      <c r="D152" s="13" t="s">
        <v>6</v>
      </c>
      <c r="E152" s="18">
        <v>0.1221</v>
      </c>
      <c r="F152" s="18">
        <v>0.29430000000000001</v>
      </c>
      <c r="G152" s="22">
        <v>6.1097299999999998E-3</v>
      </c>
      <c r="H152" s="18">
        <v>14</v>
      </c>
      <c r="I152" s="18">
        <v>40</v>
      </c>
      <c r="J152" s="18">
        <v>0.16980000000000001</v>
      </c>
      <c r="K152" s="18">
        <v>0.17799999999999999</v>
      </c>
      <c r="L152" s="18">
        <v>4.7700000000000006E-2</v>
      </c>
      <c r="M152" s="18">
        <v>5.5899999999999991E-2</v>
      </c>
      <c r="N152" s="18">
        <v>-8.1999999999999851E-3</v>
      </c>
      <c r="O152" s="22">
        <v>-3.834632860792766</v>
      </c>
      <c r="P152" s="23">
        <v>-17.190775681341684</v>
      </c>
      <c r="R152" s="22">
        <v>0.1597142857142857</v>
      </c>
      <c r="S152" s="22">
        <v>26.140972794916586</v>
      </c>
      <c r="T152" s="22">
        <v>7.8072189769433358</v>
      </c>
      <c r="U152" s="22">
        <v>13.854715581305792</v>
      </c>
    </row>
    <row r="153" spans="1:21" x14ac:dyDescent="0.25">
      <c r="A153" s="29"/>
      <c r="B153" s="29"/>
      <c r="C153" s="29"/>
      <c r="D153" s="29"/>
      <c r="E153" s="24">
        <v>0.12210000000000001</v>
      </c>
      <c r="F153" s="26">
        <v>0.3236</v>
      </c>
      <c r="G153" s="26">
        <v>6.7279599999999998E-3</v>
      </c>
      <c r="H153" s="26"/>
      <c r="I153" s="26"/>
      <c r="J153" s="26">
        <v>0.17802000000000001</v>
      </c>
      <c r="K153" s="26">
        <v>0.17019999999999999</v>
      </c>
      <c r="L153" s="26">
        <v>5.5920000000000004E-2</v>
      </c>
      <c r="M153" s="26">
        <v>4.8100000000000011E-2</v>
      </c>
      <c r="N153" s="26">
        <v>7.8199999999999988E-3</v>
      </c>
      <c r="O153" s="26">
        <v>1.2000816761279443</v>
      </c>
      <c r="P153" s="27">
        <v>31.726474066044894</v>
      </c>
      <c r="Q153" s="26"/>
      <c r="R153" s="26">
        <v>0.11523257936507939</v>
      </c>
      <c r="S153" s="26">
        <v>19.480594277099819</v>
      </c>
      <c r="T153" s="26">
        <v>8.9707345308673077</v>
      </c>
      <c r="U153" s="26">
        <v>10.324714966862903</v>
      </c>
    </row>
    <row r="154" spans="1:21" x14ac:dyDescent="0.25">
      <c r="A154" s="18" t="s">
        <v>26</v>
      </c>
      <c r="B154" s="33">
        <v>43655</v>
      </c>
      <c r="C154" s="18" t="s">
        <v>7</v>
      </c>
      <c r="D154" s="13" t="s">
        <v>6</v>
      </c>
      <c r="E154" s="18">
        <v>0.1221</v>
      </c>
      <c r="F154" s="18">
        <v>0.41889999999999999</v>
      </c>
      <c r="G154" s="22">
        <v>8.7387900000000015E-3</v>
      </c>
      <c r="H154" s="18">
        <v>20</v>
      </c>
      <c r="I154" s="18">
        <v>70</v>
      </c>
      <c r="J154" s="18">
        <v>0.60099999999999998</v>
      </c>
      <c r="K154" s="18">
        <v>0.56950000000000001</v>
      </c>
      <c r="L154" s="18">
        <v>0.47889999999999999</v>
      </c>
      <c r="M154" s="18">
        <v>0.44740000000000002</v>
      </c>
      <c r="N154" s="18">
        <v>3.1499999999999972E-2</v>
      </c>
      <c r="O154" s="22">
        <v>12.616163107249388</v>
      </c>
      <c r="P154" s="23">
        <v>6.5775736061808256</v>
      </c>
      <c r="R154" s="22">
        <v>1.5659000000000001</v>
      </c>
      <c r="S154" s="22">
        <v>179.18956743439307</v>
      </c>
      <c r="T154" s="22">
        <v>54.801637297612132</v>
      </c>
      <c r="U154" s="22">
        <v>94.970470740228336</v>
      </c>
    </row>
    <row r="155" spans="1:21" x14ac:dyDescent="0.25">
      <c r="A155" s="18" t="s">
        <v>28</v>
      </c>
      <c r="B155" s="33">
        <v>43655</v>
      </c>
      <c r="C155" s="18" t="s">
        <v>7</v>
      </c>
      <c r="D155" s="13" t="s">
        <v>6</v>
      </c>
      <c r="E155" s="18">
        <v>0.1221</v>
      </c>
      <c r="F155" s="18">
        <v>0.54500000000000004</v>
      </c>
      <c r="G155" s="22">
        <v>1.1399500000000002E-2</v>
      </c>
      <c r="H155" s="18">
        <v>15</v>
      </c>
      <c r="I155" s="18">
        <v>60</v>
      </c>
      <c r="J155" s="18">
        <v>0.36770000000000003</v>
      </c>
      <c r="K155" s="18">
        <v>0.36809999999999998</v>
      </c>
      <c r="L155" s="18">
        <v>0.24560000000000004</v>
      </c>
      <c r="M155" s="18">
        <v>0.246</v>
      </c>
      <c r="N155" s="18">
        <v>-3.9999999999995595E-4</v>
      </c>
      <c r="O155" s="22">
        <v>-0.14035703320319518</v>
      </c>
      <c r="P155" s="23">
        <v>-0.16286644951138268</v>
      </c>
      <c r="R155" s="22">
        <v>0.98399999999999999</v>
      </c>
      <c r="S155" s="22">
        <v>86.319575419974541</v>
      </c>
      <c r="T155" s="22">
        <v>21.544804596692838</v>
      </c>
      <c r="U155" s="22">
        <v>45.749374972586509</v>
      </c>
    </row>
    <row r="156" spans="1:21" x14ac:dyDescent="0.25">
      <c r="A156" s="18" t="s">
        <v>29</v>
      </c>
      <c r="B156" s="33">
        <v>43655</v>
      </c>
      <c r="C156" s="18" t="s">
        <v>7</v>
      </c>
      <c r="D156" s="13" t="s">
        <v>6</v>
      </c>
      <c r="E156" s="18">
        <v>0.1221</v>
      </c>
      <c r="F156" s="18">
        <v>0.63819999999999999</v>
      </c>
      <c r="G156" s="22">
        <v>1.3366020000000001E-2</v>
      </c>
      <c r="H156" s="18">
        <v>26</v>
      </c>
      <c r="I156" s="18">
        <v>46</v>
      </c>
      <c r="J156" s="18">
        <v>0.32619999999999999</v>
      </c>
      <c r="K156" s="18">
        <v>0.28610000000000002</v>
      </c>
      <c r="L156" s="18">
        <v>0.2041</v>
      </c>
      <c r="M156" s="18">
        <v>0.16400000000000003</v>
      </c>
      <c r="N156" s="18">
        <v>4.0099999999999969E-2</v>
      </c>
      <c r="O156" s="22">
        <v>5.3079491012398439</v>
      </c>
      <c r="P156" s="23">
        <v>19.647231749142563</v>
      </c>
      <c r="R156" s="22">
        <v>0.29015384615384626</v>
      </c>
      <c r="S156" s="22">
        <v>21.708320513798888</v>
      </c>
      <c r="T156" s="22">
        <v>15.270065434587108</v>
      </c>
      <c r="U156" s="22">
        <v>11.505409872313411</v>
      </c>
    </row>
    <row r="157" spans="1:21" x14ac:dyDescent="0.25">
      <c r="A157" s="18" t="s">
        <v>30</v>
      </c>
      <c r="B157" s="33">
        <v>43655</v>
      </c>
      <c r="C157" s="18" t="s">
        <v>7</v>
      </c>
      <c r="D157" s="13" t="s">
        <v>6</v>
      </c>
      <c r="E157" s="18">
        <v>0.1221</v>
      </c>
      <c r="F157" s="18">
        <v>0.4229</v>
      </c>
      <c r="G157" s="22">
        <v>8.8231900000000016E-3</v>
      </c>
      <c r="H157" s="18">
        <v>26</v>
      </c>
      <c r="I157" s="18">
        <v>50</v>
      </c>
      <c r="J157" s="18">
        <v>0.33700000000000002</v>
      </c>
      <c r="K157" s="18">
        <v>0.33350000000000002</v>
      </c>
      <c r="L157" s="18">
        <v>0.21490000000000004</v>
      </c>
      <c r="M157" s="18">
        <v>0.21140000000000003</v>
      </c>
      <c r="N157" s="18">
        <v>3.5000000000000031E-3</v>
      </c>
      <c r="O157" s="22">
        <v>0.76284985711168363</v>
      </c>
      <c r="P157" s="23">
        <v>1.6286644951140077</v>
      </c>
      <c r="R157" s="22">
        <v>0.40653846153846157</v>
      </c>
      <c r="S157" s="22">
        <v>46.076131369545649</v>
      </c>
      <c r="T157" s="22">
        <v>24.356270237861818</v>
      </c>
      <c r="U157" s="22">
        <v>24.420349625859195</v>
      </c>
    </row>
    <row r="158" spans="1:21" x14ac:dyDescent="0.25">
      <c r="A158" s="18" t="s">
        <v>31</v>
      </c>
      <c r="B158" s="33">
        <v>43655</v>
      </c>
      <c r="C158" s="18" t="s">
        <v>7</v>
      </c>
      <c r="D158" s="13" t="s">
        <v>6</v>
      </c>
      <c r="E158" s="18">
        <v>0.1221</v>
      </c>
      <c r="F158" s="18">
        <v>0.3019</v>
      </c>
      <c r="G158" s="22">
        <v>6.2700899999999999E-3</v>
      </c>
      <c r="H158" s="18">
        <v>31</v>
      </c>
      <c r="I158" s="18">
        <v>62</v>
      </c>
      <c r="J158" s="18">
        <v>0.28079999999999999</v>
      </c>
      <c r="K158" s="18">
        <v>0.27150000000000002</v>
      </c>
      <c r="L158" s="18">
        <v>0.15870000000000001</v>
      </c>
      <c r="M158" s="18">
        <v>0.14940000000000003</v>
      </c>
      <c r="N158" s="18">
        <v>9.299999999999975E-3</v>
      </c>
      <c r="O158" s="22">
        <v>2.9664645962019605</v>
      </c>
      <c r="P158" s="23">
        <v>5.8601134215500785</v>
      </c>
      <c r="R158" s="22">
        <v>0.29880000000000007</v>
      </c>
      <c r="S158" s="22">
        <v>47.654818351889695</v>
      </c>
      <c r="T158" s="22">
        <v>25.310641474045831</v>
      </c>
      <c r="U158" s="22">
        <v>25.257053726501539</v>
      </c>
    </row>
    <row r="159" spans="1:21" x14ac:dyDescent="0.25">
      <c r="A159" s="29"/>
      <c r="B159" s="29"/>
      <c r="C159" s="29"/>
      <c r="D159" s="29"/>
      <c r="E159" s="24">
        <v>0.12210000000000001</v>
      </c>
      <c r="F159" s="24">
        <v>0.46537999999999996</v>
      </c>
      <c r="G159" s="30">
        <v>9.7195179999999999E-3</v>
      </c>
      <c r="H159" s="24"/>
      <c r="I159" s="24"/>
      <c r="J159" s="26">
        <v>0.38253999999999999</v>
      </c>
      <c r="K159" s="26">
        <v>0.36574000000000001</v>
      </c>
      <c r="L159" s="26">
        <v>0.26044000000000006</v>
      </c>
      <c r="M159" s="26">
        <v>0.24364</v>
      </c>
      <c r="N159" s="26">
        <v>1.6799999999999992E-2</v>
      </c>
      <c r="O159" s="31">
        <v>4.3026139257199363</v>
      </c>
      <c r="P159" s="32">
        <v>6.7101433644952184</v>
      </c>
      <c r="Q159" s="26"/>
      <c r="R159" s="31">
        <v>0.70907846153846155</v>
      </c>
      <c r="S159" s="31">
        <v>76.189682617920354</v>
      </c>
      <c r="T159" s="31">
        <v>28.256683808159949</v>
      </c>
      <c r="U159" s="31">
        <v>40.380531787497794</v>
      </c>
    </row>
    <row r="160" spans="1:21" x14ac:dyDescent="0.25">
      <c r="A160" s="18" t="s">
        <v>32</v>
      </c>
      <c r="B160" s="33">
        <v>43655</v>
      </c>
      <c r="C160" s="18" t="s">
        <v>9</v>
      </c>
      <c r="D160" s="13" t="s">
        <v>6</v>
      </c>
      <c r="E160" s="18">
        <v>0.1221</v>
      </c>
      <c r="F160" s="18">
        <v>0.37819999999999998</v>
      </c>
      <c r="G160" s="22">
        <v>7.8800199999999997E-3</v>
      </c>
      <c r="H160" s="18">
        <v>15</v>
      </c>
      <c r="I160" s="18">
        <v>50</v>
      </c>
      <c r="J160" s="18">
        <v>0.28799999999999998</v>
      </c>
      <c r="K160" s="18">
        <v>0.2974</v>
      </c>
      <c r="L160" s="18">
        <v>0.16589999999999999</v>
      </c>
      <c r="M160" s="18">
        <v>0.17530000000000001</v>
      </c>
      <c r="N160" s="18">
        <v>-9.4000000000000195E-3</v>
      </c>
      <c r="O160" s="22">
        <v>-3.9763012445822983</v>
      </c>
      <c r="P160" s="23">
        <v>-5.6660638939120069</v>
      </c>
      <c r="R160" s="22">
        <v>0.58433333333333337</v>
      </c>
      <c r="S160" s="22">
        <v>74.153788103752703</v>
      </c>
      <c r="T160" s="22">
        <v>21.053246057751121</v>
      </c>
      <c r="U160" s="22">
        <v>39.301507694988935</v>
      </c>
    </row>
    <row r="161" spans="1:21" x14ac:dyDescent="0.25">
      <c r="A161" s="18" t="s">
        <v>33</v>
      </c>
      <c r="B161" s="33">
        <v>43655</v>
      </c>
      <c r="C161" s="18" t="s">
        <v>9</v>
      </c>
      <c r="D161" s="13" t="s">
        <v>6</v>
      </c>
      <c r="E161" s="18">
        <v>0.1221</v>
      </c>
      <c r="F161" s="18">
        <v>0.32540000000000002</v>
      </c>
      <c r="G161" s="22">
        <v>6.7659400000000007E-3</v>
      </c>
      <c r="H161" s="18">
        <v>20</v>
      </c>
      <c r="I161" s="18">
        <v>46</v>
      </c>
      <c r="J161" s="18">
        <v>0.39329999999999998</v>
      </c>
      <c r="K161" s="18">
        <v>0.35549999999999998</v>
      </c>
      <c r="L161" s="18">
        <v>0.2712</v>
      </c>
      <c r="M161" s="18">
        <v>0.2334</v>
      </c>
      <c r="N161" s="18">
        <v>3.78E-2</v>
      </c>
      <c r="O161" s="22">
        <v>12.849655775841937</v>
      </c>
      <c r="P161" s="23">
        <v>13.938053097345133</v>
      </c>
      <c r="R161" s="22">
        <v>0.53681999999999996</v>
      </c>
      <c r="S161" s="22">
        <v>79.341525346071634</v>
      </c>
      <c r="T161" s="22">
        <v>40.083122226918945</v>
      </c>
      <c r="U161" s="22">
        <v>42.051008433417969</v>
      </c>
    </row>
    <row r="162" spans="1:21" x14ac:dyDescent="0.25">
      <c r="A162" s="18" t="s">
        <v>34</v>
      </c>
      <c r="B162" s="33">
        <v>43655</v>
      </c>
      <c r="C162" s="18" t="s">
        <v>9</v>
      </c>
      <c r="D162" s="13" t="s">
        <v>6</v>
      </c>
      <c r="E162" s="18">
        <v>0.1221</v>
      </c>
      <c r="F162" s="18">
        <v>0.30549999999999999</v>
      </c>
      <c r="G162" s="22">
        <v>6.3460499999999998E-3</v>
      </c>
      <c r="H162" s="18">
        <v>28</v>
      </c>
      <c r="I162" s="18">
        <v>45</v>
      </c>
      <c r="J162" s="18">
        <v>0.17199999999999999</v>
      </c>
      <c r="K162" s="18">
        <v>0.191</v>
      </c>
      <c r="L162" s="18">
        <v>4.9899999999999986E-2</v>
      </c>
      <c r="M162" s="18">
        <v>6.8900000000000003E-2</v>
      </c>
      <c r="N162" s="18">
        <v>-1.9000000000000017E-2</v>
      </c>
      <c r="O162" s="22">
        <v>-4.8117670496945841</v>
      </c>
      <c r="P162" s="23">
        <v>-38.076152304609259</v>
      </c>
      <c r="R162" s="22">
        <v>0.11073214285714286</v>
      </c>
      <c r="S162" s="22">
        <v>17.448986827576661</v>
      </c>
      <c r="T162" s="22">
        <v>7.8631589729044036</v>
      </c>
      <c r="U162" s="22">
        <v>9.2479630186156303</v>
      </c>
    </row>
    <row r="163" spans="1:21" x14ac:dyDescent="0.25">
      <c r="A163" s="18" t="s">
        <v>35</v>
      </c>
      <c r="B163" s="33">
        <v>43655</v>
      </c>
      <c r="C163" s="18" t="s">
        <v>9</v>
      </c>
      <c r="D163" s="13" t="s">
        <v>6</v>
      </c>
      <c r="E163" s="18">
        <v>0.1221</v>
      </c>
      <c r="F163" s="18">
        <v>0.39389999999999997</v>
      </c>
      <c r="G163" s="22">
        <v>8.2112899999999996E-3</v>
      </c>
      <c r="H163" s="18">
        <v>20</v>
      </c>
      <c r="I163" s="18">
        <v>50</v>
      </c>
      <c r="J163" s="18">
        <v>0.2072</v>
      </c>
      <c r="K163" s="18">
        <v>0.22140000000000001</v>
      </c>
      <c r="L163" s="18">
        <v>8.5099999999999995E-2</v>
      </c>
      <c r="M163" s="18">
        <v>9.9300000000000013E-2</v>
      </c>
      <c r="N163" s="18">
        <v>-1.4200000000000018E-2</v>
      </c>
      <c r="O163" s="22">
        <v>-4.3233158249191108</v>
      </c>
      <c r="P163" s="23">
        <v>-16.686251468860185</v>
      </c>
      <c r="R163" s="22">
        <v>0.24825000000000003</v>
      </c>
      <c r="S163" s="22">
        <v>30.232764888342761</v>
      </c>
      <c r="T163" s="22">
        <v>10.36377962536946</v>
      </c>
      <c r="U163" s="22">
        <v>16.023365390821663</v>
      </c>
    </row>
    <row r="164" spans="1:21" x14ac:dyDescent="0.25">
      <c r="A164" s="18" t="s">
        <v>36</v>
      </c>
      <c r="B164" s="33">
        <v>43655</v>
      </c>
      <c r="C164" s="18" t="s">
        <v>9</v>
      </c>
      <c r="D164" s="13" t="s">
        <v>6</v>
      </c>
      <c r="E164" s="18">
        <v>0.1221</v>
      </c>
      <c r="F164" s="18">
        <v>0.57369999999999999</v>
      </c>
      <c r="G164" s="22">
        <v>1.2005070000000001E-2</v>
      </c>
      <c r="H164" s="18">
        <v>26</v>
      </c>
      <c r="I164" s="18">
        <v>40</v>
      </c>
      <c r="J164" s="18">
        <v>0.40539999999999998</v>
      </c>
      <c r="K164" s="18">
        <v>0.33300000000000002</v>
      </c>
      <c r="L164" s="18">
        <v>0.2833</v>
      </c>
      <c r="M164" s="18">
        <v>0.21090000000000003</v>
      </c>
      <c r="N164" s="18">
        <v>7.2399999999999964E-2</v>
      </c>
      <c r="O164" s="22">
        <v>9.2781312715890305</v>
      </c>
      <c r="P164" s="23">
        <v>25.555947758559817</v>
      </c>
      <c r="R164" s="22">
        <v>0.32446153846153852</v>
      </c>
      <c r="S164" s="22">
        <v>27.027042612957565</v>
      </c>
      <c r="T164" s="22">
        <v>23.598363024955287</v>
      </c>
      <c r="U164" s="22">
        <v>14.324332584867511</v>
      </c>
    </row>
    <row r="165" spans="1:21" x14ac:dyDescent="0.25">
      <c r="A165" s="29"/>
      <c r="B165" s="24" t="s">
        <v>53</v>
      </c>
      <c r="C165" s="29"/>
      <c r="D165" s="29"/>
      <c r="E165" s="24">
        <v>0.12210000000000001</v>
      </c>
      <c r="F165" s="24">
        <v>0.39534000000000002</v>
      </c>
      <c r="G165" s="30">
        <v>8.2416740000000009E-3</v>
      </c>
      <c r="H165" s="24"/>
      <c r="I165" s="24"/>
      <c r="J165" s="26">
        <v>0.29318</v>
      </c>
      <c r="K165" s="26">
        <v>0.27966000000000002</v>
      </c>
      <c r="L165" s="26">
        <v>0.17107999999999998</v>
      </c>
      <c r="M165" s="26">
        <v>0.15756000000000001</v>
      </c>
      <c r="N165" s="26">
        <v>1.3519999999999982E-2</v>
      </c>
      <c r="O165" s="31">
        <v>1.8032805856469949</v>
      </c>
      <c r="P165" s="32">
        <v>-4.1868933622953008</v>
      </c>
      <c r="Q165" s="26"/>
      <c r="R165" s="31">
        <v>0.36091940293040298</v>
      </c>
      <c r="S165" s="31">
        <v>45.64082155574026</v>
      </c>
      <c r="T165" s="31">
        <v>20.592333981579845</v>
      </c>
      <c r="U165" s="31">
        <v>24.189635424542342</v>
      </c>
    </row>
    <row r="166" spans="1:21" x14ac:dyDescent="0.25">
      <c r="D166" s="13" t="s">
        <v>6</v>
      </c>
    </row>
    <row r="167" spans="1:21" x14ac:dyDescent="0.25">
      <c r="A167" s="18" t="s">
        <v>14</v>
      </c>
      <c r="B167" s="33">
        <v>43669</v>
      </c>
      <c r="C167" s="18" t="s">
        <v>5</v>
      </c>
      <c r="D167" s="13" t="s">
        <v>6</v>
      </c>
      <c r="E167" s="18">
        <v>0.1221</v>
      </c>
      <c r="F167" s="21">
        <v>0.4219</v>
      </c>
      <c r="G167" s="22">
        <v>8.8020900000000003E-3</v>
      </c>
      <c r="H167" s="21">
        <v>40</v>
      </c>
      <c r="I167" s="21">
        <v>100</v>
      </c>
      <c r="J167" s="21">
        <v>0.26540000000000002</v>
      </c>
      <c r="K167" s="21">
        <v>0.25069999999999998</v>
      </c>
      <c r="L167" s="18">
        <v>0.14330000000000004</v>
      </c>
      <c r="M167" s="18">
        <v>0.12859999999999999</v>
      </c>
      <c r="N167" s="18">
        <v>1.4700000000000046E-2</v>
      </c>
      <c r="O167" s="22">
        <v>4.175144766754272</v>
      </c>
      <c r="P167" s="23">
        <v>10.258199581298005</v>
      </c>
      <c r="R167" s="22">
        <v>0.32149999999999995</v>
      </c>
      <c r="S167" s="22">
        <v>36.525416122761747</v>
      </c>
      <c r="T167" s="22">
        <v>16.280224355806411</v>
      </c>
      <c r="U167" s="22">
        <v>19.358470545063728</v>
      </c>
    </row>
    <row r="168" spans="1:21" x14ac:dyDescent="0.25">
      <c r="A168" s="18" t="s">
        <v>17</v>
      </c>
      <c r="B168" s="33">
        <v>43669</v>
      </c>
      <c r="C168" s="18" t="s">
        <v>5</v>
      </c>
      <c r="D168" s="13" t="s">
        <v>6</v>
      </c>
      <c r="E168" s="18">
        <v>0.1221</v>
      </c>
      <c r="F168" s="21">
        <v>0.40689999999999998</v>
      </c>
      <c r="G168" s="22">
        <v>8.4855900000000012E-3</v>
      </c>
      <c r="H168" s="21">
        <v>35</v>
      </c>
      <c r="I168" s="21">
        <v>80</v>
      </c>
      <c r="J168" s="21">
        <v>0.18759999999999999</v>
      </c>
      <c r="K168" s="21">
        <v>0.17330000000000001</v>
      </c>
      <c r="L168" s="18">
        <v>6.5499999999999989E-2</v>
      </c>
      <c r="M168" s="18">
        <v>5.1200000000000009E-2</v>
      </c>
      <c r="N168" s="18">
        <v>1.4299999999999979E-2</v>
      </c>
      <c r="O168" s="22">
        <v>3.8519082686901247</v>
      </c>
      <c r="P168" s="23">
        <v>21.832061068702263</v>
      </c>
      <c r="R168" s="22">
        <v>0.11702857142857145</v>
      </c>
      <c r="S168" s="22">
        <v>13.791447787198232</v>
      </c>
      <c r="T168" s="22">
        <v>7.7189682744511554</v>
      </c>
      <c r="U168" s="22">
        <v>7.3094673272150628</v>
      </c>
    </row>
    <row r="169" spans="1:21" x14ac:dyDescent="0.25">
      <c r="A169" s="18" t="s">
        <v>18</v>
      </c>
      <c r="B169" s="33">
        <v>43669</v>
      </c>
      <c r="C169" s="18" t="s">
        <v>5</v>
      </c>
      <c r="D169" s="13" t="s">
        <v>6</v>
      </c>
      <c r="E169" s="18">
        <v>0.1221</v>
      </c>
      <c r="F169" s="21">
        <v>0.39739999999999998</v>
      </c>
      <c r="G169" s="22">
        <v>8.2851399999999999E-3</v>
      </c>
      <c r="H169" s="21">
        <v>40</v>
      </c>
      <c r="I169" s="21">
        <v>75</v>
      </c>
      <c r="J169" s="34">
        <v>0.186</v>
      </c>
      <c r="K169" s="21">
        <v>0.1721</v>
      </c>
      <c r="L169" s="18">
        <v>6.3899999999999998E-2</v>
      </c>
      <c r="M169" s="18">
        <v>0.05</v>
      </c>
      <c r="N169" s="18">
        <v>1.3899999999999996E-2</v>
      </c>
      <c r="O169" s="22">
        <v>3.1456921669398459</v>
      </c>
      <c r="P169" s="23">
        <v>21.752738654147098</v>
      </c>
      <c r="R169" s="22">
        <v>9.375E-2</v>
      </c>
      <c r="S169" s="22">
        <v>11.315439449423909</v>
      </c>
      <c r="T169" s="22">
        <v>7.7126035287273362</v>
      </c>
      <c r="U169" s="22">
        <v>5.9971829081946719</v>
      </c>
    </row>
    <row r="170" spans="1:21" x14ac:dyDescent="0.25">
      <c r="A170" s="18" t="s">
        <v>19</v>
      </c>
      <c r="B170" s="33">
        <v>43669</v>
      </c>
      <c r="C170" s="18" t="s">
        <v>5</v>
      </c>
      <c r="D170" s="13" t="s">
        <v>6</v>
      </c>
      <c r="E170" s="18">
        <v>0.1221</v>
      </c>
      <c r="F170" s="21">
        <v>0.28170000000000001</v>
      </c>
      <c r="G170" s="22">
        <v>5.8438700000000001E-3</v>
      </c>
      <c r="H170" s="21">
        <v>30</v>
      </c>
      <c r="I170" s="21">
        <v>60</v>
      </c>
      <c r="J170" s="21">
        <v>0.16159999999999999</v>
      </c>
      <c r="K170" s="21">
        <v>0.15670000000000001</v>
      </c>
      <c r="L170" s="18">
        <v>3.9499999999999993E-2</v>
      </c>
      <c r="M170" s="18">
        <v>3.4600000000000006E-2</v>
      </c>
      <c r="N170" s="18">
        <v>4.8999999999999877E-3</v>
      </c>
      <c r="O170" s="22">
        <v>1.6769709113994622</v>
      </c>
      <c r="P170" s="23">
        <v>12.405063291139211</v>
      </c>
      <c r="R170" s="22">
        <v>6.9200000000000012E-2</v>
      </c>
      <c r="S170" s="22">
        <v>11.841468068249295</v>
      </c>
      <c r="T170" s="22">
        <v>6.7592194898243791</v>
      </c>
      <c r="U170" s="22">
        <v>6.2759780761721267</v>
      </c>
    </row>
    <row r="171" spans="1:21" x14ac:dyDescent="0.25">
      <c r="A171" s="18" t="s">
        <v>20</v>
      </c>
      <c r="B171" s="33">
        <v>43669</v>
      </c>
      <c r="C171" s="18" t="s">
        <v>5</v>
      </c>
      <c r="D171" s="13" t="s">
        <v>6</v>
      </c>
      <c r="E171" s="18">
        <v>0.1221</v>
      </c>
      <c r="F171" s="21">
        <v>0.2591</v>
      </c>
      <c r="G171" s="22">
        <v>5.3670100000000002E-3</v>
      </c>
      <c r="H171" s="21">
        <v>30</v>
      </c>
      <c r="I171" s="21">
        <v>55</v>
      </c>
      <c r="J171" s="21">
        <v>0.2389</v>
      </c>
      <c r="K171" s="34">
        <v>0.224</v>
      </c>
      <c r="L171" s="18">
        <v>0.1168</v>
      </c>
      <c r="M171" s="18">
        <v>0.1019</v>
      </c>
      <c r="N171" s="18">
        <v>1.4899999999999997E-2</v>
      </c>
      <c r="O171" s="22">
        <v>5.0897364951186344</v>
      </c>
      <c r="P171" s="23">
        <v>12.756849315068491</v>
      </c>
      <c r="R171" s="22">
        <v>0.18681666666666669</v>
      </c>
      <c r="S171" s="22">
        <v>34.808332137757652</v>
      </c>
      <c r="T171" s="22">
        <v>21.76258289065979</v>
      </c>
      <c r="U171" s="22">
        <v>18.448416033011558</v>
      </c>
    </row>
    <row r="172" spans="1:21" x14ac:dyDescent="0.25">
      <c r="A172" s="29"/>
      <c r="B172" s="24" t="s">
        <v>53</v>
      </c>
      <c r="C172" s="25"/>
      <c r="D172" s="25"/>
      <c r="E172" s="26">
        <v>0.12210000000000001</v>
      </c>
      <c r="F172" s="26">
        <v>0.35339999999999999</v>
      </c>
      <c r="G172" s="26">
        <v>7.3567399999999988E-3</v>
      </c>
      <c r="H172" s="26"/>
      <c r="I172" s="26"/>
      <c r="J172" s="26">
        <v>0.20789999999999997</v>
      </c>
      <c r="K172" s="26">
        <v>0.19535999999999998</v>
      </c>
      <c r="L172" s="26">
        <v>8.5800000000000015E-2</v>
      </c>
      <c r="M172" s="26">
        <v>7.3260000000000006E-2</v>
      </c>
      <c r="N172" s="26">
        <v>1.2540000000000001E-2</v>
      </c>
      <c r="O172" s="26">
        <v>3.5878905217804671</v>
      </c>
      <c r="P172" s="27">
        <v>15.800982382071016</v>
      </c>
      <c r="Q172" s="26"/>
      <c r="R172" s="26">
        <v>0.15765904761904764</v>
      </c>
      <c r="S172" s="26">
        <v>21.656420713078166</v>
      </c>
      <c r="T172" s="26">
        <v>12.046719707893814</v>
      </c>
      <c r="U172" s="26">
        <v>11.47790297793143</v>
      </c>
    </row>
    <row r="173" spans="1:21" x14ac:dyDescent="0.25">
      <c r="A173" s="18" t="s">
        <v>21</v>
      </c>
      <c r="B173" s="33">
        <v>43669</v>
      </c>
      <c r="C173" s="18" t="s">
        <v>8</v>
      </c>
      <c r="D173" s="13" t="s">
        <v>6</v>
      </c>
      <c r="E173" s="18">
        <v>0.1221</v>
      </c>
      <c r="F173" s="18">
        <v>0.19989999999999999</v>
      </c>
      <c r="G173" s="22">
        <v>4.1178899999999999E-3</v>
      </c>
      <c r="H173" s="18">
        <v>50</v>
      </c>
      <c r="I173" s="18">
        <v>90</v>
      </c>
      <c r="J173" s="28">
        <v>0.31409999999999999</v>
      </c>
      <c r="K173" s="18">
        <v>0.24390000000000001</v>
      </c>
      <c r="L173" s="18">
        <v>0.192</v>
      </c>
      <c r="M173" s="18">
        <v>0.12180000000000001</v>
      </c>
      <c r="N173" s="18">
        <v>7.0199999999999999E-2</v>
      </c>
      <c r="O173" s="22">
        <v>30.685618119959496</v>
      </c>
      <c r="P173" s="23">
        <v>36.5625</v>
      </c>
      <c r="R173" s="22">
        <v>0.21923999999999999</v>
      </c>
      <c r="S173" s="22">
        <v>53.240858789331426</v>
      </c>
      <c r="T173" s="22">
        <v>46.625820505161627</v>
      </c>
      <c r="U173" s="22">
        <v>28.217655158345657</v>
      </c>
    </row>
    <row r="174" spans="1:21" x14ac:dyDescent="0.25">
      <c r="A174" s="18" t="s">
        <v>22</v>
      </c>
      <c r="B174" s="33">
        <v>43669</v>
      </c>
      <c r="C174" s="18" t="s">
        <v>8</v>
      </c>
      <c r="D174" s="13" t="s">
        <v>6</v>
      </c>
      <c r="E174" s="18">
        <v>0.1221</v>
      </c>
      <c r="F174" s="22">
        <v>0.124</v>
      </c>
      <c r="G174" s="22">
        <v>2.5164000000000002E-3</v>
      </c>
      <c r="H174" s="18">
        <v>30</v>
      </c>
      <c r="I174" s="18">
        <v>55</v>
      </c>
      <c r="J174" s="18">
        <v>0.1769</v>
      </c>
      <c r="K174" s="18">
        <v>0.16819999999999999</v>
      </c>
      <c r="L174" s="18">
        <v>5.4800000000000001E-2</v>
      </c>
      <c r="M174" s="18">
        <v>4.6099999999999988E-2</v>
      </c>
      <c r="N174" s="18">
        <v>8.7000000000000133E-3</v>
      </c>
      <c r="O174" s="22">
        <v>6.3384199650294164</v>
      </c>
      <c r="P174" s="23">
        <v>15.875912408759149</v>
      </c>
      <c r="R174" s="22">
        <v>8.4516666666666657E-2</v>
      </c>
      <c r="S174" s="22">
        <v>33.58634027446616</v>
      </c>
      <c r="T174" s="22">
        <v>21.777141948815768</v>
      </c>
      <c r="U174" s="22">
        <v>17.800760345467065</v>
      </c>
    </row>
    <row r="175" spans="1:21" x14ac:dyDescent="0.25">
      <c r="A175" s="18" t="s">
        <v>23</v>
      </c>
      <c r="B175" s="33">
        <v>43669</v>
      </c>
      <c r="C175" s="18" t="s">
        <v>8</v>
      </c>
      <c r="D175" s="13" t="s">
        <v>6</v>
      </c>
      <c r="E175" s="18">
        <v>0.1221</v>
      </c>
      <c r="F175" s="18">
        <v>0.2079</v>
      </c>
      <c r="G175" s="22">
        <v>4.2866900000000001E-3</v>
      </c>
      <c r="H175" s="18">
        <v>40</v>
      </c>
      <c r="I175" s="18">
        <v>75</v>
      </c>
      <c r="J175" s="18">
        <v>0.51929999999999998</v>
      </c>
      <c r="K175" s="18">
        <v>0.34910000000000002</v>
      </c>
      <c r="L175" s="18">
        <v>0.3972</v>
      </c>
      <c r="M175" s="18">
        <v>0.22700000000000004</v>
      </c>
      <c r="N175" s="18">
        <v>0.17019999999999996</v>
      </c>
      <c r="O175" s="22">
        <v>74.445551229503408</v>
      </c>
      <c r="P175" s="23">
        <v>42.849949647532718</v>
      </c>
      <c r="R175" s="22">
        <v>0.42562500000000009</v>
      </c>
      <c r="S175" s="22">
        <v>99.289895000571548</v>
      </c>
      <c r="T175" s="22">
        <v>92.658904656039965</v>
      </c>
      <c r="U175" s="22">
        <v>52.623644350302925</v>
      </c>
    </row>
    <row r="176" spans="1:21" x14ac:dyDescent="0.25">
      <c r="A176" s="18" t="s">
        <v>24</v>
      </c>
      <c r="B176" s="33">
        <v>43669</v>
      </c>
      <c r="C176" s="18" t="s">
        <v>8</v>
      </c>
      <c r="D176" s="13" t="s">
        <v>6</v>
      </c>
      <c r="E176" s="18">
        <v>0.1221</v>
      </c>
      <c r="F176" s="18">
        <v>0.42609999999999998</v>
      </c>
      <c r="G176" s="22">
        <v>8.8907100000000013E-3</v>
      </c>
      <c r="H176" s="18">
        <v>60</v>
      </c>
      <c r="I176" s="18">
        <v>110</v>
      </c>
      <c r="J176" s="18">
        <v>1.3461000000000001</v>
      </c>
      <c r="K176" s="18">
        <v>1.1496999999999999</v>
      </c>
      <c r="L176" s="18">
        <v>1.224</v>
      </c>
      <c r="M176" s="18">
        <v>1.0275999999999998</v>
      </c>
      <c r="N176" s="18">
        <v>0.19640000000000013</v>
      </c>
      <c r="O176" s="22">
        <v>40.499202725841563</v>
      </c>
      <c r="P176" s="23">
        <v>16.045751633986939</v>
      </c>
      <c r="R176" s="22">
        <v>1.8839333333333332</v>
      </c>
      <c r="S176" s="22">
        <v>211.89908717451507</v>
      </c>
      <c r="T176" s="22">
        <v>137.67179449110361</v>
      </c>
      <c r="U176" s="22">
        <v>112.306516202493</v>
      </c>
    </row>
    <row r="177" spans="1:21" x14ac:dyDescent="0.25">
      <c r="A177" s="18" t="s">
        <v>25</v>
      </c>
      <c r="B177" s="33">
        <v>43669</v>
      </c>
      <c r="C177" s="18" t="s">
        <v>8</v>
      </c>
      <c r="D177" s="13" t="s">
        <v>6</v>
      </c>
      <c r="E177" s="18">
        <v>0.1221</v>
      </c>
      <c r="F177" s="18">
        <v>0.1467</v>
      </c>
      <c r="G177" s="22">
        <v>2.9953700000000002E-3</v>
      </c>
      <c r="H177" s="18">
        <v>35</v>
      </c>
      <c r="I177" s="18">
        <v>75</v>
      </c>
      <c r="J177" s="18">
        <v>0.22570000000000001</v>
      </c>
      <c r="K177" s="18">
        <v>0.2059</v>
      </c>
      <c r="L177" s="18">
        <v>0.10360000000000001</v>
      </c>
      <c r="M177" s="18">
        <v>8.3799999999999999E-2</v>
      </c>
      <c r="N177" s="18">
        <v>1.9800000000000012E-2</v>
      </c>
      <c r="O177" s="22">
        <v>14.164718024341385</v>
      </c>
      <c r="P177" s="23">
        <v>19.11196911196912</v>
      </c>
      <c r="R177" s="22">
        <v>0.17957142857142858</v>
      </c>
      <c r="S177" s="22">
        <v>59.949665173727638</v>
      </c>
      <c r="T177" s="22">
        <v>34.58671215909888</v>
      </c>
      <c r="U177" s="22">
        <v>31.77332254207565</v>
      </c>
    </row>
    <row r="178" spans="1:21" x14ac:dyDescent="0.25">
      <c r="A178" s="29"/>
      <c r="B178" s="24" t="s">
        <v>53</v>
      </c>
      <c r="C178" s="29"/>
      <c r="D178" s="29"/>
      <c r="E178" s="24">
        <v>0.12210000000000001</v>
      </c>
      <c r="F178" s="26">
        <v>0.22092000000000001</v>
      </c>
      <c r="G178" s="26">
        <v>4.5614119999999999E-3</v>
      </c>
      <c r="H178" s="26"/>
      <c r="I178" s="26"/>
      <c r="J178" s="26">
        <v>0.51641999999999988</v>
      </c>
      <c r="K178" s="26">
        <v>0.42336000000000001</v>
      </c>
      <c r="L178" s="26">
        <v>0.39431999999999995</v>
      </c>
      <c r="M178" s="26">
        <v>0.30125999999999997</v>
      </c>
      <c r="N178" s="26">
        <v>9.3060000000000032E-2</v>
      </c>
      <c r="O178" s="26">
        <v>33.226702012935057</v>
      </c>
      <c r="P178" s="27">
        <v>26.089216560449586</v>
      </c>
      <c r="Q178" s="26"/>
      <c r="R178" s="26">
        <v>0.55857728571428578</v>
      </c>
      <c r="S178" s="26">
        <v>91.593169282522368</v>
      </c>
      <c r="T178" s="26">
        <v>66.664074752043959</v>
      </c>
      <c r="U178" s="26">
        <v>48.54437971973686</v>
      </c>
    </row>
    <row r="179" spans="1:21" x14ac:dyDescent="0.25">
      <c r="A179" s="18" t="s">
        <v>26</v>
      </c>
      <c r="B179" s="33">
        <v>43669</v>
      </c>
      <c r="C179" s="18" t="s">
        <v>7</v>
      </c>
      <c r="D179" s="13" t="s">
        <v>6</v>
      </c>
      <c r="E179" s="18">
        <v>0.1221</v>
      </c>
      <c r="F179" s="18">
        <v>0.51519999999999999</v>
      </c>
      <c r="G179" s="22">
        <v>1.0770720000000001E-2</v>
      </c>
      <c r="H179" s="18">
        <v>25</v>
      </c>
      <c r="I179" s="18">
        <v>50</v>
      </c>
      <c r="J179" s="18">
        <v>0.87809999999999999</v>
      </c>
      <c r="K179" s="18">
        <v>0.60040000000000004</v>
      </c>
      <c r="L179" s="18">
        <v>0.75600000000000001</v>
      </c>
      <c r="M179" s="18">
        <v>0.47830000000000006</v>
      </c>
      <c r="N179" s="18">
        <v>0.27769999999999995</v>
      </c>
      <c r="O179" s="22">
        <v>51.5657263395576</v>
      </c>
      <c r="P179" s="23">
        <v>36.732804232804227</v>
      </c>
      <c r="R179" s="22">
        <v>0.95660000000000012</v>
      </c>
      <c r="S179" s="22">
        <v>88.814861030646057</v>
      </c>
      <c r="T179" s="22">
        <v>70.190293685101821</v>
      </c>
      <c r="U179" s="22">
        <v>47.071876346242412</v>
      </c>
    </row>
    <row r="180" spans="1:21" x14ac:dyDescent="0.25">
      <c r="A180" s="18" t="s">
        <v>28</v>
      </c>
      <c r="B180" s="33">
        <v>43669</v>
      </c>
      <c r="C180" s="18" t="s">
        <v>7</v>
      </c>
      <c r="D180" s="13" t="s">
        <v>6</v>
      </c>
      <c r="E180" s="18">
        <v>0.1221</v>
      </c>
      <c r="F180" s="18">
        <v>0.32329999999999998</v>
      </c>
      <c r="G180" s="22">
        <v>6.7216299999999993E-3</v>
      </c>
      <c r="H180" s="18">
        <v>12</v>
      </c>
      <c r="I180" s="18">
        <v>66</v>
      </c>
      <c r="J180" s="18">
        <v>0.30690000000000001</v>
      </c>
      <c r="K180" s="18">
        <v>0.2782</v>
      </c>
      <c r="L180" s="18">
        <v>0.18480000000000002</v>
      </c>
      <c r="M180" s="18">
        <v>0.15610000000000002</v>
      </c>
      <c r="N180" s="18">
        <v>2.8700000000000003E-2</v>
      </c>
      <c r="O180" s="22">
        <v>23.483887092862897</v>
      </c>
      <c r="P180" s="23">
        <v>15.530303030303031</v>
      </c>
      <c r="R180" s="22">
        <v>0.85855000000000004</v>
      </c>
      <c r="S180" s="22">
        <v>127.72943467581526</v>
      </c>
      <c r="T180" s="22">
        <v>27.493331230668758</v>
      </c>
      <c r="U180" s="22">
        <v>67.696600378182083</v>
      </c>
    </row>
    <row r="181" spans="1:21" x14ac:dyDescent="0.25">
      <c r="A181" s="18" t="s">
        <v>29</v>
      </c>
      <c r="B181" s="33">
        <v>43669</v>
      </c>
      <c r="C181" s="18" t="s">
        <v>7</v>
      </c>
      <c r="D181" s="13" t="s">
        <v>6</v>
      </c>
      <c r="E181" s="18">
        <v>0.1221</v>
      </c>
      <c r="F181" s="18">
        <v>0.35149999999999998</v>
      </c>
      <c r="G181" s="22">
        <v>7.3166499999999992E-3</v>
      </c>
      <c r="H181" s="18">
        <v>28</v>
      </c>
      <c r="I181" s="18">
        <v>52</v>
      </c>
      <c r="J181" s="22">
        <v>0.20899999999999999</v>
      </c>
      <c r="K181" s="22">
        <v>0.187</v>
      </c>
      <c r="L181" s="18">
        <v>8.6899999999999991E-2</v>
      </c>
      <c r="M181" s="18">
        <v>6.4899999999999999E-2</v>
      </c>
      <c r="N181" s="18">
        <v>2.1999999999999992E-2</v>
      </c>
      <c r="O181" s="22">
        <v>5.5841324728041997</v>
      </c>
      <c r="P181" s="23">
        <v>25.316455696202521</v>
      </c>
      <c r="R181" s="22">
        <v>0.12052857142857143</v>
      </c>
      <c r="S181" s="22">
        <v>16.473190794772396</v>
      </c>
      <c r="T181" s="22">
        <v>11.877020221002782</v>
      </c>
      <c r="U181" s="22">
        <v>8.7307911212293696</v>
      </c>
    </row>
    <row r="182" spans="1:21" x14ac:dyDescent="0.25">
      <c r="A182" s="18" t="s">
        <v>30</v>
      </c>
      <c r="B182" s="33">
        <v>43669</v>
      </c>
      <c r="C182" s="18" t="s">
        <v>7</v>
      </c>
      <c r="D182" s="13" t="s">
        <v>6</v>
      </c>
      <c r="E182" s="18">
        <v>0.1221</v>
      </c>
      <c r="F182" s="18">
        <v>0.33729999999999999</v>
      </c>
      <c r="G182" s="22">
        <v>7.0170299999999996E-3</v>
      </c>
      <c r="H182" s="18">
        <v>25</v>
      </c>
      <c r="I182" s="18">
        <v>50</v>
      </c>
      <c r="J182" s="18">
        <v>0.65749999999999997</v>
      </c>
      <c r="K182" s="18">
        <v>0.34320000000000001</v>
      </c>
      <c r="L182" s="18">
        <v>0.53539999999999999</v>
      </c>
      <c r="M182" s="18">
        <v>0.22110000000000002</v>
      </c>
      <c r="N182" s="18">
        <v>0.31429999999999997</v>
      </c>
      <c r="O182" s="22">
        <v>89.582059646317603</v>
      </c>
      <c r="P182" s="23">
        <v>58.703772880089645</v>
      </c>
      <c r="R182" s="22">
        <v>0.44220000000000004</v>
      </c>
      <c r="S182" s="22">
        <v>63.018114501434376</v>
      </c>
      <c r="T182" s="22">
        <v>76.300087073875986</v>
      </c>
      <c r="U182" s="22">
        <v>33.39960068576022</v>
      </c>
    </row>
    <row r="183" spans="1:21" x14ac:dyDescent="0.25">
      <c r="A183" s="18" t="s">
        <v>31</v>
      </c>
      <c r="B183" s="33">
        <v>43669</v>
      </c>
      <c r="C183" s="18" t="s">
        <v>7</v>
      </c>
      <c r="D183" s="13" t="s">
        <v>6</v>
      </c>
      <c r="E183" s="18">
        <v>0.1221</v>
      </c>
      <c r="F183" s="18">
        <v>0.76290000000000002</v>
      </c>
      <c r="G183" s="22">
        <v>1.5997190000000001E-2</v>
      </c>
      <c r="H183" s="18">
        <v>34</v>
      </c>
      <c r="I183" s="18">
        <v>64</v>
      </c>
      <c r="J183" s="18">
        <v>0.33529999999999999</v>
      </c>
      <c r="K183" s="18">
        <v>0.21640000000000001</v>
      </c>
      <c r="L183" s="18">
        <v>0.2132</v>
      </c>
      <c r="M183" s="18">
        <v>9.4300000000000009E-2</v>
      </c>
      <c r="N183" s="18">
        <v>0.11889999999999999</v>
      </c>
      <c r="O183" s="22">
        <v>13.990692409472057</v>
      </c>
      <c r="P183" s="23">
        <v>55.769230769230759</v>
      </c>
      <c r="R183" s="22">
        <v>0.17750588235294118</v>
      </c>
      <c r="S183" s="22">
        <v>11.096066393719219</v>
      </c>
      <c r="T183" s="22">
        <v>13.327340614195366</v>
      </c>
      <c r="U183" s="22">
        <v>5.880915188671187</v>
      </c>
    </row>
    <row r="184" spans="1:21" x14ac:dyDescent="0.25">
      <c r="A184" s="29"/>
      <c r="B184" s="24" t="s">
        <v>53</v>
      </c>
      <c r="C184" s="29"/>
      <c r="D184" s="29"/>
      <c r="E184" s="24">
        <v>0.12210000000000001</v>
      </c>
      <c r="F184" s="24">
        <v>0.45804</v>
      </c>
      <c r="G184" s="30">
        <v>9.5646440000000006E-3</v>
      </c>
      <c r="H184" s="24"/>
      <c r="I184" s="24"/>
      <c r="J184" s="26">
        <v>0.47736000000000001</v>
      </c>
      <c r="K184" s="26">
        <v>0.32504</v>
      </c>
      <c r="L184" s="26">
        <v>0.35526000000000002</v>
      </c>
      <c r="M184" s="26">
        <v>0.20294000000000004</v>
      </c>
      <c r="N184" s="26">
        <v>0.15231999999999996</v>
      </c>
      <c r="O184" s="31">
        <v>36.841299592202873</v>
      </c>
      <c r="P184" s="32">
        <v>38.410513321726036</v>
      </c>
      <c r="Q184" s="26"/>
      <c r="R184" s="31">
        <v>0.51107689075630258</v>
      </c>
      <c r="S184" s="31">
        <v>61.42633347927746</v>
      </c>
      <c r="T184" s="31">
        <v>39.837614564968945</v>
      </c>
      <c r="U184" s="31">
        <v>32.555956744017053</v>
      </c>
    </row>
    <row r="185" spans="1:21" x14ac:dyDescent="0.25">
      <c r="A185" s="18" t="s">
        <v>32</v>
      </c>
      <c r="B185" s="33">
        <v>43669</v>
      </c>
      <c r="C185" s="18" t="s">
        <v>9</v>
      </c>
      <c r="D185" s="13" t="s">
        <v>6</v>
      </c>
      <c r="E185" s="18">
        <v>0.1221</v>
      </c>
      <c r="F185" s="22">
        <v>0.34110000000000001</v>
      </c>
      <c r="G185" s="22">
        <v>7.0972100000000005E-3</v>
      </c>
      <c r="H185" s="18">
        <v>32</v>
      </c>
      <c r="I185" s="18">
        <v>72</v>
      </c>
      <c r="J185" s="18">
        <v>0.67049999999999998</v>
      </c>
      <c r="K185" s="18">
        <v>0.54359999999999997</v>
      </c>
      <c r="L185" s="18">
        <v>0.5484</v>
      </c>
      <c r="M185" s="18">
        <v>0.42149999999999999</v>
      </c>
      <c r="N185" s="18">
        <v>0.12690000000000001</v>
      </c>
      <c r="O185" s="22">
        <v>40.23059765738931</v>
      </c>
      <c r="P185" s="23">
        <v>23.14004376367615</v>
      </c>
      <c r="R185" s="22">
        <v>0.94837499999999997</v>
      </c>
      <c r="S185" s="22">
        <v>133.62645321189592</v>
      </c>
      <c r="T185" s="22">
        <v>77.26980038634899</v>
      </c>
      <c r="U185" s="22">
        <v>70.822020202304842</v>
      </c>
    </row>
    <row r="186" spans="1:21" x14ac:dyDescent="0.25">
      <c r="A186" s="18" t="s">
        <v>33</v>
      </c>
      <c r="B186" s="33">
        <v>43669</v>
      </c>
      <c r="C186" s="18" t="s">
        <v>9</v>
      </c>
      <c r="D186" s="13" t="s">
        <v>6</v>
      </c>
      <c r="E186" s="18">
        <v>0.1221</v>
      </c>
      <c r="F186" s="22">
        <v>0.47749999999999998</v>
      </c>
      <c r="G186" s="22">
        <v>9.9752499999999997E-3</v>
      </c>
      <c r="H186" s="18">
        <v>30</v>
      </c>
      <c r="I186" s="18">
        <v>82</v>
      </c>
      <c r="J186" s="18">
        <v>0.2152</v>
      </c>
      <c r="K186" s="18">
        <v>0.1925</v>
      </c>
      <c r="L186" s="18">
        <v>9.3100000000000002E-2</v>
      </c>
      <c r="M186" s="18">
        <v>7.0400000000000004E-2</v>
      </c>
      <c r="N186" s="18">
        <v>2.2699999999999998E-2</v>
      </c>
      <c r="O186" s="22">
        <v>6.2200613184297797</v>
      </c>
      <c r="P186" s="23">
        <v>24.382384532760469</v>
      </c>
      <c r="R186" s="22">
        <v>0.19242666666666669</v>
      </c>
      <c r="S186" s="22">
        <v>19.290410432487075</v>
      </c>
      <c r="T186" s="22">
        <v>9.333099421067141</v>
      </c>
      <c r="U186" s="22">
        <v>10.22391752921815</v>
      </c>
    </row>
    <row r="187" spans="1:21" x14ac:dyDescent="0.25">
      <c r="A187" s="18" t="s">
        <v>34</v>
      </c>
      <c r="B187" s="33">
        <v>43669</v>
      </c>
      <c r="C187" s="18" t="s">
        <v>9</v>
      </c>
      <c r="D187" s="13" t="s">
        <v>6</v>
      </c>
      <c r="E187" s="18">
        <v>0.1221</v>
      </c>
      <c r="F187" s="22">
        <v>0.47</v>
      </c>
      <c r="G187" s="22">
        <v>9.8170000000000011E-3</v>
      </c>
      <c r="H187" s="18">
        <v>28</v>
      </c>
      <c r="I187" s="18">
        <v>44</v>
      </c>
      <c r="J187" s="18">
        <v>0.1893</v>
      </c>
      <c r="K187" s="18">
        <v>0.16259999999999999</v>
      </c>
      <c r="L187" s="18">
        <v>6.7199999999999996E-2</v>
      </c>
      <c r="M187" s="18">
        <v>4.0499999999999994E-2</v>
      </c>
      <c r="N187" s="18">
        <v>2.6700000000000002E-2</v>
      </c>
      <c r="O187" s="22">
        <v>4.2739271526069933</v>
      </c>
      <c r="P187" s="23">
        <v>39.732142857142861</v>
      </c>
      <c r="R187" s="22">
        <v>6.364285714285714E-2</v>
      </c>
      <c r="S187" s="22">
        <v>6.4829232090106075</v>
      </c>
      <c r="T187" s="22">
        <v>6.8452684119384726</v>
      </c>
      <c r="U187" s="22">
        <v>3.4359493007756221</v>
      </c>
    </row>
    <row r="188" spans="1:21" x14ac:dyDescent="0.25">
      <c r="A188" s="18" t="s">
        <v>35</v>
      </c>
      <c r="B188" s="33">
        <v>43669</v>
      </c>
      <c r="C188" s="18" t="s">
        <v>9</v>
      </c>
      <c r="D188" s="13" t="s">
        <v>6</v>
      </c>
      <c r="E188" s="18">
        <v>0.1221</v>
      </c>
      <c r="F188" s="22">
        <v>0.3286</v>
      </c>
      <c r="G188" s="22">
        <v>6.8334600000000004E-3</v>
      </c>
      <c r="H188" s="18">
        <v>16</v>
      </c>
      <c r="I188" s="18">
        <v>72</v>
      </c>
      <c r="J188" s="18">
        <v>0.39910000000000001</v>
      </c>
      <c r="K188" s="18">
        <v>0.35720000000000002</v>
      </c>
      <c r="L188" s="18">
        <v>0.27700000000000002</v>
      </c>
      <c r="M188" s="18">
        <v>0.23510000000000003</v>
      </c>
      <c r="N188" s="18">
        <v>4.1899999999999993E-2</v>
      </c>
      <c r="O188" s="22">
        <v>27.592171462187526</v>
      </c>
      <c r="P188" s="23">
        <v>15.126353790613715</v>
      </c>
      <c r="R188" s="22">
        <v>1.0579500000000002</v>
      </c>
      <c r="S188" s="22">
        <v>154.81908140239352</v>
      </c>
      <c r="T188" s="22">
        <v>40.535833969906903</v>
      </c>
      <c r="U188" s="22">
        <v>82.054113143268566</v>
      </c>
    </row>
    <row r="189" spans="1:21" x14ac:dyDescent="0.25">
      <c r="A189" s="18" t="s">
        <v>36</v>
      </c>
      <c r="B189" s="33">
        <v>43669</v>
      </c>
      <c r="C189" s="18" t="s">
        <v>9</v>
      </c>
      <c r="D189" s="13" t="s">
        <v>6</v>
      </c>
      <c r="E189" s="18">
        <v>0.1221</v>
      </c>
      <c r="F189" s="22">
        <v>0.36699999999999999</v>
      </c>
      <c r="G189" s="22">
        <v>7.6436999999999998E-3</v>
      </c>
      <c r="H189" s="18">
        <v>20</v>
      </c>
      <c r="I189" s="18">
        <v>52</v>
      </c>
      <c r="J189" s="18">
        <v>0.31669999999999998</v>
      </c>
      <c r="K189" s="18">
        <v>0.28389999999999999</v>
      </c>
      <c r="L189" s="18">
        <v>0.1946</v>
      </c>
      <c r="M189" s="18">
        <v>0.1618</v>
      </c>
      <c r="N189" s="18">
        <v>3.2799999999999996E-2</v>
      </c>
      <c r="O189" s="22">
        <v>11.156900453968628</v>
      </c>
      <c r="P189" s="23">
        <v>16.855087358684479</v>
      </c>
      <c r="R189" s="22">
        <v>0.42068</v>
      </c>
      <c r="S189" s="22">
        <v>55.036173580857437</v>
      </c>
      <c r="T189" s="22">
        <v>25.458874628779256</v>
      </c>
      <c r="U189" s="22">
        <v>29.169171997854441</v>
      </c>
    </row>
    <row r="190" spans="1:21" x14ac:dyDescent="0.25">
      <c r="A190" s="29"/>
      <c r="B190" s="24" t="s">
        <v>53</v>
      </c>
      <c r="C190" s="29"/>
      <c r="D190" s="29"/>
      <c r="E190" s="24">
        <v>0.12210000000000001</v>
      </c>
      <c r="F190" s="24">
        <v>0.39683999999999997</v>
      </c>
      <c r="G190" s="30">
        <v>8.273324000000002E-3</v>
      </c>
      <c r="H190" s="24"/>
      <c r="I190" s="24"/>
      <c r="J190" s="26">
        <v>0.35815999999999998</v>
      </c>
      <c r="K190" s="26">
        <v>0.30796000000000001</v>
      </c>
      <c r="L190" s="26">
        <v>0.23605999999999999</v>
      </c>
      <c r="M190" s="26">
        <v>0.18586</v>
      </c>
      <c r="N190" s="26">
        <v>5.0200000000000002E-2</v>
      </c>
      <c r="O190" s="31">
        <v>17.894731608916448</v>
      </c>
      <c r="P190" s="32">
        <v>23.847202460575534</v>
      </c>
      <c r="Q190" s="26"/>
      <c r="R190" s="31">
        <v>0.53661490476190488</v>
      </c>
      <c r="S190" s="31">
        <v>73.851008367328916</v>
      </c>
      <c r="T190" s="31">
        <v>31.888575363608151</v>
      </c>
      <c r="U190" s="31">
        <v>39.141034434684329</v>
      </c>
    </row>
    <row r="191" spans="1:21" x14ac:dyDescent="0.25">
      <c r="D191" s="13" t="s">
        <v>6</v>
      </c>
    </row>
    <row r="192" spans="1:21" x14ac:dyDescent="0.25">
      <c r="A192" s="18" t="s">
        <v>14</v>
      </c>
      <c r="B192" s="33">
        <v>43683</v>
      </c>
      <c r="C192" s="18" t="s">
        <v>5</v>
      </c>
      <c r="D192" s="13" t="s">
        <v>6</v>
      </c>
      <c r="E192" s="18">
        <v>0.1221</v>
      </c>
      <c r="F192" s="21">
        <v>0.42870000000000003</v>
      </c>
      <c r="G192" s="22">
        <v>8.9455700000000016E-3</v>
      </c>
      <c r="H192" s="21">
        <v>22</v>
      </c>
      <c r="I192" s="21">
        <v>45</v>
      </c>
      <c r="J192" s="21">
        <v>0.20050000000000001</v>
      </c>
      <c r="K192" s="21">
        <v>0.14419999999999999</v>
      </c>
      <c r="L192" s="18">
        <v>7.8400000000000011E-2</v>
      </c>
      <c r="M192" s="18">
        <v>2.2099999999999995E-2</v>
      </c>
      <c r="N192" s="18">
        <v>5.6300000000000017E-2</v>
      </c>
      <c r="O192" s="22">
        <v>12.873309460335218</v>
      </c>
      <c r="P192" s="23">
        <v>71.811224489795933</v>
      </c>
      <c r="R192" s="22">
        <v>4.5204545454545442E-2</v>
      </c>
      <c r="S192" s="22">
        <v>5.0532884382488126</v>
      </c>
      <c r="T192" s="22">
        <v>8.7641145281966377</v>
      </c>
      <c r="U192" s="22">
        <v>2.6782428722718707</v>
      </c>
    </row>
    <row r="193" spans="1:21" x14ac:dyDescent="0.25">
      <c r="A193" s="18" t="s">
        <v>17</v>
      </c>
      <c r="B193" s="33">
        <v>43683</v>
      </c>
      <c r="C193" s="18" t="s">
        <v>5</v>
      </c>
      <c r="D193" s="13" t="s">
        <v>6</v>
      </c>
      <c r="E193" s="18">
        <v>0.1221</v>
      </c>
      <c r="F193" s="21">
        <v>0.28570000000000001</v>
      </c>
      <c r="G193" s="22">
        <v>5.9282700000000002E-3</v>
      </c>
      <c r="H193" s="21">
        <v>33</v>
      </c>
      <c r="I193" s="21">
        <v>52</v>
      </c>
      <c r="J193" s="21">
        <v>0.1555</v>
      </c>
      <c r="K193" s="21">
        <v>0.1414</v>
      </c>
      <c r="L193" s="18">
        <v>3.3399999999999999E-2</v>
      </c>
      <c r="M193" s="18">
        <v>1.9299999999999998E-2</v>
      </c>
      <c r="N193" s="18">
        <v>1.4100000000000001E-2</v>
      </c>
      <c r="O193" s="22">
        <v>3.7478356785675788</v>
      </c>
      <c r="P193" s="23">
        <v>42.215568862275454</v>
      </c>
      <c r="R193" s="22">
        <v>3.041212121212121E-2</v>
      </c>
      <c r="S193" s="22">
        <v>5.1300162125073943</v>
      </c>
      <c r="T193" s="22">
        <v>5.6340213924129632</v>
      </c>
      <c r="U193" s="22">
        <v>2.7189085926289192</v>
      </c>
    </row>
    <row r="194" spans="1:21" x14ac:dyDescent="0.25">
      <c r="A194" s="18" t="s">
        <v>18</v>
      </c>
      <c r="B194" s="33">
        <v>43683</v>
      </c>
      <c r="C194" s="18" t="s">
        <v>5</v>
      </c>
      <c r="D194" s="13" t="s">
        <v>6</v>
      </c>
      <c r="E194" s="18">
        <v>0.1221</v>
      </c>
      <c r="F194" s="21">
        <v>0.48359999999999997</v>
      </c>
      <c r="G194" s="22">
        <v>1.010396E-2</v>
      </c>
      <c r="H194" s="21">
        <v>48</v>
      </c>
      <c r="I194" s="21">
        <v>77</v>
      </c>
      <c r="J194" s="21">
        <v>0.1842</v>
      </c>
      <c r="K194" s="21">
        <v>0.15790000000000001</v>
      </c>
      <c r="L194" s="18">
        <v>6.2100000000000002E-2</v>
      </c>
      <c r="M194" s="18">
        <v>3.5800000000000012E-2</v>
      </c>
      <c r="N194" s="18">
        <v>2.629999999999999E-2</v>
      </c>
      <c r="O194" s="22">
        <v>4.1755493225758329</v>
      </c>
      <c r="P194" s="23">
        <v>42.351046698872771</v>
      </c>
      <c r="R194" s="22">
        <v>5.7429166666666691E-2</v>
      </c>
      <c r="S194" s="22">
        <v>5.6838275949891619</v>
      </c>
      <c r="T194" s="22">
        <v>6.1461050914690878</v>
      </c>
      <c r="U194" s="22">
        <v>3.0124286253442558</v>
      </c>
    </row>
    <row r="195" spans="1:21" x14ac:dyDescent="0.25">
      <c r="A195" s="18" t="s">
        <v>19</v>
      </c>
      <c r="B195" s="33">
        <v>43683</v>
      </c>
      <c r="C195" s="18" t="s">
        <v>5</v>
      </c>
      <c r="D195" s="13" t="s">
        <v>6</v>
      </c>
      <c r="E195" s="18">
        <v>0.1221</v>
      </c>
      <c r="F195" s="21">
        <v>0.1933</v>
      </c>
      <c r="G195" s="22">
        <v>3.9786299999999995E-3</v>
      </c>
      <c r="H195" s="21">
        <v>32</v>
      </c>
      <c r="I195" s="21">
        <v>52</v>
      </c>
      <c r="J195" s="21">
        <v>0.1648</v>
      </c>
      <c r="K195" s="21">
        <v>0.14349999999999999</v>
      </c>
      <c r="L195" s="18">
        <v>4.2700000000000002E-2</v>
      </c>
      <c r="M195" s="18">
        <v>2.1399999999999988E-2</v>
      </c>
      <c r="N195" s="18">
        <v>2.1300000000000013E-2</v>
      </c>
      <c r="O195" s="22">
        <v>8.6996026270349418</v>
      </c>
      <c r="P195" s="23">
        <v>49.882903981264661</v>
      </c>
      <c r="R195" s="22">
        <v>3.477499999999998E-2</v>
      </c>
      <c r="S195" s="22">
        <v>8.7404458318566896</v>
      </c>
      <c r="T195" s="22">
        <v>10.732337513164081</v>
      </c>
      <c r="U195" s="22">
        <v>4.632436290884046</v>
      </c>
    </row>
    <row r="196" spans="1:21" x14ac:dyDescent="0.25">
      <c r="A196" s="18" t="s">
        <v>20</v>
      </c>
      <c r="B196" s="33">
        <v>43683</v>
      </c>
      <c r="C196" s="18" t="s">
        <v>5</v>
      </c>
      <c r="D196" s="13" t="s">
        <v>6</v>
      </c>
      <c r="E196" s="18">
        <v>0.1221</v>
      </c>
      <c r="F196" s="21">
        <v>0.67959999999999998</v>
      </c>
      <c r="G196" s="22">
        <v>1.423956E-2</v>
      </c>
      <c r="H196" s="21">
        <v>33</v>
      </c>
      <c r="I196" s="21">
        <v>87</v>
      </c>
      <c r="J196" s="21">
        <v>0.2402</v>
      </c>
      <c r="K196" s="21">
        <v>0.1779</v>
      </c>
      <c r="L196" s="18">
        <v>0.1181</v>
      </c>
      <c r="M196" s="18">
        <v>5.5800000000000002E-2</v>
      </c>
      <c r="N196" s="18">
        <v>6.2299999999999994E-2</v>
      </c>
      <c r="O196" s="22">
        <v>11.53444731055275</v>
      </c>
      <c r="P196" s="23">
        <v>52.751905165114309</v>
      </c>
      <c r="R196" s="22">
        <v>0.14710909090909091</v>
      </c>
      <c r="S196" s="22">
        <v>10.331013803031198</v>
      </c>
      <c r="T196" s="22">
        <v>8.2937955948077047</v>
      </c>
      <c r="U196" s="22">
        <v>5.475437315606535</v>
      </c>
    </row>
    <row r="197" spans="1:21" x14ac:dyDescent="0.25">
      <c r="A197" s="29"/>
      <c r="B197" s="24" t="s">
        <v>53</v>
      </c>
      <c r="C197" s="25"/>
      <c r="D197" s="25"/>
      <c r="E197" s="26">
        <v>0.12210000000000001</v>
      </c>
      <c r="F197" s="26">
        <v>0.41417999999999999</v>
      </c>
      <c r="G197" s="26">
        <v>8.6391980000000007E-3</v>
      </c>
      <c r="H197" s="26"/>
      <c r="I197" s="26"/>
      <c r="J197" s="26">
        <v>0.18904000000000001</v>
      </c>
      <c r="K197" s="26">
        <v>0.15297999999999998</v>
      </c>
      <c r="L197" s="26">
        <v>6.694E-2</v>
      </c>
      <c r="M197" s="26">
        <v>3.0879999999999998E-2</v>
      </c>
      <c r="N197" s="26">
        <v>3.6060000000000002E-2</v>
      </c>
      <c r="O197" s="26">
        <v>8.2061488798132647</v>
      </c>
      <c r="P197" s="27">
        <v>51.802529839464626</v>
      </c>
      <c r="Q197" s="26"/>
      <c r="R197" s="26">
        <v>6.2985984848484847E-2</v>
      </c>
      <c r="S197" s="26">
        <v>6.9877183761266508</v>
      </c>
      <c r="T197" s="26">
        <v>7.9140748240100951</v>
      </c>
      <c r="U197" s="26">
        <v>3.7034907393471252</v>
      </c>
    </row>
    <row r="198" spans="1:21" x14ac:dyDescent="0.25">
      <c r="A198" s="18" t="s">
        <v>21</v>
      </c>
      <c r="B198" s="33">
        <v>43683</v>
      </c>
      <c r="C198" s="18" t="s">
        <v>8</v>
      </c>
      <c r="D198" s="13" t="s">
        <v>6</v>
      </c>
      <c r="E198" s="18">
        <v>0.1221</v>
      </c>
      <c r="F198" s="18">
        <v>0.44219999999999998</v>
      </c>
      <c r="G198" s="22">
        <v>9.2304200000000013E-3</v>
      </c>
      <c r="H198" s="18">
        <v>41</v>
      </c>
      <c r="I198" s="18">
        <v>82</v>
      </c>
      <c r="J198" s="28">
        <v>1.2424999999999999</v>
      </c>
      <c r="K198" s="18">
        <v>1.0852999999999999</v>
      </c>
      <c r="L198" s="18">
        <v>1.1203999999999998</v>
      </c>
      <c r="M198" s="18">
        <v>0.96319999999999995</v>
      </c>
      <c r="N198" s="18">
        <v>0.1571999999999999</v>
      </c>
      <c r="O198" s="22">
        <v>34.061288652087313</v>
      </c>
      <c r="P198" s="23">
        <v>14.030703320242763</v>
      </c>
      <c r="R198" s="22">
        <v>1.9263999999999999</v>
      </c>
      <c r="S198" s="22">
        <v>208.70122919650456</v>
      </c>
      <c r="T198" s="22">
        <v>121.38125892429593</v>
      </c>
      <c r="U198" s="22">
        <v>110.61165147414742</v>
      </c>
    </row>
    <row r="199" spans="1:21" x14ac:dyDescent="0.25">
      <c r="A199" s="18" t="s">
        <v>22</v>
      </c>
      <c r="B199" s="33">
        <v>43683</v>
      </c>
      <c r="C199" s="18" t="s">
        <v>8</v>
      </c>
      <c r="D199" s="13" t="s">
        <v>6</v>
      </c>
      <c r="E199" s="18">
        <v>0.1221</v>
      </c>
      <c r="F199" s="18">
        <v>0.2084</v>
      </c>
      <c r="G199" s="22">
        <v>4.2972399999999999E-3</v>
      </c>
      <c r="H199" s="18">
        <v>41</v>
      </c>
      <c r="I199" s="18">
        <v>82</v>
      </c>
      <c r="J199" s="18">
        <v>2.2389000000000001</v>
      </c>
      <c r="K199" s="18">
        <v>1.9559</v>
      </c>
      <c r="L199" s="18">
        <v>2.1168</v>
      </c>
      <c r="M199" s="18">
        <v>1.8337999999999999</v>
      </c>
      <c r="N199" s="18">
        <v>0.28300000000000014</v>
      </c>
      <c r="O199" s="22">
        <v>131.71244798987263</v>
      </c>
      <c r="P199" s="23">
        <v>13.369236583522303</v>
      </c>
      <c r="R199" s="22">
        <v>3.6675999999999997</v>
      </c>
      <c r="S199" s="22">
        <v>853.47804637395166</v>
      </c>
      <c r="T199" s="22">
        <v>492.5952471819121</v>
      </c>
      <c r="U199" s="22">
        <v>452.34336457819438</v>
      </c>
    </row>
    <row r="200" spans="1:21" x14ac:dyDescent="0.25">
      <c r="A200" s="18" t="s">
        <v>23</v>
      </c>
      <c r="B200" s="33">
        <v>43683</v>
      </c>
      <c r="C200" s="18" t="s">
        <v>8</v>
      </c>
      <c r="D200" s="13" t="s">
        <v>6</v>
      </c>
      <c r="E200" s="18">
        <v>0.1221</v>
      </c>
      <c r="F200" s="18">
        <v>0.1389</v>
      </c>
      <c r="G200" s="22">
        <v>2.8307900000000001E-3</v>
      </c>
      <c r="H200" s="18">
        <v>40</v>
      </c>
      <c r="I200" s="18">
        <v>110</v>
      </c>
      <c r="J200" s="22">
        <v>1.2969999999999999</v>
      </c>
      <c r="K200" s="18">
        <v>1.1351</v>
      </c>
      <c r="L200" s="18">
        <v>1.1748999999999998</v>
      </c>
      <c r="M200" s="18">
        <v>1.0129999999999999</v>
      </c>
      <c r="N200" s="18">
        <v>0.16189999999999993</v>
      </c>
      <c r="O200" s="22">
        <v>157.27941669993174</v>
      </c>
      <c r="P200" s="23">
        <v>13.779896161375433</v>
      </c>
      <c r="R200" s="22">
        <v>2.7857499999999997</v>
      </c>
      <c r="S200" s="22">
        <v>984.08924717128423</v>
      </c>
      <c r="T200" s="22">
        <v>415.04315049862396</v>
      </c>
      <c r="U200" s="22">
        <v>521.56730100078062</v>
      </c>
    </row>
    <row r="201" spans="1:21" x14ac:dyDescent="0.25">
      <c r="A201" s="18" t="s">
        <v>24</v>
      </c>
      <c r="B201" s="33">
        <v>43683</v>
      </c>
      <c r="C201" s="18" t="s">
        <v>8</v>
      </c>
      <c r="D201" s="13" t="s">
        <v>6</v>
      </c>
      <c r="E201" s="18">
        <v>0.1221</v>
      </c>
      <c r="F201" s="18">
        <v>0.3695</v>
      </c>
      <c r="G201" s="22">
        <v>7.6964499999999996E-3</v>
      </c>
      <c r="H201" s="18">
        <v>45</v>
      </c>
      <c r="I201" s="18">
        <v>85</v>
      </c>
      <c r="J201" s="22">
        <v>0.33400000000000002</v>
      </c>
      <c r="K201" s="18">
        <v>0.2752</v>
      </c>
      <c r="L201" s="18">
        <v>0.21190000000000003</v>
      </c>
      <c r="M201" s="18">
        <v>0.15310000000000001</v>
      </c>
      <c r="N201" s="18">
        <v>5.8800000000000019E-2</v>
      </c>
      <c r="O201" s="22">
        <v>14.430895629370257</v>
      </c>
      <c r="P201" s="23">
        <v>27.748938178386034</v>
      </c>
      <c r="R201" s="22">
        <v>0.28918888888888888</v>
      </c>
      <c r="S201" s="22">
        <v>37.574321783275266</v>
      </c>
      <c r="T201" s="22">
        <v>27.532173924341748</v>
      </c>
      <c r="U201" s="22">
        <v>19.914390545135891</v>
      </c>
    </row>
    <row r="202" spans="1:21" x14ac:dyDescent="0.25">
      <c r="A202" s="18" t="s">
        <v>25</v>
      </c>
      <c r="B202" s="33">
        <v>43683</v>
      </c>
      <c r="C202" s="18" t="s">
        <v>8</v>
      </c>
      <c r="D202" s="13" t="s">
        <v>6</v>
      </c>
      <c r="E202" s="18">
        <v>0.1221</v>
      </c>
      <c r="F202" s="18">
        <v>0.42120000000000002</v>
      </c>
      <c r="G202" s="22">
        <v>8.7873200000000012E-3</v>
      </c>
      <c r="H202" s="18">
        <v>45</v>
      </c>
      <c r="I202" s="18">
        <v>105</v>
      </c>
      <c r="J202" s="18">
        <v>1.4101999999999999</v>
      </c>
      <c r="K202" s="18">
        <v>1.0442</v>
      </c>
      <c r="L202" s="18">
        <v>1.2880999999999998</v>
      </c>
      <c r="M202" s="18">
        <v>0.92210000000000003</v>
      </c>
      <c r="N202" s="18">
        <v>0.36599999999999977</v>
      </c>
      <c r="O202" s="22">
        <v>97.185490001502103</v>
      </c>
      <c r="P202" s="23">
        <v>28.413943016846506</v>
      </c>
      <c r="R202" s="22">
        <v>2.1515666666666671</v>
      </c>
      <c r="S202" s="22">
        <v>244.84901729613429</v>
      </c>
      <c r="T202" s="22">
        <v>146.58621741327272</v>
      </c>
      <c r="U202" s="22">
        <v>129.76997916695117</v>
      </c>
    </row>
    <row r="203" spans="1:21" x14ac:dyDescent="0.25">
      <c r="A203" s="29"/>
      <c r="B203" s="24" t="s">
        <v>53</v>
      </c>
      <c r="C203" s="29"/>
      <c r="D203" s="29"/>
      <c r="E203" s="24">
        <v>0.12210000000000001</v>
      </c>
      <c r="F203" s="26">
        <v>0.31603999999999999</v>
      </c>
      <c r="G203" s="26">
        <v>6.5684440000000014E-3</v>
      </c>
      <c r="H203" s="26"/>
      <c r="I203" s="26"/>
      <c r="J203" s="26">
        <v>1.3045199999999997</v>
      </c>
      <c r="K203" s="26">
        <v>1.0991399999999998</v>
      </c>
      <c r="L203" s="26">
        <v>1.18242</v>
      </c>
      <c r="M203" s="26">
        <v>0.97704000000000002</v>
      </c>
      <c r="N203" s="26">
        <v>0.20537999999999998</v>
      </c>
      <c r="O203" s="26">
        <v>86.933907794552809</v>
      </c>
      <c r="P203" s="27">
        <v>19.468543452074606</v>
      </c>
      <c r="Q203" s="26"/>
      <c r="R203" s="26">
        <v>2.164101111111111</v>
      </c>
      <c r="S203" s="26">
        <v>465.73837236422997</v>
      </c>
      <c r="T203" s="26">
        <v>240.62760958848929</v>
      </c>
      <c r="U203" s="26">
        <v>246.84133735304187</v>
      </c>
    </row>
    <row r="204" spans="1:21" x14ac:dyDescent="0.25">
      <c r="A204" s="18" t="s">
        <v>26</v>
      </c>
      <c r="B204" s="33">
        <v>43683</v>
      </c>
      <c r="C204" s="18" t="s">
        <v>7</v>
      </c>
      <c r="D204" s="13" t="s">
        <v>6</v>
      </c>
      <c r="E204" s="18">
        <v>0.1221</v>
      </c>
      <c r="F204" s="18">
        <v>0.2228</v>
      </c>
      <c r="G204" s="22">
        <v>4.6010799999999996E-3</v>
      </c>
      <c r="H204" s="18">
        <v>33</v>
      </c>
      <c r="I204" s="18">
        <v>80</v>
      </c>
      <c r="J204" s="18">
        <v>0.23419999999999999</v>
      </c>
      <c r="K204" s="18">
        <v>0.19389999999999999</v>
      </c>
      <c r="L204" s="18">
        <v>0.11209999999999999</v>
      </c>
      <c r="M204" s="18">
        <v>7.1799999999999989E-2</v>
      </c>
      <c r="N204" s="18">
        <v>4.0300000000000002E-2</v>
      </c>
      <c r="O204" s="22">
        <v>21.233486419920911</v>
      </c>
      <c r="P204" s="23">
        <v>35.950044603033007</v>
      </c>
      <c r="R204" s="22">
        <v>0.17406060606060605</v>
      </c>
      <c r="S204" s="22">
        <v>37.830380271720131</v>
      </c>
      <c r="T204" s="22">
        <v>24.36384501030193</v>
      </c>
      <c r="U204" s="22">
        <v>20.050101544011671</v>
      </c>
    </row>
    <row r="205" spans="1:21" x14ac:dyDescent="0.25">
      <c r="A205" s="18" t="s">
        <v>28</v>
      </c>
      <c r="B205" s="33">
        <v>43683</v>
      </c>
      <c r="C205" s="18" t="s">
        <v>7</v>
      </c>
      <c r="D205" s="13" t="s">
        <v>6</v>
      </c>
      <c r="E205" s="18">
        <v>0.1221</v>
      </c>
      <c r="F205" s="18">
        <v>0.3528</v>
      </c>
      <c r="G205" s="22">
        <v>7.3440800000000002E-3</v>
      </c>
      <c r="H205" s="18">
        <v>41</v>
      </c>
      <c r="I205" s="18">
        <v>84</v>
      </c>
      <c r="J205" s="18">
        <v>0.23930000000000001</v>
      </c>
      <c r="K205" s="18">
        <v>0.17960000000000001</v>
      </c>
      <c r="L205" s="18">
        <v>0.11720000000000001</v>
      </c>
      <c r="M205" s="18">
        <v>5.7500000000000009E-2</v>
      </c>
      <c r="N205" s="18">
        <v>5.9700000000000003E-2</v>
      </c>
      <c r="O205" s="22">
        <v>16.654529242866531</v>
      </c>
      <c r="P205" s="23">
        <v>50.938566552901023</v>
      </c>
      <c r="R205" s="22">
        <v>0.11780487804878051</v>
      </c>
      <c r="S205" s="22">
        <v>16.040794496898251</v>
      </c>
      <c r="T205" s="22">
        <v>15.95843182536138</v>
      </c>
      <c r="U205" s="22">
        <v>8.5016210833560724</v>
      </c>
    </row>
    <row r="206" spans="1:21" x14ac:dyDescent="0.25">
      <c r="A206" s="18" t="s">
        <v>29</v>
      </c>
      <c r="B206" s="33">
        <v>43683</v>
      </c>
      <c r="C206" s="18" t="s">
        <v>7</v>
      </c>
      <c r="D206" s="13" t="s">
        <v>6</v>
      </c>
      <c r="E206" s="18">
        <v>0.1221</v>
      </c>
      <c r="F206" s="18">
        <v>0.35470000000000002</v>
      </c>
      <c r="G206" s="22">
        <v>7.3841700000000007E-3</v>
      </c>
      <c r="H206" s="18">
        <v>49</v>
      </c>
      <c r="I206" s="18">
        <v>97</v>
      </c>
      <c r="J206" s="18">
        <v>0.32669999999999999</v>
      </c>
      <c r="K206" s="18">
        <v>0.2387</v>
      </c>
      <c r="L206" s="18">
        <v>0.2046</v>
      </c>
      <c r="M206" s="18">
        <v>0.1166</v>
      </c>
      <c r="N206" s="18">
        <v>8.8000000000000009E-2</v>
      </c>
      <c r="O206" s="22">
        <v>23.591558920319148</v>
      </c>
      <c r="P206" s="23">
        <v>43.01075268817204</v>
      </c>
      <c r="R206" s="22">
        <v>0.23082040816326529</v>
      </c>
      <c r="S206" s="22">
        <v>31.258815569422872</v>
      </c>
      <c r="T206" s="22">
        <v>27.707921133993391</v>
      </c>
      <c r="U206" s="22">
        <v>16.567172251794123</v>
      </c>
    </row>
    <row r="207" spans="1:21" x14ac:dyDescent="0.25">
      <c r="A207" s="18" t="s">
        <v>30</v>
      </c>
      <c r="B207" s="33">
        <v>43683</v>
      </c>
      <c r="C207" s="18" t="s">
        <v>7</v>
      </c>
      <c r="D207" s="13" t="s">
        <v>6</v>
      </c>
      <c r="E207" s="18">
        <v>0.1221</v>
      </c>
      <c r="F207" s="18">
        <v>0.26269999999999999</v>
      </c>
      <c r="G207" s="22">
        <v>5.4429700000000001E-3</v>
      </c>
      <c r="H207" s="18">
        <v>33</v>
      </c>
      <c r="I207" s="18">
        <v>95</v>
      </c>
      <c r="J207" s="18">
        <v>0.28189999999999998</v>
      </c>
      <c r="K207" s="22">
        <v>0.22700000000000001</v>
      </c>
      <c r="L207" s="18">
        <v>0.1598</v>
      </c>
      <c r="M207" s="18">
        <v>0.10490000000000001</v>
      </c>
      <c r="N207" s="18">
        <v>5.489999999999999E-2</v>
      </c>
      <c r="O207" s="22">
        <v>29.036620548240119</v>
      </c>
      <c r="P207" s="23">
        <v>34.355444305381724</v>
      </c>
      <c r="R207" s="22">
        <v>0.30198484848484847</v>
      </c>
      <c r="S207" s="22">
        <v>55.481630155016191</v>
      </c>
      <c r="T207" s="22">
        <v>29.358971296920615</v>
      </c>
      <c r="U207" s="22">
        <v>29.405263982158584</v>
      </c>
    </row>
    <row r="208" spans="1:21" x14ac:dyDescent="0.25">
      <c r="A208" s="18" t="s">
        <v>31</v>
      </c>
      <c r="B208" s="33">
        <v>43683</v>
      </c>
      <c r="C208" s="18" t="s">
        <v>7</v>
      </c>
      <c r="D208" s="13" t="s">
        <v>6</v>
      </c>
      <c r="E208" s="18">
        <v>0.1221</v>
      </c>
      <c r="F208" s="18">
        <v>0.21629999999999999</v>
      </c>
      <c r="G208" s="22">
        <v>4.4639299999999996E-3</v>
      </c>
      <c r="H208" s="18">
        <v>43</v>
      </c>
      <c r="I208" s="18">
        <v>81</v>
      </c>
      <c r="J208" s="22">
        <v>0.182</v>
      </c>
      <c r="K208" s="18">
        <v>0.15840000000000001</v>
      </c>
      <c r="L208" s="18">
        <v>5.9899999999999995E-2</v>
      </c>
      <c r="M208" s="18">
        <v>3.6300000000000013E-2</v>
      </c>
      <c r="N208" s="18">
        <v>2.3599999999999982E-2</v>
      </c>
      <c r="O208" s="22">
        <v>9.9588958504027492</v>
      </c>
      <c r="P208" s="23">
        <v>39.398998330550896</v>
      </c>
      <c r="R208" s="22">
        <v>6.8379069767441875E-2</v>
      </c>
      <c r="S208" s="22">
        <v>15.318132176678819</v>
      </c>
      <c r="T208" s="22">
        <v>13.418669199561821</v>
      </c>
      <c r="U208" s="22">
        <v>8.1186100536397738</v>
      </c>
    </row>
    <row r="209" spans="1:21" x14ac:dyDescent="0.25">
      <c r="A209" s="29"/>
      <c r="B209" s="24" t="s">
        <v>53</v>
      </c>
      <c r="C209" s="29"/>
      <c r="D209" s="29"/>
      <c r="E209" s="24">
        <v>0.12210000000000001</v>
      </c>
      <c r="F209" s="24">
        <v>0.28186</v>
      </c>
      <c r="G209" s="30">
        <v>5.8472459999999987E-3</v>
      </c>
      <c r="H209" s="24"/>
      <c r="I209" s="24"/>
      <c r="J209" s="26">
        <v>0.25281999999999999</v>
      </c>
      <c r="K209" s="26">
        <v>0.19951999999999998</v>
      </c>
      <c r="L209" s="26">
        <v>0.13072</v>
      </c>
      <c r="M209" s="26">
        <v>7.7420000000000003E-2</v>
      </c>
      <c r="N209" s="26">
        <v>5.3299999999999993E-2</v>
      </c>
      <c r="O209" s="31">
        <v>20.095018196349891</v>
      </c>
      <c r="P209" s="32">
        <v>40.730761296007735</v>
      </c>
      <c r="Q209" s="26"/>
      <c r="R209" s="31">
        <v>0.17860996210498842</v>
      </c>
      <c r="S209" s="31">
        <v>31.185950533947256</v>
      </c>
      <c r="T209" s="31">
        <v>22.161567693227827</v>
      </c>
      <c r="U209" s="31">
        <v>16.528553782992045</v>
      </c>
    </row>
    <row r="210" spans="1:21" x14ac:dyDescent="0.25">
      <c r="A210" s="18" t="s">
        <v>32</v>
      </c>
      <c r="B210" s="33">
        <v>43683</v>
      </c>
      <c r="C210" s="18" t="s">
        <v>9</v>
      </c>
      <c r="D210" s="13" t="s">
        <v>6</v>
      </c>
      <c r="E210" s="18">
        <v>0.1221</v>
      </c>
      <c r="F210" s="18">
        <v>0.4536</v>
      </c>
      <c r="G210" s="22">
        <v>9.4709600000000005E-3</v>
      </c>
      <c r="H210" s="18">
        <v>25</v>
      </c>
      <c r="I210" s="18">
        <v>160</v>
      </c>
      <c r="J210" s="18">
        <v>0.40429999999999999</v>
      </c>
      <c r="K210" s="18">
        <v>0.32529999999999998</v>
      </c>
      <c r="L210" s="18">
        <v>0.28220000000000001</v>
      </c>
      <c r="M210" s="18">
        <v>0.20319999999999999</v>
      </c>
      <c r="N210" s="18">
        <v>7.9000000000000015E-2</v>
      </c>
      <c r="O210" s="22">
        <v>53.384239823629287</v>
      </c>
      <c r="P210" s="23">
        <v>27.994330262225375</v>
      </c>
      <c r="R210" s="22">
        <v>1.3004799999999999</v>
      </c>
      <c r="S210" s="22">
        <v>137.31237382482871</v>
      </c>
      <c r="T210" s="22">
        <v>29.796345882571565</v>
      </c>
      <c r="U210" s="22">
        <v>72.775558127159215</v>
      </c>
    </row>
    <row r="211" spans="1:21" x14ac:dyDescent="0.25">
      <c r="A211" s="18" t="s">
        <v>33</v>
      </c>
      <c r="B211" s="33">
        <v>43683</v>
      </c>
      <c r="C211" s="18" t="s">
        <v>9</v>
      </c>
      <c r="D211" s="13" t="s">
        <v>6</v>
      </c>
      <c r="E211" s="18">
        <v>0.1221</v>
      </c>
      <c r="F211" s="18">
        <v>0.59509999999999996</v>
      </c>
      <c r="G211" s="22">
        <v>1.245661E-2</v>
      </c>
      <c r="H211" s="18">
        <v>42</v>
      </c>
      <c r="I211" s="18">
        <v>108</v>
      </c>
      <c r="J211" s="18">
        <v>0.15040000000000001</v>
      </c>
      <c r="K211" s="18">
        <v>0.15590000000000001</v>
      </c>
      <c r="L211" s="18">
        <v>2.8300000000000006E-2</v>
      </c>
      <c r="M211" s="18">
        <v>3.3800000000000011E-2</v>
      </c>
      <c r="N211" s="18">
        <v>-5.5000000000000049E-3</v>
      </c>
      <c r="O211" s="22">
        <v>-1.1353696666153277</v>
      </c>
      <c r="P211" s="23">
        <v>-19.434628975265031</v>
      </c>
      <c r="R211" s="22">
        <v>8.6914285714285736E-2</v>
      </c>
      <c r="S211" s="22">
        <v>6.9773626784723719</v>
      </c>
      <c r="T211" s="22">
        <v>2.2718861712777398</v>
      </c>
      <c r="U211" s="22">
        <v>3.6980022195903572</v>
      </c>
    </row>
    <row r="212" spans="1:21" x14ac:dyDescent="0.25">
      <c r="A212" s="18" t="s">
        <v>34</v>
      </c>
      <c r="B212" s="33">
        <v>43683</v>
      </c>
      <c r="C212" s="18" t="s">
        <v>9</v>
      </c>
      <c r="D212" s="13" t="s">
        <v>6</v>
      </c>
      <c r="E212" s="18">
        <v>0.1221</v>
      </c>
      <c r="F212" s="22">
        <v>0.64200000000000002</v>
      </c>
      <c r="G212" s="22">
        <v>1.3446200000000002E-2</v>
      </c>
      <c r="H212" s="18">
        <v>65</v>
      </c>
      <c r="I212" s="18">
        <v>140</v>
      </c>
      <c r="J212" s="18">
        <v>0.2097</v>
      </c>
      <c r="K212" s="18">
        <v>0.16869999999999999</v>
      </c>
      <c r="L212" s="18">
        <v>8.7599999999999997E-2</v>
      </c>
      <c r="M212" s="18">
        <v>4.6599999999999989E-2</v>
      </c>
      <c r="N212" s="18">
        <v>4.1000000000000009E-2</v>
      </c>
      <c r="O212" s="22">
        <v>6.5674831779753617</v>
      </c>
      <c r="P212" s="23">
        <v>46.803652968036538</v>
      </c>
      <c r="R212" s="22">
        <v>0.10036923076923074</v>
      </c>
      <c r="S212" s="22">
        <v>7.4645052705768711</v>
      </c>
      <c r="T212" s="22">
        <v>6.5148517796849656</v>
      </c>
      <c r="U212" s="22">
        <v>3.9561877934057419</v>
      </c>
    </row>
    <row r="213" spans="1:21" x14ac:dyDescent="0.25">
      <c r="A213" s="18" t="s">
        <v>35</v>
      </c>
      <c r="B213" s="33">
        <v>43683</v>
      </c>
      <c r="C213" s="18" t="s">
        <v>9</v>
      </c>
      <c r="D213" s="13" t="s">
        <v>6</v>
      </c>
      <c r="E213" s="18">
        <v>0.1221</v>
      </c>
      <c r="F213" s="22">
        <v>0.22600000000000001</v>
      </c>
      <c r="G213" s="22">
        <v>4.6686000000000002E-3</v>
      </c>
      <c r="H213" s="18">
        <v>30</v>
      </c>
      <c r="I213" s="18">
        <v>85</v>
      </c>
      <c r="J213" s="18">
        <v>0.18429999999999999</v>
      </c>
      <c r="K213" s="18">
        <v>0.1487</v>
      </c>
      <c r="L213" s="18">
        <v>6.2199999999999991E-2</v>
      </c>
      <c r="M213" s="18">
        <v>2.6599999999999999E-2</v>
      </c>
      <c r="N213" s="18">
        <v>3.5599999999999993E-2</v>
      </c>
      <c r="O213" s="22">
        <v>21.605334932670747</v>
      </c>
      <c r="P213" s="23">
        <v>57.234726688102889</v>
      </c>
      <c r="R213" s="22">
        <v>7.5366666666666651E-2</v>
      </c>
      <c r="S213" s="22">
        <v>16.143312056433761</v>
      </c>
      <c r="T213" s="22">
        <v>13.323051878507473</v>
      </c>
      <c r="U213" s="22">
        <v>8.5559553899098937</v>
      </c>
    </row>
    <row r="214" spans="1:21" x14ac:dyDescent="0.25">
      <c r="A214" s="18" t="s">
        <v>36</v>
      </c>
      <c r="B214" s="33">
        <v>43683</v>
      </c>
      <c r="C214" s="18" t="s">
        <v>9</v>
      </c>
      <c r="D214" s="13" t="s">
        <v>6</v>
      </c>
      <c r="E214" s="18">
        <v>0.1221</v>
      </c>
      <c r="F214" s="22">
        <v>0.55400000000000005</v>
      </c>
      <c r="G214" s="22">
        <v>1.1589400000000001E-2</v>
      </c>
      <c r="H214" s="18">
        <v>28</v>
      </c>
      <c r="I214" s="18">
        <v>110</v>
      </c>
      <c r="J214" s="18">
        <v>0.19989999999999999</v>
      </c>
      <c r="K214" s="18">
        <v>0.1802</v>
      </c>
      <c r="L214" s="18">
        <v>7.7799999999999994E-2</v>
      </c>
      <c r="M214" s="18">
        <v>5.8099999999999999E-2</v>
      </c>
      <c r="N214" s="18">
        <v>1.9699999999999995E-2</v>
      </c>
      <c r="O214" s="22">
        <v>6.6779002487494701</v>
      </c>
      <c r="P214" s="23">
        <v>25.321336760925444</v>
      </c>
      <c r="R214" s="22">
        <v>0.22825000000000001</v>
      </c>
      <c r="S214" s="22">
        <v>19.694721038190067</v>
      </c>
      <c r="T214" s="22">
        <v>6.7130308730391555</v>
      </c>
      <c r="U214" s="22">
        <v>10.438202150240736</v>
      </c>
    </row>
    <row r="215" spans="1:21" x14ac:dyDescent="0.25">
      <c r="A215" s="29"/>
      <c r="B215" s="24" t="s">
        <v>53</v>
      </c>
      <c r="C215" s="29"/>
      <c r="D215" s="29"/>
      <c r="E215" s="24">
        <v>0.12210000000000001</v>
      </c>
      <c r="F215" s="24">
        <v>0.49413999999999997</v>
      </c>
      <c r="G215" s="30">
        <v>1.0326353999999999E-2</v>
      </c>
      <c r="H215" s="24"/>
      <c r="I215" s="24"/>
      <c r="J215" s="26">
        <v>0.22972000000000001</v>
      </c>
      <c r="K215" s="26">
        <v>0.19575999999999999</v>
      </c>
      <c r="L215" s="26">
        <v>0.10762000000000001</v>
      </c>
      <c r="M215" s="26">
        <v>7.3659999999999989E-2</v>
      </c>
      <c r="N215" s="26">
        <v>3.3960000000000004E-2</v>
      </c>
      <c r="O215" s="31">
        <v>17.419917703281907</v>
      </c>
      <c r="P215" s="32">
        <v>27.583883540805044</v>
      </c>
      <c r="Q215" s="26"/>
      <c r="R215" s="31">
        <v>0.3582760366300366</v>
      </c>
      <c r="S215" s="31">
        <v>37.518454973700351</v>
      </c>
      <c r="T215" s="31">
        <v>11.723833317016181</v>
      </c>
      <c r="U215" s="31">
        <v>19.884781136061189</v>
      </c>
    </row>
    <row r="216" spans="1:21" x14ac:dyDescent="0.25">
      <c r="D216" s="13"/>
    </row>
    <row r="217" spans="1:21" x14ac:dyDescent="0.25">
      <c r="A217" s="18" t="s">
        <v>14</v>
      </c>
      <c r="B217" s="33">
        <v>43699</v>
      </c>
      <c r="C217" s="18" t="s">
        <v>5</v>
      </c>
      <c r="D217" s="13" t="s">
        <v>6</v>
      </c>
      <c r="E217" s="18">
        <v>0.1221</v>
      </c>
      <c r="F217" s="34">
        <v>0.308</v>
      </c>
      <c r="G217" s="22">
        <v>6.3987999999999996E-3</v>
      </c>
      <c r="H217" s="21">
        <v>36</v>
      </c>
      <c r="I217" s="21">
        <v>120</v>
      </c>
      <c r="J217" s="21">
        <v>0.21179999999999999</v>
      </c>
      <c r="K217" s="21">
        <v>0.15040000000000001</v>
      </c>
      <c r="L217" s="18">
        <v>8.9699999999999988E-2</v>
      </c>
      <c r="M217" s="18">
        <v>2.8300000000000006E-2</v>
      </c>
      <c r="N217" s="18">
        <v>6.1399999999999982E-2</v>
      </c>
      <c r="O217" s="22">
        <v>31.985163884895076</v>
      </c>
      <c r="P217" s="23">
        <v>68.450390189520618</v>
      </c>
      <c r="R217" s="22">
        <v>9.4333333333333352E-2</v>
      </c>
      <c r="S217" s="22">
        <v>14.742347523493992</v>
      </c>
      <c r="T217" s="22">
        <v>14.018253422516722</v>
      </c>
      <c r="U217" s="22">
        <v>7.8134441874518163</v>
      </c>
    </row>
    <row r="218" spans="1:21" x14ac:dyDescent="0.25">
      <c r="A218" s="18" t="s">
        <v>17</v>
      </c>
      <c r="B218" s="33">
        <v>43699</v>
      </c>
      <c r="C218" s="18" t="s">
        <v>5</v>
      </c>
      <c r="D218" s="13" t="s">
        <v>6</v>
      </c>
      <c r="E218" s="18">
        <v>0.1221</v>
      </c>
      <c r="F218" s="21">
        <v>0.57279999999999998</v>
      </c>
      <c r="G218" s="22">
        <v>1.198608E-2</v>
      </c>
      <c r="H218" s="21">
        <v>30</v>
      </c>
      <c r="I218" s="21">
        <v>190</v>
      </c>
      <c r="J218" s="21">
        <v>0.1885</v>
      </c>
      <c r="K218" s="21">
        <v>0.1239</v>
      </c>
      <c r="L218" s="18">
        <v>6.6400000000000001E-2</v>
      </c>
      <c r="M218" s="18">
        <v>1.799999999999996E-3</v>
      </c>
      <c r="N218" s="18">
        <v>6.4600000000000005E-2</v>
      </c>
      <c r="O218" s="22">
        <v>34.134039930764132</v>
      </c>
      <c r="P218" s="23">
        <v>97.289156626506042</v>
      </c>
      <c r="R218" s="22">
        <v>1.1399999999999976E-2</v>
      </c>
      <c r="S218" s="22">
        <v>0.95110327980457132</v>
      </c>
      <c r="T218" s="22">
        <v>5.5397594543003219</v>
      </c>
      <c r="U218" s="22">
        <v>0.50408473829642286</v>
      </c>
    </row>
    <row r="219" spans="1:21" x14ac:dyDescent="0.25">
      <c r="A219" s="18" t="s">
        <v>18</v>
      </c>
      <c r="B219" s="33">
        <v>43699</v>
      </c>
      <c r="C219" s="18" t="s">
        <v>5</v>
      </c>
      <c r="D219" s="13" t="s">
        <v>6</v>
      </c>
      <c r="E219" s="18">
        <v>0.1221</v>
      </c>
      <c r="F219" s="21">
        <v>0.1754</v>
      </c>
      <c r="G219" s="22">
        <v>3.6009400000000004E-3</v>
      </c>
      <c r="H219" s="21">
        <v>28</v>
      </c>
      <c r="I219" s="21">
        <v>120</v>
      </c>
      <c r="J219" s="34">
        <v>0.19800000000000001</v>
      </c>
      <c r="K219" s="34">
        <v>0.13800000000000001</v>
      </c>
      <c r="L219" s="18">
        <v>7.5900000000000009E-2</v>
      </c>
      <c r="M219" s="18">
        <v>1.5900000000000011E-2</v>
      </c>
      <c r="N219" s="18">
        <v>0.06</v>
      </c>
      <c r="O219" s="22">
        <v>71.409925503578819</v>
      </c>
      <c r="P219" s="23">
        <v>79.05138339920947</v>
      </c>
      <c r="R219" s="22">
        <v>6.8142857142857186E-2</v>
      </c>
      <c r="S219" s="22">
        <v>18.923630258448398</v>
      </c>
      <c r="T219" s="22">
        <v>21.077829677806349</v>
      </c>
      <c r="U219" s="22">
        <v>10.029524036977651</v>
      </c>
    </row>
    <row r="220" spans="1:21" x14ac:dyDescent="0.25">
      <c r="A220" s="18" t="s">
        <v>19</v>
      </c>
      <c r="B220" s="33">
        <v>43699</v>
      </c>
      <c r="C220" s="18" t="s">
        <v>5</v>
      </c>
      <c r="D220" s="13" t="s">
        <v>6</v>
      </c>
      <c r="E220" s="18">
        <v>0.1221</v>
      </c>
      <c r="F220" s="21">
        <v>0.36220000000000002</v>
      </c>
      <c r="G220" s="22">
        <v>7.5424200000000002E-3</v>
      </c>
      <c r="H220" s="21">
        <v>26</v>
      </c>
      <c r="I220" s="21">
        <v>130</v>
      </c>
      <c r="J220" s="34">
        <v>0.28199999999999997</v>
      </c>
      <c r="K220" s="21">
        <v>0.21160000000000001</v>
      </c>
      <c r="L220" s="18">
        <v>0.15989999999999999</v>
      </c>
      <c r="M220" s="18">
        <v>8.950000000000001E-2</v>
      </c>
      <c r="N220" s="18">
        <v>7.0399999999999976E-2</v>
      </c>
      <c r="O220" s="22">
        <v>46.669371368870983</v>
      </c>
      <c r="P220" s="23">
        <v>44.027517198248894</v>
      </c>
      <c r="R220" s="22">
        <v>0.44750000000000001</v>
      </c>
      <c r="S220" s="22">
        <v>59.331090021505034</v>
      </c>
      <c r="T220" s="22">
        <v>21.200092278075203</v>
      </c>
      <c r="U220" s="22">
        <v>31.445477711397668</v>
      </c>
    </row>
    <row r="221" spans="1:21" x14ac:dyDescent="0.25">
      <c r="A221" s="18" t="s">
        <v>20</v>
      </c>
      <c r="B221" s="33">
        <v>43699</v>
      </c>
      <c r="C221" s="18" t="s">
        <v>5</v>
      </c>
      <c r="D221" s="13" t="s">
        <v>6</v>
      </c>
      <c r="E221" s="18">
        <v>0.1221</v>
      </c>
      <c r="F221" s="34">
        <v>0.14199999999999999</v>
      </c>
      <c r="G221" s="22">
        <v>2.8961999999999998E-3</v>
      </c>
      <c r="H221" s="21">
        <v>20</v>
      </c>
      <c r="I221" s="21">
        <v>140</v>
      </c>
      <c r="J221" s="34">
        <v>0.27900000000000003</v>
      </c>
      <c r="K221" s="34">
        <v>0.20619999999999999</v>
      </c>
      <c r="L221" s="18">
        <v>0.15690000000000004</v>
      </c>
      <c r="M221" s="18">
        <v>8.4099999999999994E-2</v>
      </c>
      <c r="N221" s="18">
        <v>7.2800000000000045E-2</v>
      </c>
      <c r="O221" s="22">
        <v>175.95469926110087</v>
      </c>
      <c r="P221" s="23">
        <v>46.398980242192494</v>
      </c>
      <c r="R221" s="22">
        <v>0.5887</v>
      </c>
      <c r="S221" s="22">
        <v>203.26634900904634</v>
      </c>
      <c r="T221" s="22">
        <v>54.174435467163889</v>
      </c>
      <c r="U221" s="22">
        <v>107.73116497479457</v>
      </c>
    </row>
    <row r="222" spans="1:21" x14ac:dyDescent="0.25">
      <c r="A222" s="29"/>
      <c r="B222" s="24" t="s">
        <v>53</v>
      </c>
      <c r="C222" s="25"/>
      <c r="D222" s="25"/>
      <c r="E222" s="26">
        <v>0.12210000000000001</v>
      </c>
      <c r="F222" s="26">
        <v>0.31208000000000002</v>
      </c>
      <c r="G222" s="26">
        <v>6.4848879999999994E-3</v>
      </c>
      <c r="H222" s="26"/>
      <c r="I222" s="26"/>
      <c r="J222" s="26">
        <v>0.23186000000000001</v>
      </c>
      <c r="K222" s="26">
        <v>0.16602</v>
      </c>
      <c r="L222" s="26">
        <v>0.10976</v>
      </c>
      <c r="M222" s="26">
        <v>4.3920000000000001E-2</v>
      </c>
      <c r="N222" s="26">
        <v>6.5839999999999996E-2</v>
      </c>
      <c r="O222" s="26">
        <v>72.030639989841973</v>
      </c>
      <c r="P222" s="27">
        <v>67.043485531135502</v>
      </c>
      <c r="Q222" s="26"/>
      <c r="R222" s="26">
        <v>0.24201523809523812</v>
      </c>
      <c r="S222" s="26">
        <v>59.442904018459672</v>
      </c>
      <c r="T222" s="26">
        <v>23.202074059972496</v>
      </c>
      <c r="U222" s="26">
        <v>31.504739129783626</v>
      </c>
    </row>
    <row r="223" spans="1:21" x14ac:dyDescent="0.25">
      <c r="A223" s="18" t="s">
        <v>59</v>
      </c>
      <c r="B223" s="33">
        <v>43699</v>
      </c>
      <c r="C223" s="18" t="s">
        <v>54</v>
      </c>
      <c r="D223" s="13" t="s">
        <v>6</v>
      </c>
      <c r="E223" s="18">
        <v>0.1221</v>
      </c>
      <c r="F223" s="18">
        <v>0.52539999999999998</v>
      </c>
      <c r="G223" s="22">
        <v>1.0985940000000001E-2</v>
      </c>
      <c r="H223" s="18">
        <v>20</v>
      </c>
      <c r="I223" s="18">
        <v>120</v>
      </c>
      <c r="J223" s="28">
        <v>0.1842</v>
      </c>
      <c r="K223" s="18">
        <v>0.1187</v>
      </c>
      <c r="L223" s="18">
        <v>6.2100000000000002E-2</v>
      </c>
      <c r="M223" s="18">
        <v>-3.4000000000000002E-3</v>
      </c>
      <c r="N223" s="18">
        <v>6.5500000000000003E-2</v>
      </c>
      <c r="O223" s="22">
        <v>35.772997121775646</v>
      </c>
      <c r="P223" s="23">
        <v>105.47504025764896</v>
      </c>
      <c r="R223" s="22">
        <v>-2.0400000000000001E-2</v>
      </c>
      <c r="S223" s="22">
        <v>-1.8569189345654535</v>
      </c>
      <c r="T223" s="22">
        <v>5.6526796978683658</v>
      </c>
      <c r="U223" s="22">
        <v>-0.98416703531969041</v>
      </c>
    </row>
    <row r="224" spans="1:21" x14ac:dyDescent="0.25">
      <c r="A224" s="18" t="s">
        <v>60</v>
      </c>
      <c r="B224" s="33">
        <v>43699</v>
      </c>
      <c r="C224" s="18" t="s">
        <v>54</v>
      </c>
      <c r="D224" s="13" t="s">
        <v>6</v>
      </c>
      <c r="E224" s="18">
        <v>0.1221</v>
      </c>
      <c r="F224" s="22">
        <v>0.27839999999999998</v>
      </c>
      <c r="G224" s="22">
        <v>5.7742399999999999E-3</v>
      </c>
      <c r="H224" s="18">
        <v>65</v>
      </c>
      <c r="I224" s="18">
        <v>130</v>
      </c>
      <c r="J224" s="18">
        <v>0.20080000000000001</v>
      </c>
      <c r="K224" s="22">
        <v>0.13900000000000001</v>
      </c>
      <c r="L224" s="18">
        <v>7.8700000000000006E-2</v>
      </c>
      <c r="M224" s="18">
        <v>1.6900000000000012E-2</v>
      </c>
      <c r="N224" s="18">
        <v>6.1799999999999994E-2</v>
      </c>
      <c r="O224" s="22">
        <v>21.405414392197066</v>
      </c>
      <c r="P224" s="23">
        <v>78.526048284625148</v>
      </c>
      <c r="R224" s="22">
        <v>3.3800000000000024E-2</v>
      </c>
      <c r="S224" s="22">
        <v>5.8535841946299474</v>
      </c>
      <c r="T224" s="22">
        <v>13.629499293413506</v>
      </c>
      <c r="U224" s="22">
        <v>3.1023996231538722</v>
      </c>
    </row>
    <row r="225" spans="1:21" x14ac:dyDescent="0.25">
      <c r="A225" s="18" t="s">
        <v>61</v>
      </c>
      <c r="B225" s="33">
        <v>43699</v>
      </c>
      <c r="C225" s="18" t="s">
        <v>54</v>
      </c>
      <c r="D225" s="13" t="s">
        <v>6</v>
      </c>
      <c r="E225" s="18">
        <v>0.1221</v>
      </c>
      <c r="F225" s="18">
        <v>0.33339999999999997</v>
      </c>
      <c r="G225" s="22">
        <v>6.9347399999999991E-3</v>
      </c>
      <c r="H225" s="18">
        <v>55</v>
      </c>
      <c r="I225" s="18">
        <v>110</v>
      </c>
      <c r="J225" s="18">
        <v>0.1729</v>
      </c>
      <c r="K225" s="22">
        <v>0.111</v>
      </c>
      <c r="L225" s="18">
        <v>5.0799999999999998E-2</v>
      </c>
      <c r="M225" s="18">
        <v>-1.1099999999999999E-2</v>
      </c>
      <c r="N225" s="18">
        <v>6.1899999999999997E-2</v>
      </c>
      <c r="O225" s="22">
        <v>17.852147304729524</v>
      </c>
      <c r="P225" s="23">
        <v>121.85039370078741</v>
      </c>
      <c r="R225" s="22">
        <v>-2.2199999999999998E-2</v>
      </c>
      <c r="S225" s="22">
        <v>-3.2012735877624827</v>
      </c>
      <c r="T225" s="22">
        <v>7.3254368584835197</v>
      </c>
      <c r="U225" s="22">
        <v>-1.6966750015141159</v>
      </c>
    </row>
    <row r="226" spans="1:21" x14ac:dyDescent="0.25">
      <c r="A226" s="18" t="s">
        <v>62</v>
      </c>
      <c r="B226" s="33">
        <v>43699</v>
      </c>
      <c r="C226" s="18" t="s">
        <v>54</v>
      </c>
      <c r="D226" s="13" t="s">
        <v>6</v>
      </c>
      <c r="E226" s="18">
        <v>0.1221</v>
      </c>
      <c r="F226" s="18">
        <v>0.4083</v>
      </c>
      <c r="G226" s="22">
        <v>8.515130000000001E-3</v>
      </c>
      <c r="H226" s="18">
        <v>60</v>
      </c>
      <c r="I226" s="18">
        <v>120</v>
      </c>
      <c r="J226" s="18">
        <v>0.1915</v>
      </c>
      <c r="K226" s="18">
        <v>0.1285</v>
      </c>
      <c r="L226" s="18">
        <v>6.9400000000000003E-2</v>
      </c>
      <c r="M226" s="18">
        <v>6.4000000000000029E-3</v>
      </c>
      <c r="N226" s="18">
        <v>6.3E-2</v>
      </c>
      <c r="O226" s="22">
        <v>14.797190412829867</v>
      </c>
      <c r="P226" s="23">
        <v>90.778097982708928</v>
      </c>
      <c r="R226" s="22">
        <v>1.2800000000000006E-2</v>
      </c>
      <c r="S226" s="22">
        <v>1.503206645112876</v>
      </c>
      <c r="T226" s="22">
        <v>8.1501985289713712</v>
      </c>
      <c r="U226" s="22">
        <v>0.79669952190982429</v>
      </c>
    </row>
    <row r="227" spans="1:21" x14ac:dyDescent="0.25">
      <c r="A227" s="18" t="s">
        <v>63</v>
      </c>
      <c r="B227" s="33">
        <v>43699</v>
      </c>
      <c r="C227" s="18" t="s">
        <v>54</v>
      </c>
      <c r="D227" s="13" t="s">
        <v>6</v>
      </c>
      <c r="E227" s="18">
        <v>0.1221</v>
      </c>
      <c r="F227" s="18">
        <v>0.36549999999999999</v>
      </c>
      <c r="G227" s="22">
        <v>7.6120499999999995E-3</v>
      </c>
      <c r="H227" s="18">
        <v>50</v>
      </c>
      <c r="I227" s="18">
        <v>100</v>
      </c>
      <c r="J227" s="18">
        <v>0.1744</v>
      </c>
      <c r="K227" s="18">
        <v>0.11260000000000001</v>
      </c>
      <c r="L227" s="18">
        <v>5.2299999999999999E-2</v>
      </c>
      <c r="M227" s="18">
        <v>-9.4999999999999946E-3</v>
      </c>
      <c r="N227" s="18">
        <v>6.1799999999999994E-2</v>
      </c>
      <c r="O227" s="22">
        <v>16.237413049047234</v>
      </c>
      <c r="P227" s="23">
        <v>118.1644359464627</v>
      </c>
      <c r="R227" s="22">
        <v>-1.8999999999999989E-2</v>
      </c>
      <c r="S227" s="22">
        <v>-2.4960424589959329</v>
      </c>
      <c r="T227" s="22">
        <v>6.8706852950256501</v>
      </c>
      <c r="U227" s="22">
        <v>-1.3229025032678445</v>
      </c>
    </row>
    <row r="228" spans="1:21" x14ac:dyDescent="0.25">
      <c r="A228" s="29"/>
      <c r="B228" s="24" t="s">
        <v>53</v>
      </c>
      <c r="C228" s="29"/>
      <c r="D228" s="29"/>
      <c r="E228" s="24">
        <v>0.12210000000000001</v>
      </c>
      <c r="F228" s="26">
        <v>0.38219999999999998</v>
      </c>
      <c r="G228" s="26">
        <v>7.9644199999999998E-3</v>
      </c>
      <c r="H228" s="26"/>
      <c r="I228" s="26"/>
      <c r="J228" s="26">
        <v>0.18476000000000001</v>
      </c>
      <c r="K228" s="26">
        <v>0.12196</v>
      </c>
      <c r="L228" s="26">
        <v>6.2660000000000007E-2</v>
      </c>
      <c r="M228" s="26">
        <v>-1.3999999999999568E-4</v>
      </c>
      <c r="N228" s="26">
        <v>6.2799999999999995E-2</v>
      </c>
      <c r="O228" s="26">
        <v>21.213032456115865</v>
      </c>
      <c r="P228" s="27">
        <v>102.95880323444662</v>
      </c>
      <c r="Q228" s="26"/>
      <c r="R228" s="26">
        <v>-2.9999999999999914E-3</v>
      </c>
      <c r="S228" s="26">
        <v>-3.9488828316209187E-2</v>
      </c>
      <c r="T228" s="26">
        <v>8.3256999347524818</v>
      </c>
      <c r="U228" s="26">
        <v>-2.0929079007590889E-2</v>
      </c>
    </row>
    <row r="229" spans="1:21" x14ac:dyDescent="0.25">
      <c r="A229" s="18" t="s">
        <v>21</v>
      </c>
      <c r="B229" s="33">
        <v>43699</v>
      </c>
      <c r="C229" s="18" t="s">
        <v>8</v>
      </c>
      <c r="D229" s="13" t="s">
        <v>6</v>
      </c>
      <c r="E229" s="18">
        <v>0.1221</v>
      </c>
      <c r="F229" s="18">
        <v>0.4889</v>
      </c>
      <c r="G229" s="22">
        <v>1.0215790000000001E-2</v>
      </c>
      <c r="H229" s="18">
        <v>50</v>
      </c>
      <c r="I229" s="18">
        <v>150</v>
      </c>
      <c r="J229" s="18">
        <v>0.1336</v>
      </c>
      <c r="K229" s="18">
        <v>7.1300000000000002E-2</v>
      </c>
      <c r="L229" s="18">
        <v>1.1499999999999996E-2</v>
      </c>
      <c r="M229" s="18">
        <v>-5.0799999999999998E-2</v>
      </c>
      <c r="N229" s="18">
        <v>6.2299999999999994E-2</v>
      </c>
      <c r="O229" s="22">
        <v>18.295207712766214</v>
      </c>
      <c r="P229" s="23">
        <v>541.73913043478274</v>
      </c>
      <c r="R229" s="22">
        <v>-0.15240000000000001</v>
      </c>
      <c r="S229" s="22">
        <v>-14.91808269355576</v>
      </c>
      <c r="T229" s="22">
        <v>1.1257083397368188</v>
      </c>
      <c r="U229" s="22">
        <v>-7.9065838275845532</v>
      </c>
    </row>
    <row r="230" spans="1:21" x14ac:dyDescent="0.25">
      <c r="A230" s="18" t="s">
        <v>22</v>
      </c>
      <c r="B230" s="33">
        <v>43699</v>
      </c>
      <c r="C230" s="18" t="s">
        <v>8</v>
      </c>
      <c r="D230" s="13" t="s">
        <v>6</v>
      </c>
      <c r="E230" s="18">
        <v>0.1221</v>
      </c>
      <c r="F230" s="18">
        <v>0.83889999999999998</v>
      </c>
      <c r="G230" s="22">
        <v>1.7600790000000002E-2</v>
      </c>
      <c r="H230" s="18">
        <v>50</v>
      </c>
      <c r="I230" s="18">
        <v>150</v>
      </c>
      <c r="J230" s="18">
        <v>0.14929999999999999</v>
      </c>
      <c r="K230" s="18">
        <v>8.9200000000000002E-2</v>
      </c>
      <c r="L230" s="18">
        <v>2.7199999999999988E-2</v>
      </c>
      <c r="M230" s="18">
        <v>-3.2899999999999999E-2</v>
      </c>
      <c r="N230" s="18">
        <v>6.0099999999999987E-2</v>
      </c>
      <c r="O230" s="22">
        <v>10.243858372266242</v>
      </c>
      <c r="P230" s="23">
        <v>220.95588235294122</v>
      </c>
      <c r="R230" s="22">
        <v>-9.8699999999999996E-2</v>
      </c>
      <c r="S230" s="22">
        <v>-5.6077028360658803</v>
      </c>
      <c r="T230" s="22">
        <v>1.5453851787334538</v>
      </c>
      <c r="U230" s="22">
        <v>-2.9720825031149167</v>
      </c>
    </row>
    <row r="231" spans="1:21" x14ac:dyDescent="0.25">
      <c r="A231" s="18" t="s">
        <v>23</v>
      </c>
      <c r="B231" s="33">
        <v>43699</v>
      </c>
      <c r="C231" s="18" t="s">
        <v>8</v>
      </c>
      <c r="D231" s="13" t="s">
        <v>6</v>
      </c>
      <c r="E231" s="18">
        <v>0.1221</v>
      </c>
      <c r="F231" s="18">
        <v>0.1772</v>
      </c>
      <c r="G231" s="22">
        <v>3.6389200000000003E-3</v>
      </c>
      <c r="H231" s="18">
        <v>45</v>
      </c>
      <c r="I231" s="18">
        <v>90</v>
      </c>
      <c r="J231" s="22">
        <v>0.13730000000000001</v>
      </c>
      <c r="K231" s="22">
        <v>7.9600000000000004E-2</v>
      </c>
      <c r="L231" s="18">
        <v>1.5200000000000005E-2</v>
      </c>
      <c r="M231" s="18">
        <v>-4.2499999999999996E-2</v>
      </c>
      <c r="N231" s="18">
        <v>5.7700000000000001E-2</v>
      </c>
      <c r="O231" s="22">
        <v>31.7127059677047</v>
      </c>
      <c r="P231" s="23">
        <v>379.60526315789463</v>
      </c>
      <c r="R231" s="22">
        <v>-8.4999999999999992E-2</v>
      </c>
      <c r="S231" s="22">
        <v>-23.358578919019923</v>
      </c>
      <c r="T231" s="22">
        <v>4.1770635243423886</v>
      </c>
      <c r="U231" s="22">
        <v>-12.380046827080561</v>
      </c>
    </row>
    <row r="232" spans="1:21" x14ac:dyDescent="0.25">
      <c r="A232" s="18" t="s">
        <v>24</v>
      </c>
      <c r="B232" s="33">
        <v>43699</v>
      </c>
      <c r="C232" s="18" t="s">
        <v>8</v>
      </c>
      <c r="D232" s="13" t="s">
        <v>6</v>
      </c>
      <c r="E232" s="18">
        <v>0.1221</v>
      </c>
      <c r="F232" s="18">
        <v>0.64159999999999995</v>
      </c>
      <c r="G232" s="22">
        <v>1.343776E-2</v>
      </c>
      <c r="H232" s="18">
        <v>60</v>
      </c>
      <c r="I232" s="18">
        <v>120</v>
      </c>
      <c r="J232" s="22">
        <v>0.18</v>
      </c>
      <c r="K232" s="18">
        <v>0.1178</v>
      </c>
      <c r="L232" s="18">
        <v>5.7899999999999993E-2</v>
      </c>
      <c r="M232" s="18">
        <v>-4.2999999999999983E-3</v>
      </c>
      <c r="N232" s="18">
        <v>6.2199999999999991E-2</v>
      </c>
      <c r="O232" s="22">
        <v>9.2574952968351862</v>
      </c>
      <c r="P232" s="23">
        <v>107.42659758203799</v>
      </c>
      <c r="R232" s="22">
        <v>-8.5999999999999965E-3</v>
      </c>
      <c r="S232" s="22">
        <v>-0.6399876169837827</v>
      </c>
      <c r="T232" s="22">
        <v>4.3087538399257017</v>
      </c>
      <c r="U232" s="22">
        <v>-0.33919343700140486</v>
      </c>
    </row>
    <row r="233" spans="1:21" x14ac:dyDescent="0.25">
      <c r="A233" s="18" t="s">
        <v>25</v>
      </c>
      <c r="B233" s="33">
        <v>43699</v>
      </c>
      <c r="C233" s="18" t="s">
        <v>8</v>
      </c>
      <c r="D233" s="13" t="s">
        <v>6</v>
      </c>
      <c r="E233" s="18">
        <v>0.1221</v>
      </c>
      <c r="F233" s="22">
        <v>0.56399999999999995</v>
      </c>
      <c r="G233" s="22">
        <v>1.1800399999999999E-2</v>
      </c>
      <c r="H233" s="18">
        <v>60</v>
      </c>
      <c r="I233" s="18">
        <v>132</v>
      </c>
      <c r="J233" s="18">
        <v>0.19470000000000001</v>
      </c>
      <c r="K233" s="18">
        <v>0.13320000000000001</v>
      </c>
      <c r="L233" s="18">
        <v>7.2600000000000012E-2</v>
      </c>
      <c r="M233" s="18">
        <v>1.1100000000000013E-2</v>
      </c>
      <c r="N233" s="18">
        <v>6.1499999999999999E-2</v>
      </c>
      <c r="O233" s="22">
        <v>11.465713026677063</v>
      </c>
      <c r="P233" s="23">
        <v>84.710743801652882</v>
      </c>
      <c r="R233" s="22">
        <v>2.4420000000000028E-2</v>
      </c>
      <c r="S233" s="22">
        <v>2.069421375546594</v>
      </c>
      <c r="T233" s="22">
        <v>6.1523338191925712</v>
      </c>
      <c r="U233" s="22">
        <v>1.096793329039695</v>
      </c>
    </row>
    <row r="234" spans="1:21" x14ac:dyDescent="0.25">
      <c r="A234" s="29"/>
      <c r="B234" s="24" t="s">
        <v>53</v>
      </c>
      <c r="C234" s="29"/>
      <c r="D234" s="29"/>
      <c r="E234" s="24">
        <v>0.12210000000000001</v>
      </c>
      <c r="F234" s="24">
        <v>0.54211999999999994</v>
      </c>
      <c r="G234" s="30">
        <v>1.1338731999999999E-2</v>
      </c>
      <c r="H234" s="24"/>
      <c r="I234" s="24"/>
      <c r="J234" s="26">
        <v>0.15898000000000001</v>
      </c>
      <c r="K234" s="26">
        <v>9.8220000000000002E-2</v>
      </c>
      <c r="L234" s="26">
        <v>3.6880000000000003E-2</v>
      </c>
      <c r="M234" s="26">
        <v>-2.3879999999999992E-2</v>
      </c>
      <c r="N234" s="26">
        <v>6.0759999999999995E-2</v>
      </c>
      <c r="O234" s="31">
        <v>16.194996075249882</v>
      </c>
      <c r="P234" s="32">
        <v>266.88752346586188</v>
      </c>
      <c r="Q234" s="26"/>
      <c r="R234" s="31">
        <v>-6.4055999999999974E-2</v>
      </c>
      <c r="S234" s="31">
        <v>-8.4909861380157494</v>
      </c>
      <c r="T234" s="31">
        <v>3.4618489403861865</v>
      </c>
      <c r="U234" s="31">
        <v>-4.5002226531483478</v>
      </c>
    </row>
    <row r="235" spans="1:21" x14ac:dyDescent="0.25">
      <c r="A235" s="18" t="s">
        <v>26</v>
      </c>
      <c r="B235" s="33">
        <v>43699</v>
      </c>
      <c r="C235" s="18" t="s">
        <v>7</v>
      </c>
      <c r="D235" s="13" t="s">
        <v>6</v>
      </c>
      <c r="E235" s="18">
        <v>0.1221</v>
      </c>
      <c r="F235" s="22">
        <v>0.10390000000000001</v>
      </c>
      <c r="G235" s="22">
        <v>2.0922900000000006E-3</v>
      </c>
      <c r="H235" s="18">
        <v>26</v>
      </c>
      <c r="I235" s="18">
        <v>80</v>
      </c>
      <c r="J235" s="18">
        <v>0.21190000000000001</v>
      </c>
      <c r="K235" s="18">
        <v>0.15079999999999999</v>
      </c>
      <c r="L235" s="18">
        <v>8.9800000000000005E-2</v>
      </c>
      <c r="M235" s="18">
        <v>2.8699999999999989E-2</v>
      </c>
      <c r="N235" s="18">
        <v>6.1100000000000015E-2</v>
      </c>
      <c r="O235" s="22">
        <v>89.853700968794968</v>
      </c>
      <c r="P235" s="23">
        <v>68.040089086859695</v>
      </c>
      <c r="R235" s="22">
        <v>8.8307692307692268E-2</v>
      </c>
      <c r="S235" s="22">
        <v>42.206239243934753</v>
      </c>
      <c r="T235" s="22">
        <v>42.919480569137157</v>
      </c>
      <c r="U235" s="22">
        <v>22.369306799285422</v>
      </c>
    </row>
    <row r="236" spans="1:21" x14ac:dyDescent="0.25">
      <c r="A236" s="18" t="s">
        <v>28</v>
      </c>
      <c r="B236" s="33">
        <v>43699</v>
      </c>
      <c r="C236" s="18" t="s">
        <v>7</v>
      </c>
      <c r="D236" s="13" t="s">
        <v>6</v>
      </c>
      <c r="E236" s="18">
        <v>0.1221</v>
      </c>
      <c r="F236" s="22">
        <v>0.1222</v>
      </c>
      <c r="G236" s="22">
        <v>2.4784200000000003E-3</v>
      </c>
      <c r="H236" s="18">
        <v>20</v>
      </c>
      <c r="I236" s="18">
        <v>120</v>
      </c>
      <c r="J236" s="18">
        <v>0.26879999999999998</v>
      </c>
      <c r="K236" s="18">
        <v>0.20619999999999999</v>
      </c>
      <c r="L236" s="18">
        <v>0.1467</v>
      </c>
      <c r="M236" s="18">
        <v>8.4099999999999994E-2</v>
      </c>
      <c r="N236" s="18">
        <v>6.2600000000000003E-2</v>
      </c>
      <c r="O236" s="22">
        <v>151.54816374948552</v>
      </c>
      <c r="P236" s="23">
        <v>42.672119972733476</v>
      </c>
      <c r="R236" s="22">
        <v>0.50460000000000005</v>
      </c>
      <c r="S236" s="22">
        <v>203.59745321616191</v>
      </c>
      <c r="T236" s="22">
        <v>59.190936160941234</v>
      </c>
      <c r="U236" s="22">
        <v>107.90665020456582</v>
      </c>
    </row>
    <row r="237" spans="1:21" x14ac:dyDescent="0.25">
      <c r="A237" s="18" t="s">
        <v>29</v>
      </c>
      <c r="B237" s="33">
        <v>43699</v>
      </c>
      <c r="C237" s="18" t="s">
        <v>7</v>
      </c>
      <c r="D237" s="13" t="s">
        <v>6</v>
      </c>
      <c r="E237" s="18">
        <v>0.1221</v>
      </c>
      <c r="F237" s="22">
        <v>0.79210000000000003</v>
      </c>
      <c r="G237" s="22">
        <v>1.6613310000000003E-2</v>
      </c>
      <c r="H237" s="18">
        <v>28</v>
      </c>
      <c r="I237" s="18">
        <v>190</v>
      </c>
      <c r="J237" s="18">
        <v>0.28560000000000002</v>
      </c>
      <c r="K237" s="18">
        <v>0.2112</v>
      </c>
      <c r="L237" s="18">
        <v>0.16350000000000003</v>
      </c>
      <c r="M237" s="18">
        <v>8.9099999999999999E-2</v>
      </c>
      <c r="N237" s="18">
        <v>7.4400000000000036E-2</v>
      </c>
      <c r="O237" s="22">
        <v>30.388715003641234</v>
      </c>
      <c r="P237" s="23">
        <v>45.504587155963314</v>
      </c>
      <c r="R237" s="22">
        <v>0.6046071428571429</v>
      </c>
      <c r="S237" s="22">
        <v>36.392936919683244</v>
      </c>
      <c r="T237" s="22">
        <v>9.841506599226765</v>
      </c>
      <c r="U237" s="22">
        <v>19.288256567432121</v>
      </c>
    </row>
    <row r="238" spans="1:21" x14ac:dyDescent="0.25">
      <c r="A238" s="18" t="s">
        <v>30</v>
      </c>
      <c r="B238" s="33">
        <v>43699</v>
      </c>
      <c r="C238" s="18" t="s">
        <v>7</v>
      </c>
      <c r="D238" s="13" t="s">
        <v>6</v>
      </c>
      <c r="E238" s="18">
        <v>0.1221</v>
      </c>
      <c r="F238" s="22">
        <v>0.2354</v>
      </c>
      <c r="G238" s="22">
        <v>4.8669400000000002E-3</v>
      </c>
      <c r="H238" s="18">
        <v>20</v>
      </c>
      <c r="I238" s="18">
        <v>160</v>
      </c>
      <c r="J238" s="18">
        <v>0.2697</v>
      </c>
      <c r="K238" s="18">
        <v>0.19889999999999999</v>
      </c>
      <c r="L238" s="18">
        <v>0.14760000000000001</v>
      </c>
      <c r="M238" s="18">
        <v>7.6799999999999993E-2</v>
      </c>
      <c r="N238" s="18">
        <v>7.0800000000000016E-2</v>
      </c>
      <c r="O238" s="22">
        <v>116.37702539994331</v>
      </c>
      <c r="P238" s="23">
        <v>47.967479674796756</v>
      </c>
      <c r="R238" s="22">
        <v>0.61439999999999995</v>
      </c>
      <c r="S238" s="22">
        <v>126.23948517959948</v>
      </c>
      <c r="T238" s="22">
        <v>30.327063822442849</v>
      </c>
      <c r="U238" s="22">
        <v>66.906927145187723</v>
      </c>
    </row>
    <row r="239" spans="1:21" x14ac:dyDescent="0.25">
      <c r="A239" s="18" t="s">
        <v>31</v>
      </c>
      <c r="B239" s="33">
        <v>43699</v>
      </c>
      <c r="C239" s="18" t="s">
        <v>7</v>
      </c>
      <c r="D239" s="13" t="s">
        <v>6</v>
      </c>
      <c r="E239" s="18">
        <v>0.1221</v>
      </c>
      <c r="F239" s="22">
        <v>0.55479999999999996</v>
      </c>
      <c r="G239" s="22">
        <v>1.160628E-2</v>
      </c>
      <c r="H239" s="18">
        <v>20</v>
      </c>
      <c r="I239" s="18">
        <v>220</v>
      </c>
      <c r="J239" s="18">
        <v>0.22950000000000001</v>
      </c>
      <c r="K239" s="18">
        <v>0.1618</v>
      </c>
      <c r="L239" s="18">
        <v>0.10740000000000001</v>
      </c>
      <c r="M239" s="18">
        <v>3.9699999999999999E-2</v>
      </c>
      <c r="N239" s="18">
        <v>6.770000000000001E-2</v>
      </c>
      <c r="O239" s="22">
        <v>64.163539049549044</v>
      </c>
      <c r="P239" s="23">
        <v>63.035381750465561</v>
      </c>
      <c r="R239" s="22">
        <v>0.43669999999999998</v>
      </c>
      <c r="S239" s="22">
        <v>37.626181687844856</v>
      </c>
      <c r="T239" s="22">
        <v>9.2536109761267191</v>
      </c>
      <c r="U239" s="22">
        <v>19.941876294557776</v>
      </c>
    </row>
    <row r="240" spans="1:21" x14ac:dyDescent="0.25">
      <c r="A240" s="29"/>
      <c r="B240" s="24" t="s">
        <v>53</v>
      </c>
      <c r="C240" s="29"/>
      <c r="D240" s="29"/>
      <c r="E240" s="24">
        <v>0.12210000000000001</v>
      </c>
      <c r="F240" s="24">
        <v>0.36168</v>
      </c>
      <c r="G240" s="30">
        <v>7.5314480000000013E-3</v>
      </c>
      <c r="H240" s="24"/>
      <c r="I240" s="24"/>
      <c r="J240" s="26">
        <v>0.25309999999999999</v>
      </c>
      <c r="K240" s="26">
        <v>0.18578</v>
      </c>
      <c r="L240" s="26">
        <v>0.13100000000000003</v>
      </c>
      <c r="M240" s="26">
        <v>6.3679999999999987E-2</v>
      </c>
      <c r="N240" s="26">
        <v>6.7320000000000019E-2</v>
      </c>
      <c r="O240" s="31">
        <v>90.466228834282816</v>
      </c>
      <c r="P240" s="32">
        <v>53.443931528163759</v>
      </c>
      <c r="Q240" s="26"/>
      <c r="R240" s="31">
        <v>0.4497229670329671</v>
      </c>
      <c r="S240" s="31">
        <v>89.212459249444834</v>
      </c>
      <c r="T240" s="31">
        <v>30.306519625574943</v>
      </c>
      <c r="U240" s="31">
        <v>47.282603402205766</v>
      </c>
    </row>
    <row r="241" spans="1:21" x14ac:dyDescent="0.25">
      <c r="A241" s="39" t="s">
        <v>64</v>
      </c>
      <c r="B241" s="33">
        <v>43699</v>
      </c>
      <c r="C241" s="35" t="s">
        <v>56</v>
      </c>
      <c r="D241" s="13" t="s">
        <v>6</v>
      </c>
      <c r="E241" s="18">
        <v>0.1221</v>
      </c>
      <c r="F241" s="18">
        <v>0.5524</v>
      </c>
      <c r="G241" s="22">
        <v>1.1555640000000001E-2</v>
      </c>
      <c r="H241" s="18">
        <v>20</v>
      </c>
      <c r="I241" s="18">
        <v>190</v>
      </c>
      <c r="J241" s="18">
        <v>0.21010000000000001</v>
      </c>
      <c r="K241" s="18">
        <v>0.1419</v>
      </c>
      <c r="L241" s="18">
        <v>8.8000000000000009E-2</v>
      </c>
      <c r="M241" s="18">
        <v>1.9799999999999998E-2</v>
      </c>
      <c r="N241" s="18">
        <v>6.8200000000000011E-2</v>
      </c>
      <c r="O241" s="22">
        <v>56.06785950410363</v>
      </c>
      <c r="P241" s="23">
        <v>77.5</v>
      </c>
      <c r="R241" s="22">
        <v>0.18809999999999999</v>
      </c>
      <c r="S241" s="22">
        <v>16.277765662481695</v>
      </c>
      <c r="T241" s="22">
        <v>7.6153289649037186</v>
      </c>
      <c r="U241" s="22">
        <v>8.6272158011152982</v>
      </c>
    </row>
    <row r="242" spans="1:21" x14ac:dyDescent="0.25">
      <c r="A242" s="39" t="s">
        <v>65</v>
      </c>
      <c r="B242" s="33">
        <v>43699</v>
      </c>
      <c r="C242" s="35" t="s">
        <v>56</v>
      </c>
      <c r="D242" s="13" t="s">
        <v>6</v>
      </c>
      <c r="E242" s="18">
        <v>0.1221</v>
      </c>
      <c r="F242" s="18">
        <v>0.35339999999999999</v>
      </c>
      <c r="G242" s="22">
        <v>7.3567399999999996E-3</v>
      </c>
      <c r="H242" s="18">
        <v>22</v>
      </c>
      <c r="I242" s="18">
        <v>130</v>
      </c>
      <c r="J242" s="18">
        <v>0.21410000000000001</v>
      </c>
      <c r="K242" s="22">
        <v>0.14699999999999999</v>
      </c>
      <c r="L242" s="18">
        <v>9.2000000000000012E-2</v>
      </c>
      <c r="M242" s="18">
        <v>2.4899999999999992E-2</v>
      </c>
      <c r="N242" s="18">
        <v>6.7100000000000021E-2</v>
      </c>
      <c r="O242" s="22">
        <v>53.896155090434092</v>
      </c>
      <c r="P242" s="23">
        <v>72.93478260869567</v>
      </c>
      <c r="R242" s="22">
        <v>0.14713636363636357</v>
      </c>
      <c r="S242" s="22">
        <v>20.000212544736332</v>
      </c>
      <c r="T242" s="22">
        <v>12.505539138259612</v>
      </c>
      <c r="U242" s="22">
        <v>10.600112648710256</v>
      </c>
    </row>
    <row r="243" spans="1:21" x14ac:dyDescent="0.25">
      <c r="A243" s="39" t="s">
        <v>66</v>
      </c>
      <c r="B243" s="33">
        <v>43699</v>
      </c>
      <c r="C243" s="35" t="s">
        <v>56</v>
      </c>
      <c r="D243" s="13" t="s">
        <v>6</v>
      </c>
      <c r="E243" s="18">
        <v>0.1221</v>
      </c>
      <c r="F243" s="18">
        <v>0.2326</v>
      </c>
      <c r="G243" s="22">
        <v>4.8078599999999997E-3</v>
      </c>
      <c r="H243" s="18">
        <v>24</v>
      </c>
      <c r="I243" s="18">
        <v>132</v>
      </c>
      <c r="J243" s="18">
        <v>0.27110000000000001</v>
      </c>
      <c r="K243" s="22">
        <v>0.19800000000000001</v>
      </c>
      <c r="L243" s="18">
        <v>0.14900000000000002</v>
      </c>
      <c r="M243" s="18">
        <v>7.5900000000000009E-2</v>
      </c>
      <c r="N243" s="18">
        <v>7.3100000000000012E-2</v>
      </c>
      <c r="O243" s="22">
        <v>83.623483212905555</v>
      </c>
      <c r="P243" s="23">
        <v>49.060402684563762</v>
      </c>
      <c r="R243" s="22">
        <v>0.41745000000000004</v>
      </c>
      <c r="S243" s="22">
        <v>86.826571489186477</v>
      </c>
      <c r="T243" s="22">
        <v>30.990919036744003</v>
      </c>
      <c r="U243" s="22">
        <v>46.018082889268833</v>
      </c>
    </row>
    <row r="244" spans="1:21" x14ac:dyDescent="0.25">
      <c r="A244" s="39" t="s">
        <v>67</v>
      </c>
      <c r="B244" s="33">
        <v>43699</v>
      </c>
      <c r="C244" s="35" t="s">
        <v>56</v>
      </c>
      <c r="D244" s="13" t="s">
        <v>6</v>
      </c>
      <c r="E244" s="18">
        <v>0.1221</v>
      </c>
      <c r="F244" s="18">
        <v>0.4234</v>
      </c>
      <c r="G244" s="22">
        <v>8.8337400000000014E-3</v>
      </c>
      <c r="H244" s="18">
        <v>26</v>
      </c>
      <c r="I244" s="18">
        <v>114</v>
      </c>
      <c r="J244" s="18">
        <v>0.2671</v>
      </c>
      <c r="K244" s="18">
        <v>0.19450000000000001</v>
      </c>
      <c r="L244" s="18">
        <v>0.14500000000000002</v>
      </c>
      <c r="M244" s="18">
        <v>7.2400000000000006E-2</v>
      </c>
      <c r="N244" s="18">
        <v>7.2600000000000012E-2</v>
      </c>
      <c r="O244" s="22">
        <v>36.034915780074684</v>
      </c>
      <c r="P244" s="23">
        <v>50.068965517241381</v>
      </c>
      <c r="R244" s="22">
        <v>0.31744615384615388</v>
      </c>
      <c r="S244" s="22">
        <v>35.935646039633703</v>
      </c>
      <c r="T244" s="22">
        <v>16.414338660635245</v>
      </c>
      <c r="U244" s="22">
        <v>19.045892401005862</v>
      </c>
    </row>
    <row r="245" spans="1:21" x14ac:dyDescent="0.25">
      <c r="A245" s="39" t="s">
        <v>68</v>
      </c>
      <c r="B245" s="33">
        <v>43699</v>
      </c>
      <c r="C245" s="35" t="s">
        <v>56</v>
      </c>
      <c r="D245" s="13" t="s">
        <v>6</v>
      </c>
      <c r="E245" s="18">
        <v>0.1221</v>
      </c>
      <c r="F245" s="18">
        <v>0.27550000000000002</v>
      </c>
      <c r="G245" s="22">
        <v>5.7130500000000008E-3</v>
      </c>
      <c r="H245" s="18">
        <v>16</v>
      </c>
      <c r="I245" s="18">
        <v>90</v>
      </c>
      <c r="J245" s="22">
        <v>0.38</v>
      </c>
      <c r="K245" s="18">
        <v>0.29170000000000001</v>
      </c>
      <c r="L245" s="18">
        <v>0.25790000000000002</v>
      </c>
      <c r="M245" s="18">
        <v>0.16960000000000003</v>
      </c>
      <c r="N245" s="18">
        <v>8.829999999999999E-2</v>
      </c>
      <c r="O245" s="22">
        <v>86.939113083204219</v>
      </c>
      <c r="P245" s="23">
        <v>34.238076773943384</v>
      </c>
      <c r="R245" s="22">
        <v>0.95400000000000007</v>
      </c>
      <c r="S245" s="22">
        <v>166.9861107464489</v>
      </c>
      <c r="T245" s="22">
        <v>45.142262014160558</v>
      </c>
      <c r="U245" s="22">
        <v>88.502638695617918</v>
      </c>
    </row>
    <row r="246" spans="1:21" x14ac:dyDescent="0.25">
      <c r="A246" s="29"/>
      <c r="B246" s="24" t="s">
        <v>53</v>
      </c>
      <c r="C246" s="29"/>
      <c r="D246" s="29"/>
      <c r="E246" s="24">
        <v>0.12210000000000001</v>
      </c>
      <c r="F246" s="24">
        <v>0.36746000000000001</v>
      </c>
      <c r="G246" s="30">
        <v>7.6534060000000015E-3</v>
      </c>
      <c r="H246" s="24"/>
      <c r="I246" s="24"/>
      <c r="J246" s="26">
        <v>0.26848</v>
      </c>
      <c r="K246" s="26">
        <v>0.19462000000000002</v>
      </c>
      <c r="L246" s="26">
        <v>0.14638000000000001</v>
      </c>
      <c r="M246" s="26">
        <v>7.2520000000000001E-2</v>
      </c>
      <c r="N246" s="26">
        <v>7.3860000000000009E-2</v>
      </c>
      <c r="O246" s="31">
        <v>63.312305334144447</v>
      </c>
      <c r="P246" s="32">
        <v>56.760445516888844</v>
      </c>
      <c r="Q246" s="26"/>
      <c r="R246" s="31">
        <v>0.40482650349650351</v>
      </c>
      <c r="S246" s="31">
        <v>65.205261296497426</v>
      </c>
      <c r="T246" s="31">
        <v>22.533677562940632</v>
      </c>
      <c r="U246" s="31">
        <v>34.558788487143637</v>
      </c>
    </row>
    <row r="247" spans="1:21" x14ac:dyDescent="0.25">
      <c r="A247" s="18" t="s">
        <v>32</v>
      </c>
      <c r="B247" s="33">
        <v>43699</v>
      </c>
      <c r="C247" s="35" t="s">
        <v>9</v>
      </c>
      <c r="D247" s="13" t="s">
        <v>6</v>
      </c>
      <c r="E247" s="18">
        <v>0.1221</v>
      </c>
      <c r="F247" s="18">
        <v>0.36990000000000001</v>
      </c>
      <c r="G247" s="22">
        <v>7.7048899999999998E-3</v>
      </c>
      <c r="H247" s="18">
        <v>24</v>
      </c>
      <c r="I247" s="18">
        <v>190</v>
      </c>
      <c r="J247" s="18">
        <v>0.2213</v>
      </c>
      <c r="K247" s="18">
        <v>0.15770000000000001</v>
      </c>
      <c r="L247" s="18">
        <v>9.9199999999999997E-2</v>
      </c>
      <c r="M247" s="18">
        <v>3.5600000000000007E-2</v>
      </c>
      <c r="N247" s="18">
        <v>6.359999999999999E-2</v>
      </c>
      <c r="O247" s="22">
        <v>65.348110096315452</v>
      </c>
      <c r="P247" s="23">
        <v>64.112903225806434</v>
      </c>
      <c r="R247" s="22">
        <v>0.28183333333333338</v>
      </c>
      <c r="S247" s="22">
        <v>36.578501877811803</v>
      </c>
      <c r="T247" s="22">
        <v>12.874940459889759</v>
      </c>
      <c r="U247" s="22">
        <v>19.386605995240256</v>
      </c>
    </row>
    <row r="248" spans="1:21" x14ac:dyDescent="0.25">
      <c r="A248" s="18" t="s">
        <v>33</v>
      </c>
      <c r="B248" s="33">
        <v>43699</v>
      </c>
      <c r="C248" s="35" t="s">
        <v>9</v>
      </c>
      <c r="D248" s="13" t="s">
        <v>6</v>
      </c>
      <c r="E248" s="18">
        <v>0.1221</v>
      </c>
      <c r="F248" s="18">
        <v>0.18129999999999999</v>
      </c>
      <c r="G248" s="22">
        <v>3.7254300000000001E-3</v>
      </c>
      <c r="H248" s="18">
        <v>24</v>
      </c>
      <c r="I248" s="18">
        <v>152</v>
      </c>
      <c r="J248" s="18">
        <v>0.17050000000000001</v>
      </c>
      <c r="K248" s="18">
        <v>0.1061</v>
      </c>
      <c r="L248" s="18">
        <v>4.8400000000000012E-2</v>
      </c>
      <c r="M248" s="18">
        <v>-1.6E-2</v>
      </c>
      <c r="N248" s="18">
        <v>6.4400000000000013E-2</v>
      </c>
      <c r="O248" s="22">
        <v>109.48176899489903</v>
      </c>
      <c r="P248" s="23">
        <v>133.05785123966942</v>
      </c>
      <c r="R248" s="22">
        <v>-0.10133333333333334</v>
      </c>
      <c r="S248" s="22">
        <v>-27.200439501838268</v>
      </c>
      <c r="T248" s="22">
        <v>12.991788867325386</v>
      </c>
      <c r="U248" s="22">
        <v>-14.416232935974282</v>
      </c>
    </row>
    <row r="249" spans="1:21" x14ac:dyDescent="0.25">
      <c r="A249" s="18" t="s">
        <v>34</v>
      </c>
      <c r="B249" s="33">
        <v>43699</v>
      </c>
      <c r="C249" s="35" t="s">
        <v>9</v>
      </c>
      <c r="D249" s="13" t="s">
        <v>6</v>
      </c>
      <c r="E249" s="18">
        <v>0.1221</v>
      </c>
      <c r="F249" s="18">
        <v>0.21859999999999999</v>
      </c>
      <c r="G249" s="22">
        <v>4.5124599999999994E-3</v>
      </c>
      <c r="H249" s="18">
        <v>20</v>
      </c>
      <c r="I249" s="18">
        <v>126</v>
      </c>
      <c r="J249" s="22">
        <v>0.224</v>
      </c>
      <c r="K249" s="18">
        <v>0.15939999999999999</v>
      </c>
      <c r="L249" s="18">
        <v>0.1019</v>
      </c>
      <c r="M249" s="18">
        <v>3.7299999999999986E-2</v>
      </c>
      <c r="N249" s="18">
        <v>6.4600000000000019E-2</v>
      </c>
      <c r="O249" s="22">
        <v>90.190273154775923</v>
      </c>
      <c r="P249" s="23">
        <v>63.395485770363116</v>
      </c>
      <c r="R249" s="22">
        <v>0.23498999999999992</v>
      </c>
      <c r="S249" s="22">
        <v>52.07580787419721</v>
      </c>
      <c r="T249" s="22">
        <v>22.581917623646529</v>
      </c>
      <c r="U249" s="22">
        <v>27.600178173324522</v>
      </c>
    </row>
    <row r="250" spans="1:21" x14ac:dyDescent="0.25">
      <c r="A250" s="18" t="s">
        <v>35</v>
      </c>
      <c r="B250" s="33">
        <v>43699</v>
      </c>
      <c r="C250" s="35" t="s">
        <v>9</v>
      </c>
      <c r="D250" s="13" t="s">
        <v>6</v>
      </c>
      <c r="E250" s="18">
        <v>0.1221</v>
      </c>
      <c r="F250" s="18">
        <v>0.37880000000000003</v>
      </c>
      <c r="G250" s="22">
        <v>7.8926800000000009E-3</v>
      </c>
      <c r="H250" s="18">
        <v>26</v>
      </c>
      <c r="I250" s="18">
        <v>170</v>
      </c>
      <c r="J250" s="18">
        <v>0.24790000000000001</v>
      </c>
      <c r="K250" s="18">
        <v>0.18229999999999999</v>
      </c>
      <c r="L250" s="18">
        <v>0.12580000000000002</v>
      </c>
      <c r="M250" s="18">
        <v>6.019999999999999E-2</v>
      </c>
      <c r="N250" s="18">
        <v>6.5600000000000033E-2</v>
      </c>
      <c r="O250" s="22">
        <v>54.344414941829271</v>
      </c>
      <c r="P250" s="23">
        <v>52.146263910969815</v>
      </c>
      <c r="R250" s="22">
        <v>0.39361538461538453</v>
      </c>
      <c r="S250" s="22">
        <v>49.870941760642076</v>
      </c>
      <c r="T250" s="22">
        <v>15.938819260377972</v>
      </c>
      <c r="U250" s="22">
        <v>26.431599133140303</v>
      </c>
    </row>
    <row r="251" spans="1:21" x14ac:dyDescent="0.25">
      <c r="A251" s="18" t="s">
        <v>36</v>
      </c>
      <c r="B251" s="33">
        <v>43699</v>
      </c>
      <c r="C251" s="35" t="s">
        <v>9</v>
      </c>
      <c r="D251" s="13" t="s">
        <v>6</v>
      </c>
      <c r="E251" s="18">
        <v>0.1221</v>
      </c>
      <c r="F251" s="18">
        <v>0.45519999999999999</v>
      </c>
      <c r="G251" s="22">
        <v>9.5047200000000012E-3</v>
      </c>
      <c r="H251" s="18">
        <v>30</v>
      </c>
      <c r="I251" s="18">
        <v>202</v>
      </c>
      <c r="J251" s="18">
        <v>0.1946</v>
      </c>
      <c r="K251" s="18">
        <v>0.13109999999999999</v>
      </c>
      <c r="L251" s="18">
        <v>7.2499999999999995E-2</v>
      </c>
      <c r="M251" s="18">
        <v>8.9999999999999941E-3</v>
      </c>
      <c r="N251" s="18">
        <v>6.3500000000000001E-2</v>
      </c>
      <c r="O251" s="22">
        <v>44.984667267070108</v>
      </c>
      <c r="P251" s="23">
        <v>87.58620689655173</v>
      </c>
      <c r="R251" s="22">
        <v>6.0599999999999966E-2</v>
      </c>
      <c r="S251" s="22">
        <v>6.3757796126556023</v>
      </c>
      <c r="T251" s="22">
        <v>7.6277891405533236</v>
      </c>
      <c r="U251" s="22">
        <v>3.3791631947074694</v>
      </c>
    </row>
    <row r="252" spans="1:21" x14ac:dyDescent="0.25">
      <c r="A252" s="29"/>
      <c r="B252" s="24" t="s">
        <v>53</v>
      </c>
      <c r="C252" s="29"/>
      <c r="D252" s="29"/>
      <c r="E252" s="24">
        <v>0.12210000000000001</v>
      </c>
      <c r="F252" s="24">
        <v>0.32076000000000005</v>
      </c>
      <c r="G252" s="30">
        <v>6.6680360000000004E-3</v>
      </c>
      <c r="H252" s="24"/>
      <c r="I252" s="24"/>
      <c r="J252" s="26">
        <v>0.21166000000000001</v>
      </c>
      <c r="K252" s="26">
        <v>0.14732000000000001</v>
      </c>
      <c r="L252" s="26">
        <v>8.9560000000000001E-2</v>
      </c>
      <c r="M252" s="26">
        <v>2.5219999999999999E-2</v>
      </c>
      <c r="N252" s="26">
        <v>6.4340000000000008E-2</v>
      </c>
      <c r="O252" s="31">
        <v>72.869846890977954</v>
      </c>
      <c r="P252" s="32">
        <v>80.059742208672105</v>
      </c>
      <c r="Q252" s="26"/>
      <c r="R252" s="31">
        <v>0.17394107692307689</v>
      </c>
      <c r="S252" s="31">
        <v>23.540118324693687</v>
      </c>
      <c r="T252" s="31">
        <v>14.403051070358591</v>
      </c>
      <c r="U252" s="31">
        <v>12.476262712087653</v>
      </c>
    </row>
    <row r="253" spans="1:21" x14ac:dyDescent="0.25">
      <c r="D253" s="13"/>
    </row>
    <row r="254" spans="1:21" x14ac:dyDescent="0.25">
      <c r="A254" s="18" t="s">
        <v>14</v>
      </c>
      <c r="B254" s="33">
        <v>43714</v>
      </c>
      <c r="C254" s="18" t="s">
        <v>5</v>
      </c>
      <c r="D254" s="13" t="s">
        <v>6</v>
      </c>
      <c r="E254" s="18">
        <v>0.1221</v>
      </c>
      <c r="F254" s="34">
        <v>0.4365</v>
      </c>
      <c r="G254" s="22">
        <v>9.1101500000000009E-3</v>
      </c>
      <c r="H254" s="21">
        <v>22</v>
      </c>
      <c r="I254" s="21">
        <v>160</v>
      </c>
      <c r="J254" s="21">
        <v>0.2344</v>
      </c>
      <c r="K254" s="21">
        <v>0.21579999999999999</v>
      </c>
      <c r="L254" s="18">
        <v>0.1123</v>
      </c>
      <c r="M254" s="18">
        <v>9.3699999999999992E-2</v>
      </c>
      <c r="N254" s="18">
        <v>1.8600000000000005E-2</v>
      </c>
      <c r="O254" s="22">
        <v>14.848572995255545</v>
      </c>
      <c r="P254" s="23">
        <v>16.562778272484422</v>
      </c>
      <c r="R254" s="22">
        <v>0.68145454545454531</v>
      </c>
      <c r="S254" s="22">
        <v>74.801682239539986</v>
      </c>
      <c r="T254" s="22">
        <v>12.326910094784388</v>
      </c>
      <c r="U254" s="22">
        <v>39.644891586956192</v>
      </c>
    </row>
    <row r="255" spans="1:21" x14ac:dyDescent="0.25">
      <c r="A255" s="18" t="s">
        <v>17</v>
      </c>
      <c r="B255" s="33">
        <v>43714</v>
      </c>
      <c r="C255" s="18" t="s">
        <v>5</v>
      </c>
      <c r="D255" s="13" t="s">
        <v>6</v>
      </c>
      <c r="E255" s="18">
        <v>0.1221</v>
      </c>
      <c r="F255" s="21">
        <v>0.1782</v>
      </c>
      <c r="G255" s="22">
        <v>3.6600200000000004E-3</v>
      </c>
      <c r="H255" s="21">
        <v>30</v>
      </c>
      <c r="I255" s="21">
        <v>130</v>
      </c>
      <c r="J255" s="21">
        <v>0.18279999999999999</v>
      </c>
      <c r="K255" s="21">
        <v>0.16980000000000001</v>
      </c>
      <c r="L255" s="18">
        <v>6.069999999999999E-2</v>
      </c>
      <c r="M255" s="18">
        <v>4.7700000000000006E-2</v>
      </c>
      <c r="N255" s="18">
        <v>1.2999999999999984E-2</v>
      </c>
      <c r="O255" s="22">
        <v>15.391537022566339</v>
      </c>
      <c r="P255" s="23">
        <v>21.416803953871476</v>
      </c>
      <c r="R255" s="22">
        <v>0.20670000000000002</v>
      </c>
      <c r="S255" s="22">
        <v>56.475101228955033</v>
      </c>
      <c r="T255" s="22">
        <v>16.584608827274163</v>
      </c>
      <c r="U255" s="22">
        <v>29.931803651346168</v>
      </c>
    </row>
    <row r="256" spans="1:21" x14ac:dyDescent="0.25">
      <c r="A256" s="18" t="s">
        <v>18</v>
      </c>
      <c r="B256" s="33">
        <v>43714</v>
      </c>
      <c r="C256" s="18" t="s">
        <v>5</v>
      </c>
      <c r="D256" s="13" t="s">
        <v>6</v>
      </c>
      <c r="E256" s="18">
        <v>0.1221</v>
      </c>
      <c r="F256" s="21">
        <v>0.34060000000000001</v>
      </c>
      <c r="G256" s="22">
        <v>7.0866600000000007E-3</v>
      </c>
      <c r="H256" s="21">
        <v>20</v>
      </c>
      <c r="I256" s="21">
        <v>130</v>
      </c>
      <c r="J256" s="34">
        <v>0.1983</v>
      </c>
      <c r="K256" s="34">
        <v>0.18140000000000001</v>
      </c>
      <c r="L256" s="18">
        <v>7.6200000000000004E-2</v>
      </c>
      <c r="M256" s="18">
        <v>5.9300000000000005E-2</v>
      </c>
      <c r="N256" s="18">
        <v>1.6899999999999998E-2</v>
      </c>
      <c r="O256" s="22">
        <v>15.500955316044509</v>
      </c>
      <c r="P256" s="23">
        <v>22.178477690288712</v>
      </c>
      <c r="R256" s="22">
        <v>0.38545000000000001</v>
      </c>
      <c r="S256" s="22">
        <v>54.390926049789321</v>
      </c>
      <c r="T256" s="22">
        <v>10.752597133205205</v>
      </c>
      <c r="U256" s="22">
        <v>28.827190806388341</v>
      </c>
    </row>
    <row r="257" spans="1:21" x14ac:dyDescent="0.25">
      <c r="A257" s="18" t="s">
        <v>19</v>
      </c>
      <c r="B257" s="33">
        <v>43714</v>
      </c>
      <c r="C257" s="18" t="s">
        <v>5</v>
      </c>
      <c r="D257" s="13" t="s">
        <v>6</v>
      </c>
      <c r="E257" s="18">
        <v>0.1221</v>
      </c>
      <c r="F257" s="21">
        <v>0.57769999999999999</v>
      </c>
      <c r="G257" s="22">
        <v>1.2089470000000001E-2</v>
      </c>
      <c r="H257" s="21">
        <v>20</v>
      </c>
      <c r="I257" s="21">
        <v>250</v>
      </c>
      <c r="J257" s="34">
        <v>0.49159999999999998</v>
      </c>
      <c r="K257" s="21">
        <v>0.39729999999999999</v>
      </c>
      <c r="L257" s="18">
        <v>0.3695</v>
      </c>
      <c r="M257" s="18">
        <v>0.2752</v>
      </c>
      <c r="N257" s="18">
        <v>9.4299999999999995E-2</v>
      </c>
      <c r="O257" s="22">
        <v>97.502206465626685</v>
      </c>
      <c r="P257" s="23">
        <v>25.520974289580511</v>
      </c>
      <c r="R257" s="22">
        <v>3.44</v>
      </c>
      <c r="S257" s="22">
        <v>284.54514548611309</v>
      </c>
      <c r="T257" s="22">
        <v>30.563788156139182</v>
      </c>
      <c r="U257" s="22">
        <v>150.80892710763993</v>
      </c>
    </row>
    <row r="258" spans="1:21" x14ac:dyDescent="0.25">
      <c r="A258" s="18" t="s">
        <v>20</v>
      </c>
      <c r="B258" s="33">
        <v>43714</v>
      </c>
      <c r="C258" s="18" t="s">
        <v>5</v>
      </c>
      <c r="D258" s="13" t="s">
        <v>6</v>
      </c>
      <c r="E258" s="18">
        <v>0.1221</v>
      </c>
      <c r="F258" s="34">
        <v>0.435</v>
      </c>
      <c r="G258" s="22">
        <v>9.0785000000000015E-3</v>
      </c>
      <c r="H258" s="21">
        <v>30</v>
      </c>
      <c r="I258" s="21">
        <v>220</v>
      </c>
      <c r="J258" s="34">
        <v>0.27679999999999999</v>
      </c>
      <c r="K258" s="34">
        <v>0.24260000000000001</v>
      </c>
      <c r="L258" s="18">
        <v>0.1547</v>
      </c>
      <c r="M258" s="18">
        <v>0.12050000000000001</v>
      </c>
      <c r="N258" s="18">
        <v>3.4199999999999994E-2</v>
      </c>
      <c r="O258" s="22">
        <v>27.625709092911816</v>
      </c>
      <c r="P258" s="23">
        <v>22.107304460245633</v>
      </c>
      <c r="R258" s="22">
        <v>0.88366666666666682</v>
      </c>
      <c r="S258" s="22">
        <v>97.33619724256944</v>
      </c>
      <c r="T258" s="22">
        <v>17.040259954838351</v>
      </c>
      <c r="U258" s="22">
        <v>51.588184538561805</v>
      </c>
    </row>
    <row r="259" spans="1:21" x14ac:dyDescent="0.25">
      <c r="A259" s="29"/>
      <c r="B259" s="24" t="s">
        <v>53</v>
      </c>
      <c r="C259" s="25"/>
      <c r="D259" s="25"/>
      <c r="E259" s="26">
        <v>0.12210000000000001</v>
      </c>
      <c r="F259" s="26">
        <v>0.39360000000000001</v>
      </c>
      <c r="G259" s="26">
        <v>8.2049600000000007E-3</v>
      </c>
      <c r="H259" s="26"/>
      <c r="I259" s="26"/>
      <c r="J259" s="26">
        <v>0.27677999999999997</v>
      </c>
      <c r="K259" s="26">
        <v>0.24137999999999998</v>
      </c>
      <c r="L259" s="26">
        <v>0.15468000000000001</v>
      </c>
      <c r="M259" s="26">
        <v>0.11928000000000001</v>
      </c>
      <c r="N259" s="26">
        <v>3.5400000000000001E-2</v>
      </c>
      <c r="O259" s="26">
        <v>34.173796178480977</v>
      </c>
      <c r="P259" s="27">
        <v>21.55726773329415</v>
      </c>
      <c r="Q259" s="26"/>
      <c r="R259" s="26">
        <v>1.1194542424242424</v>
      </c>
      <c r="S259" s="26">
        <v>113.50981044939337</v>
      </c>
      <c r="T259" s="26">
        <v>17.453632833248257</v>
      </c>
      <c r="U259" s="26">
        <v>60.160199538178482</v>
      </c>
    </row>
    <row r="260" spans="1:21" x14ac:dyDescent="0.25">
      <c r="A260" s="18" t="s">
        <v>59</v>
      </c>
      <c r="B260" s="33">
        <v>43714</v>
      </c>
      <c r="C260" s="18" t="s">
        <v>54</v>
      </c>
      <c r="D260" s="13" t="s">
        <v>6</v>
      </c>
      <c r="E260" s="18">
        <v>0.1221</v>
      </c>
      <c r="F260" s="18">
        <v>0.30809999999999998</v>
      </c>
      <c r="G260" s="22">
        <v>6.4009099999999992E-3</v>
      </c>
      <c r="H260" s="18">
        <v>32</v>
      </c>
      <c r="I260" s="18">
        <v>160</v>
      </c>
      <c r="J260" s="28">
        <v>0.2485</v>
      </c>
      <c r="K260" s="22">
        <v>0.20599999999999999</v>
      </c>
      <c r="L260" s="18">
        <v>0.12640000000000001</v>
      </c>
      <c r="M260" s="18">
        <v>8.3899999999999988E-2</v>
      </c>
      <c r="N260" s="18">
        <v>4.2500000000000024E-2</v>
      </c>
      <c r="O260" s="22">
        <v>33.198404601845695</v>
      </c>
      <c r="P260" s="23">
        <v>33.623417721519004</v>
      </c>
      <c r="R260" s="22">
        <v>0.41949999999999993</v>
      </c>
      <c r="S260" s="22">
        <v>65.537556378702405</v>
      </c>
      <c r="T260" s="22">
        <v>19.747192196109619</v>
      </c>
      <c r="U260" s="22">
        <v>34.734904880712278</v>
      </c>
    </row>
    <row r="261" spans="1:21" x14ac:dyDescent="0.25">
      <c r="A261" s="18" t="s">
        <v>60</v>
      </c>
      <c r="B261" s="33">
        <v>43714</v>
      </c>
      <c r="C261" s="18" t="s">
        <v>54</v>
      </c>
      <c r="D261" s="13" t="s">
        <v>6</v>
      </c>
      <c r="E261" s="18">
        <v>0.1221</v>
      </c>
      <c r="F261" s="22">
        <v>0.2873</v>
      </c>
      <c r="G261" s="22">
        <v>5.9620300000000001E-3</v>
      </c>
      <c r="H261" s="18">
        <v>50</v>
      </c>
      <c r="I261" s="18">
        <v>110</v>
      </c>
      <c r="J261" s="18">
        <v>0.19620000000000001</v>
      </c>
      <c r="K261" s="22">
        <v>0.1628</v>
      </c>
      <c r="L261" s="18">
        <v>7.4100000000000013E-2</v>
      </c>
      <c r="M261" s="18">
        <v>4.07E-2</v>
      </c>
      <c r="N261" s="18">
        <v>3.3400000000000013E-2</v>
      </c>
      <c r="O261" s="22">
        <v>12.324661231157849</v>
      </c>
      <c r="P261" s="23">
        <v>45.07422402159245</v>
      </c>
      <c r="R261" s="22">
        <v>8.9540000000000008E-2</v>
      </c>
      <c r="S261" s="22">
        <v>15.018374614015697</v>
      </c>
      <c r="T261" s="22">
        <v>12.428652656897066</v>
      </c>
      <c r="U261" s="22">
        <v>7.95973854542832</v>
      </c>
    </row>
    <row r="262" spans="1:21" x14ac:dyDescent="0.25">
      <c r="A262" s="18" t="s">
        <v>61</v>
      </c>
      <c r="B262" s="33">
        <v>43714</v>
      </c>
      <c r="C262" s="18" t="s">
        <v>54</v>
      </c>
      <c r="D262" s="13" t="s">
        <v>6</v>
      </c>
      <c r="E262" s="18">
        <v>0.1221</v>
      </c>
      <c r="F262" s="18">
        <v>0.2727</v>
      </c>
      <c r="G262" s="22">
        <v>5.6539699999999995E-3</v>
      </c>
      <c r="H262" s="18">
        <v>30</v>
      </c>
      <c r="I262" s="18">
        <v>120</v>
      </c>
      <c r="J262" s="18">
        <v>0.30659999999999998</v>
      </c>
      <c r="K262" s="22">
        <v>0.26219999999999999</v>
      </c>
      <c r="L262" s="18">
        <v>0.1845</v>
      </c>
      <c r="M262" s="18">
        <v>0.1401</v>
      </c>
      <c r="N262" s="18">
        <v>4.4399999999999995E-2</v>
      </c>
      <c r="O262" s="22">
        <v>31.411556835285648</v>
      </c>
      <c r="P262" s="23">
        <v>24.065040650406502</v>
      </c>
      <c r="R262" s="22">
        <v>0.56040000000000001</v>
      </c>
      <c r="S262" s="22">
        <v>99.116196230259462</v>
      </c>
      <c r="T262" s="22">
        <v>32.631938266386278</v>
      </c>
      <c r="U262" s="22">
        <v>52.531584002037519</v>
      </c>
    </row>
    <row r="263" spans="1:21" x14ac:dyDescent="0.25">
      <c r="A263" s="18" t="s">
        <v>62</v>
      </c>
      <c r="B263" s="33">
        <v>43714</v>
      </c>
      <c r="C263" s="18" t="s">
        <v>54</v>
      </c>
      <c r="D263" s="13" t="s">
        <v>6</v>
      </c>
      <c r="E263" s="18">
        <v>0.1221</v>
      </c>
      <c r="F263" s="18">
        <v>0.57379999999999998</v>
      </c>
      <c r="G263" s="22">
        <v>1.2007180000000001E-2</v>
      </c>
      <c r="H263" s="18">
        <v>20</v>
      </c>
      <c r="I263" s="18">
        <v>170</v>
      </c>
      <c r="J263" s="18">
        <v>0.20280000000000001</v>
      </c>
      <c r="K263" s="18">
        <v>0.18809999999999999</v>
      </c>
      <c r="L263" s="18">
        <v>8.0700000000000008E-2</v>
      </c>
      <c r="M263" s="18">
        <v>6.5999999999999989E-2</v>
      </c>
      <c r="N263" s="18">
        <v>1.4700000000000019E-2</v>
      </c>
      <c r="O263" s="22">
        <v>10.406273579641526</v>
      </c>
      <c r="P263" s="23">
        <v>18.215613382899651</v>
      </c>
      <c r="R263" s="22">
        <v>0.56099999999999994</v>
      </c>
      <c r="S263" s="22">
        <v>46.722044643288427</v>
      </c>
      <c r="T263" s="22">
        <v>6.7209786144623465</v>
      </c>
      <c r="U263" s="22">
        <v>24.762683660942869</v>
      </c>
    </row>
    <row r="264" spans="1:21" x14ac:dyDescent="0.25">
      <c r="A264" s="18" t="s">
        <v>63</v>
      </c>
      <c r="B264" s="33">
        <v>43714</v>
      </c>
      <c r="C264" s="18" t="s">
        <v>54</v>
      </c>
      <c r="D264" s="13" t="s">
        <v>6</v>
      </c>
      <c r="E264" s="18">
        <v>0.1221</v>
      </c>
      <c r="F264" s="18">
        <v>0.33239999999999997</v>
      </c>
      <c r="G264" s="22">
        <v>6.9136399999999995E-3</v>
      </c>
      <c r="H264" s="18">
        <v>50</v>
      </c>
      <c r="I264" s="18">
        <v>110</v>
      </c>
      <c r="J264" s="18">
        <v>0.1522</v>
      </c>
      <c r="K264" s="18">
        <v>0.14430000000000001</v>
      </c>
      <c r="L264" s="18">
        <v>3.0100000000000002E-2</v>
      </c>
      <c r="M264" s="18">
        <v>2.2200000000000011E-2</v>
      </c>
      <c r="N264" s="18">
        <v>7.8999999999999904E-3</v>
      </c>
      <c r="O264" s="22">
        <v>2.5138711301138015</v>
      </c>
      <c r="P264" s="23">
        <v>26.2458471760797</v>
      </c>
      <c r="R264" s="22">
        <v>4.8840000000000029E-2</v>
      </c>
      <c r="S264" s="22">
        <v>7.0642960871552516</v>
      </c>
      <c r="T264" s="22">
        <v>4.3537123714859325</v>
      </c>
      <c r="U264" s="22">
        <v>3.7440769261922835</v>
      </c>
    </row>
    <row r="265" spans="1:21" x14ac:dyDescent="0.25">
      <c r="A265" s="29"/>
      <c r="B265" s="24" t="s">
        <v>53</v>
      </c>
      <c r="C265" s="29"/>
      <c r="D265" s="29"/>
      <c r="E265" s="24">
        <v>0.12210000000000001</v>
      </c>
      <c r="F265" s="26">
        <v>0.35486000000000001</v>
      </c>
      <c r="G265" s="26">
        <v>7.3875459999999992E-3</v>
      </c>
      <c r="H265" s="26"/>
      <c r="I265" s="26"/>
      <c r="J265" s="26">
        <v>0.22126000000000001</v>
      </c>
      <c r="K265" s="26">
        <v>0.19267999999999999</v>
      </c>
      <c r="L265" s="26">
        <v>9.9159999999999998E-2</v>
      </c>
      <c r="M265" s="26">
        <v>7.0580000000000004E-2</v>
      </c>
      <c r="N265" s="26">
        <v>2.8580000000000012E-2</v>
      </c>
      <c r="O265" s="26">
        <v>17.970953475608901</v>
      </c>
      <c r="P265" s="27">
        <v>29.444828590499462</v>
      </c>
      <c r="Q265" s="26"/>
      <c r="R265" s="26">
        <v>0.33585599999999999</v>
      </c>
      <c r="S265" s="26">
        <v>46.691693590684245</v>
      </c>
      <c r="T265" s="26">
        <v>15.176494821068246</v>
      </c>
      <c r="U265" s="26">
        <v>24.746597603062654</v>
      </c>
    </row>
    <row r="266" spans="1:21" x14ac:dyDescent="0.25">
      <c r="A266" s="18" t="s">
        <v>21</v>
      </c>
      <c r="B266" s="33">
        <v>43714</v>
      </c>
      <c r="C266" s="18" t="s">
        <v>8</v>
      </c>
      <c r="D266" s="13" t="s">
        <v>6</v>
      </c>
      <c r="E266" s="18">
        <v>0.1221</v>
      </c>
      <c r="F266" s="18">
        <v>0.8206</v>
      </c>
      <c r="G266" s="22">
        <v>1.721466E-2</v>
      </c>
      <c r="H266" s="18">
        <v>42</v>
      </c>
      <c r="I266" s="18">
        <v>180</v>
      </c>
      <c r="J266" s="22">
        <v>0.33400000000000002</v>
      </c>
      <c r="K266" s="18">
        <v>0.29189999999999999</v>
      </c>
      <c r="L266" s="18">
        <v>0.21190000000000003</v>
      </c>
      <c r="M266" s="18">
        <v>0.16980000000000001</v>
      </c>
      <c r="N266" s="18">
        <v>4.2100000000000026E-2</v>
      </c>
      <c r="O266" s="22">
        <v>10.481099913014345</v>
      </c>
      <c r="P266" s="23">
        <v>19.867862199150551</v>
      </c>
      <c r="R266" s="22">
        <v>0.72771428571428576</v>
      </c>
      <c r="S266" s="22">
        <v>42.272939791682539</v>
      </c>
      <c r="T266" s="22">
        <v>12.309275931095939</v>
      </c>
      <c r="U266" s="22">
        <v>22.404658089591745</v>
      </c>
    </row>
    <row r="267" spans="1:21" x14ac:dyDescent="0.25">
      <c r="A267" s="18" t="s">
        <v>22</v>
      </c>
      <c r="B267" s="33">
        <v>43714</v>
      </c>
      <c r="C267" s="18" t="s">
        <v>8</v>
      </c>
      <c r="D267" s="13" t="s">
        <v>6</v>
      </c>
      <c r="E267" s="18">
        <v>0.1221</v>
      </c>
      <c r="F267" s="18">
        <v>0.30449999999999999</v>
      </c>
      <c r="G267" s="22">
        <v>6.3249500000000002E-3</v>
      </c>
      <c r="H267" s="18">
        <v>60</v>
      </c>
      <c r="I267" s="18">
        <v>140</v>
      </c>
      <c r="J267" s="18">
        <v>0.34289999999999998</v>
      </c>
      <c r="K267" s="18">
        <v>0.29189999999999999</v>
      </c>
      <c r="L267" s="18">
        <v>0.2208</v>
      </c>
      <c r="M267" s="18">
        <v>0.16980000000000001</v>
      </c>
      <c r="N267" s="18">
        <v>5.099999999999999E-2</v>
      </c>
      <c r="O267" s="22">
        <v>18.81437797927256</v>
      </c>
      <c r="P267" s="23">
        <v>23.09782608695652</v>
      </c>
      <c r="R267" s="22">
        <v>0.39620000000000005</v>
      </c>
      <c r="S267" s="22">
        <v>62.640811389813365</v>
      </c>
      <c r="T267" s="22">
        <v>34.909366872465391</v>
      </c>
      <c r="U267" s="22">
        <v>33.199630036601086</v>
      </c>
    </row>
    <row r="268" spans="1:21" x14ac:dyDescent="0.25">
      <c r="A268" s="18" t="s">
        <v>23</v>
      </c>
      <c r="B268" s="33">
        <v>43714</v>
      </c>
      <c r="C268" s="18" t="s">
        <v>8</v>
      </c>
      <c r="D268" s="13" t="s">
        <v>6</v>
      </c>
      <c r="E268" s="18">
        <v>0.1221</v>
      </c>
      <c r="F268" s="18">
        <v>0.3952</v>
      </c>
      <c r="G268" s="22">
        <v>8.2387200000000015E-3</v>
      </c>
      <c r="H268" s="18">
        <v>60</v>
      </c>
      <c r="I268" s="18">
        <v>190</v>
      </c>
      <c r="J268" s="22">
        <v>0.21360000000000001</v>
      </c>
      <c r="K268" s="22">
        <v>0.17610000000000001</v>
      </c>
      <c r="L268" s="18">
        <v>9.1500000000000012E-2</v>
      </c>
      <c r="M268" s="18">
        <v>5.4000000000000006E-2</v>
      </c>
      <c r="N268" s="18">
        <v>3.7500000000000006E-2</v>
      </c>
      <c r="O268" s="22">
        <v>14.413646780082342</v>
      </c>
      <c r="P268" s="23">
        <v>40.983606557377051</v>
      </c>
      <c r="R268" s="22">
        <v>0.17100000000000004</v>
      </c>
      <c r="S268" s="22">
        <v>20.755651363318574</v>
      </c>
      <c r="T268" s="22">
        <v>11.106094150547657</v>
      </c>
      <c r="U268" s="22">
        <v>11.000495222558845</v>
      </c>
    </row>
    <row r="269" spans="1:21" x14ac:dyDescent="0.25">
      <c r="A269" s="18" t="s">
        <v>24</v>
      </c>
      <c r="B269" s="33">
        <v>43714</v>
      </c>
      <c r="C269" s="18" t="s">
        <v>8</v>
      </c>
      <c r="D269" s="13" t="s">
        <v>6</v>
      </c>
      <c r="E269" s="18">
        <v>0.1221</v>
      </c>
      <c r="F269" s="18">
        <v>0.38790000000000002</v>
      </c>
      <c r="G269" s="22">
        <v>8.084690000000002E-3</v>
      </c>
      <c r="H269" s="18">
        <v>50</v>
      </c>
      <c r="I269" s="18">
        <v>110</v>
      </c>
      <c r="J269" s="22">
        <v>0.1421</v>
      </c>
      <c r="K269" s="18">
        <v>0.13350000000000001</v>
      </c>
      <c r="L269" s="18">
        <v>2.0000000000000004E-2</v>
      </c>
      <c r="M269" s="18">
        <v>1.1400000000000007E-2</v>
      </c>
      <c r="N269" s="18">
        <v>8.5999999999999965E-3</v>
      </c>
      <c r="O269" s="22">
        <v>2.3402257847858099</v>
      </c>
      <c r="P269" s="23">
        <v>42.999999999999972</v>
      </c>
      <c r="R269" s="22">
        <v>2.5080000000000015E-2</v>
      </c>
      <c r="S269" s="22">
        <v>3.1021597612277043</v>
      </c>
      <c r="T269" s="22">
        <v>2.4738116118243245</v>
      </c>
      <c r="U269" s="22">
        <v>1.6441446734506833</v>
      </c>
    </row>
    <row r="270" spans="1:21" x14ac:dyDescent="0.25">
      <c r="A270" s="18" t="s">
        <v>25</v>
      </c>
      <c r="B270" s="33">
        <v>43714</v>
      </c>
      <c r="C270" s="18" t="s">
        <v>8</v>
      </c>
      <c r="D270" s="13" t="s">
        <v>6</v>
      </c>
      <c r="E270" s="18">
        <v>0.1221</v>
      </c>
      <c r="F270" s="22">
        <v>0.57230000000000003</v>
      </c>
      <c r="G270" s="22">
        <v>1.1975530000000002E-2</v>
      </c>
      <c r="H270" s="18">
        <v>70</v>
      </c>
      <c r="I270" s="18">
        <v>180</v>
      </c>
      <c r="J270" s="18">
        <v>0.25819999999999999</v>
      </c>
      <c r="K270" s="18">
        <v>0.22170000000000001</v>
      </c>
      <c r="L270" s="18">
        <v>0.1361</v>
      </c>
      <c r="M270" s="18">
        <v>9.9600000000000008E-2</v>
      </c>
      <c r="N270" s="18">
        <v>3.6499999999999991E-2</v>
      </c>
      <c r="O270" s="22">
        <v>7.837410357382331</v>
      </c>
      <c r="P270" s="23">
        <v>26.81851579720793</v>
      </c>
      <c r="R270" s="22">
        <v>0.25611428571428574</v>
      </c>
      <c r="S270" s="22">
        <v>21.38646771493919</v>
      </c>
      <c r="T270" s="22">
        <v>11.364841472569479</v>
      </c>
      <c r="U270" s="22">
        <v>11.334827888917772</v>
      </c>
    </row>
    <row r="271" spans="1:21" x14ac:dyDescent="0.25">
      <c r="A271" s="29"/>
      <c r="B271" s="24" t="s">
        <v>53</v>
      </c>
      <c r="C271" s="29"/>
      <c r="D271" s="29"/>
      <c r="E271" s="24">
        <v>0.12210000000000001</v>
      </c>
      <c r="F271" s="24">
        <v>0.49610000000000004</v>
      </c>
      <c r="G271" s="30">
        <v>1.0367709999999999E-2</v>
      </c>
      <c r="H271" s="24"/>
      <c r="I271" s="24"/>
      <c r="J271" s="26">
        <v>0.25816</v>
      </c>
      <c r="K271" s="26">
        <v>0.22302</v>
      </c>
      <c r="L271" s="26">
        <v>0.13606000000000001</v>
      </c>
      <c r="M271" s="26">
        <v>0.10092000000000001</v>
      </c>
      <c r="N271" s="26">
        <v>3.5140000000000005E-2</v>
      </c>
      <c r="O271" s="31">
        <v>10.777352162907476</v>
      </c>
      <c r="P271" s="32">
        <v>30.753562128138405</v>
      </c>
      <c r="Q271" s="26"/>
      <c r="R271" s="31">
        <v>0.31522171428571433</v>
      </c>
      <c r="S271" s="31">
        <v>30.031606004196277</v>
      </c>
      <c r="T271" s="31">
        <v>14.432678007700556</v>
      </c>
      <c r="U271" s="31">
        <v>15.916751182224024</v>
      </c>
    </row>
    <row r="272" spans="1:21" x14ac:dyDescent="0.25">
      <c r="A272" s="18" t="s">
        <v>26</v>
      </c>
      <c r="B272" s="33">
        <v>43714</v>
      </c>
      <c r="C272" s="18" t="s">
        <v>7</v>
      </c>
      <c r="D272" s="13" t="s">
        <v>6</v>
      </c>
      <c r="E272" s="18">
        <v>0.1221</v>
      </c>
      <c r="F272" s="22">
        <v>0.49959999999999999</v>
      </c>
      <c r="G272" s="22">
        <v>1.0441560000000001E-2</v>
      </c>
      <c r="H272" s="18">
        <v>24</v>
      </c>
      <c r="I272" s="18">
        <v>140</v>
      </c>
      <c r="J272" s="18">
        <v>0.33810000000000001</v>
      </c>
      <c r="K272" s="22">
        <v>0.313</v>
      </c>
      <c r="L272" s="18">
        <v>0.21600000000000003</v>
      </c>
      <c r="M272" s="18">
        <v>0.19090000000000001</v>
      </c>
      <c r="N272" s="18">
        <v>2.5100000000000011E-2</v>
      </c>
      <c r="O272" s="22">
        <v>14.022489615217145</v>
      </c>
      <c r="P272" s="23">
        <v>11.620370370370374</v>
      </c>
      <c r="R272" s="22">
        <v>1.1135833333333334</v>
      </c>
      <c r="S272" s="22">
        <v>106.64913416513751</v>
      </c>
      <c r="T272" s="22">
        <v>20.686564076632227</v>
      </c>
      <c r="U272" s="22">
        <v>56.524041107522883</v>
      </c>
    </row>
    <row r="273" spans="1:21" x14ac:dyDescent="0.25">
      <c r="A273" s="18" t="s">
        <v>28</v>
      </c>
      <c r="B273" s="33">
        <v>43714</v>
      </c>
      <c r="C273" s="18" t="s">
        <v>7</v>
      </c>
      <c r="D273" s="13" t="s">
        <v>6</v>
      </c>
      <c r="E273" s="18">
        <v>0.1221</v>
      </c>
      <c r="F273" s="22">
        <v>0.43059999999999998</v>
      </c>
      <c r="G273" s="22">
        <v>8.9856600000000012E-3</v>
      </c>
      <c r="H273" s="18">
        <v>28</v>
      </c>
      <c r="I273" s="18">
        <v>120</v>
      </c>
      <c r="J273" s="18">
        <v>0.25590000000000002</v>
      </c>
      <c r="K273" s="18">
        <v>0.2384</v>
      </c>
      <c r="L273" s="18">
        <v>0.13380000000000003</v>
      </c>
      <c r="M273" s="18">
        <v>0.1163</v>
      </c>
      <c r="N273" s="18">
        <v>1.7500000000000029E-2</v>
      </c>
      <c r="O273" s="22">
        <v>8.3466323007992855</v>
      </c>
      <c r="P273" s="23">
        <v>13.079222720478345</v>
      </c>
      <c r="R273" s="22">
        <v>0.49842857142857144</v>
      </c>
      <c r="S273" s="22">
        <v>55.469333519026023</v>
      </c>
      <c r="T273" s="22">
        <v>14.890392024625905</v>
      </c>
      <c r="U273" s="22">
        <v>29.398746765083793</v>
      </c>
    </row>
    <row r="274" spans="1:21" x14ac:dyDescent="0.25">
      <c r="A274" s="18" t="s">
        <v>29</v>
      </c>
      <c r="B274" s="33">
        <v>43714</v>
      </c>
      <c r="C274" s="18" t="s">
        <v>7</v>
      </c>
      <c r="D274" s="13" t="s">
        <v>6</v>
      </c>
      <c r="E274" s="18">
        <v>0.1221</v>
      </c>
      <c r="F274" s="22">
        <v>0.42530000000000001</v>
      </c>
      <c r="G274" s="22">
        <v>8.873830000000001E-3</v>
      </c>
      <c r="H274" s="18">
        <v>22</v>
      </c>
      <c r="I274" s="18">
        <v>140</v>
      </c>
      <c r="J274" s="18">
        <v>0.27489999999999998</v>
      </c>
      <c r="K274" s="18">
        <v>0.25180000000000002</v>
      </c>
      <c r="L274" s="18">
        <v>0.15279999999999999</v>
      </c>
      <c r="M274" s="18">
        <v>0.12970000000000004</v>
      </c>
      <c r="N274" s="18">
        <v>2.3099999999999954E-2</v>
      </c>
      <c r="O274" s="22">
        <v>16.565564136342445</v>
      </c>
      <c r="P274" s="23">
        <v>15.117801047120388</v>
      </c>
      <c r="R274" s="22">
        <v>0.82536363636363663</v>
      </c>
      <c r="S274" s="22">
        <v>93.010981319637239</v>
      </c>
      <c r="T274" s="22">
        <v>17.219171428796809</v>
      </c>
      <c r="U274" s="22">
        <v>49.295820099407742</v>
      </c>
    </row>
    <row r="275" spans="1:21" x14ac:dyDescent="0.25">
      <c r="A275" s="18" t="s">
        <v>30</v>
      </c>
      <c r="B275" s="33">
        <v>43714</v>
      </c>
      <c r="C275" s="18" t="s">
        <v>7</v>
      </c>
      <c r="D275" s="13" t="s">
        <v>6</v>
      </c>
      <c r="E275" s="18">
        <v>0.1221</v>
      </c>
      <c r="F275" s="22">
        <v>0.55079999999999996</v>
      </c>
      <c r="G275" s="22">
        <v>1.152188E-2</v>
      </c>
      <c r="H275" s="18">
        <v>16</v>
      </c>
      <c r="I275" s="18">
        <v>150</v>
      </c>
      <c r="J275" s="18">
        <v>0.30930000000000002</v>
      </c>
      <c r="K275" s="18">
        <v>0.2853</v>
      </c>
      <c r="L275" s="18">
        <v>0.18720000000000003</v>
      </c>
      <c r="M275" s="18">
        <v>0.16320000000000001</v>
      </c>
      <c r="N275" s="18">
        <v>2.4000000000000021E-2</v>
      </c>
      <c r="O275" s="22">
        <v>19.528063128586673</v>
      </c>
      <c r="P275" s="23">
        <v>12.82051282051283</v>
      </c>
      <c r="R275" s="22">
        <v>1.53</v>
      </c>
      <c r="S275" s="22">
        <v>132.79082927438924</v>
      </c>
      <c r="T275" s="22">
        <v>16.247348522984097</v>
      </c>
      <c r="U275" s="22">
        <v>70.379139515426303</v>
      </c>
    </row>
    <row r="276" spans="1:21" x14ac:dyDescent="0.25">
      <c r="A276" s="18" t="s">
        <v>31</v>
      </c>
      <c r="B276" s="33">
        <v>43714</v>
      </c>
      <c r="C276" s="18" t="s">
        <v>7</v>
      </c>
      <c r="D276" s="13" t="s">
        <v>6</v>
      </c>
      <c r="E276" s="18">
        <v>0.1221</v>
      </c>
      <c r="F276" s="22">
        <v>0.53569999999999995</v>
      </c>
      <c r="G276" s="22">
        <v>1.120327E-2</v>
      </c>
      <c r="H276" s="18">
        <v>16</v>
      </c>
      <c r="I276" s="18">
        <v>230</v>
      </c>
      <c r="J276" s="18">
        <v>0.36130000000000001</v>
      </c>
      <c r="K276" s="18">
        <v>0.33069999999999999</v>
      </c>
      <c r="L276" s="18">
        <v>0.23920000000000002</v>
      </c>
      <c r="M276" s="18">
        <v>0.20860000000000001</v>
      </c>
      <c r="N276" s="18">
        <v>3.0600000000000016E-2</v>
      </c>
      <c r="O276" s="22">
        <v>39.263090151357616</v>
      </c>
      <c r="P276" s="23">
        <v>12.792642140468233</v>
      </c>
      <c r="R276" s="22">
        <v>2.9986250000000001</v>
      </c>
      <c r="S276" s="22">
        <v>267.65622894030048</v>
      </c>
      <c r="T276" s="22">
        <v>21.350909154202302</v>
      </c>
      <c r="U276" s="22">
        <v>141.85780133835925</v>
      </c>
    </row>
    <row r="277" spans="1:21" x14ac:dyDescent="0.25">
      <c r="A277" s="29"/>
      <c r="B277" s="24" t="s">
        <v>53</v>
      </c>
      <c r="C277" s="29"/>
      <c r="D277" s="29"/>
      <c r="E277" s="24">
        <v>0.12210000000000001</v>
      </c>
      <c r="F277" s="24">
        <v>0.48839999999999995</v>
      </c>
      <c r="G277" s="30">
        <v>1.0205240000000001E-2</v>
      </c>
      <c r="H277" s="24"/>
      <c r="I277" s="24"/>
      <c r="J277" s="26">
        <v>0.30789999999999995</v>
      </c>
      <c r="K277" s="26">
        <v>0.28383999999999998</v>
      </c>
      <c r="L277" s="26">
        <v>0.18580000000000002</v>
      </c>
      <c r="M277" s="26">
        <v>0.16174000000000002</v>
      </c>
      <c r="N277" s="26">
        <v>2.4060000000000005E-2</v>
      </c>
      <c r="O277" s="31">
        <v>19.545167866460634</v>
      </c>
      <c r="P277" s="32">
        <v>13.086109819790034</v>
      </c>
      <c r="Q277" s="26"/>
      <c r="R277" s="31">
        <v>1.3932001082251084</v>
      </c>
      <c r="S277" s="31">
        <v>131.11530144369812</v>
      </c>
      <c r="T277" s="31">
        <v>18.078877041448269</v>
      </c>
      <c r="U277" s="31">
        <v>69.49110976515999</v>
      </c>
    </row>
    <row r="278" spans="1:21" x14ac:dyDescent="0.25">
      <c r="A278" s="39" t="s">
        <v>69</v>
      </c>
      <c r="B278" s="33">
        <v>43714</v>
      </c>
      <c r="C278" s="35" t="s">
        <v>55</v>
      </c>
      <c r="D278" s="13" t="s">
        <v>6</v>
      </c>
      <c r="E278" s="18">
        <v>0.1221</v>
      </c>
      <c r="F278" s="18">
        <v>0.73280000000000001</v>
      </c>
      <c r="G278" s="22">
        <v>1.5362080000000002E-2</v>
      </c>
      <c r="H278" s="18">
        <v>20</v>
      </c>
      <c r="I278" s="18">
        <v>230</v>
      </c>
      <c r="J278" s="18">
        <v>0.28310000000000002</v>
      </c>
      <c r="K278" s="18">
        <v>0.25540000000000002</v>
      </c>
      <c r="L278" s="18">
        <v>0.16100000000000003</v>
      </c>
      <c r="M278" s="18">
        <v>0.13330000000000003</v>
      </c>
      <c r="N278" s="18">
        <v>2.7700000000000002E-2</v>
      </c>
      <c r="O278" s="22">
        <v>20.736124274837781</v>
      </c>
      <c r="P278" s="23">
        <v>17.204968944099377</v>
      </c>
      <c r="R278" s="22">
        <v>1.5329500000000005</v>
      </c>
      <c r="S278" s="22">
        <v>99.787919344255485</v>
      </c>
      <c r="T278" s="22">
        <v>10.480351619051588</v>
      </c>
      <c r="U278" s="22">
        <v>52.887597252455407</v>
      </c>
    </row>
    <row r="279" spans="1:21" x14ac:dyDescent="0.25">
      <c r="A279" s="39" t="s">
        <v>70</v>
      </c>
      <c r="B279" s="33">
        <v>43714</v>
      </c>
      <c r="C279" s="35" t="s">
        <v>55</v>
      </c>
      <c r="D279" s="13" t="s">
        <v>6</v>
      </c>
      <c r="E279" s="18">
        <v>0.1221</v>
      </c>
      <c r="F279" s="18">
        <v>0.15479999999999999</v>
      </c>
      <c r="G279" s="22">
        <v>3.16628E-3</v>
      </c>
      <c r="H279" s="18">
        <v>30</v>
      </c>
      <c r="I279" s="18">
        <v>110</v>
      </c>
      <c r="J279" s="18">
        <v>0.1721</v>
      </c>
      <c r="K279" s="22">
        <v>0.17030000000000001</v>
      </c>
      <c r="L279" s="18">
        <v>0.05</v>
      </c>
      <c r="M279" s="18">
        <v>4.8200000000000007E-2</v>
      </c>
      <c r="N279" s="18">
        <v>1.799999999999996E-3</v>
      </c>
      <c r="O279" s="22">
        <v>2.0844650504693156</v>
      </c>
      <c r="P279" s="23">
        <v>3.5999999999999921</v>
      </c>
      <c r="R279" s="22">
        <v>0.17673333333333338</v>
      </c>
      <c r="S279" s="22">
        <v>55.817341907011816</v>
      </c>
      <c r="T279" s="22">
        <v>15.791401897494852</v>
      </c>
      <c r="U279" s="22">
        <v>29.583191210716265</v>
      </c>
    </row>
    <row r="280" spans="1:21" x14ac:dyDescent="0.25">
      <c r="A280" s="39" t="s">
        <v>71</v>
      </c>
      <c r="B280" s="33">
        <v>43714</v>
      </c>
      <c r="C280" s="35" t="s">
        <v>55</v>
      </c>
      <c r="D280" s="13" t="s">
        <v>6</v>
      </c>
      <c r="E280" s="18">
        <v>0.1221</v>
      </c>
      <c r="F280" s="18">
        <v>0.43869999999999998</v>
      </c>
      <c r="G280" s="22">
        <v>9.156570000000001E-3</v>
      </c>
      <c r="H280" s="18">
        <v>10</v>
      </c>
      <c r="I280" s="18">
        <v>130</v>
      </c>
      <c r="J280" s="22">
        <v>0.22900000000000001</v>
      </c>
      <c r="K280" s="22">
        <v>0.20949999999999999</v>
      </c>
      <c r="L280" s="18">
        <v>0.10690000000000001</v>
      </c>
      <c r="M280" s="18">
        <v>8.7399999999999992E-2</v>
      </c>
      <c r="N280" s="18">
        <v>1.9500000000000017E-2</v>
      </c>
      <c r="O280" s="22">
        <v>27.685039266887078</v>
      </c>
      <c r="P280" s="23">
        <v>18.241347053320876</v>
      </c>
      <c r="R280" s="22">
        <v>1.1361999999999999</v>
      </c>
      <c r="S280" s="22">
        <v>124.08576573979119</v>
      </c>
      <c r="T280" s="22">
        <v>11.67467730820602</v>
      </c>
      <c r="U280" s="22">
        <v>65.765455842089338</v>
      </c>
    </row>
    <row r="281" spans="1:21" x14ac:dyDescent="0.25">
      <c r="A281" s="39" t="s">
        <v>72</v>
      </c>
      <c r="B281" s="33">
        <v>43714</v>
      </c>
      <c r="C281" s="35" t="s">
        <v>55</v>
      </c>
      <c r="D281" s="13" t="s">
        <v>6</v>
      </c>
      <c r="E281" s="18">
        <v>0.1221</v>
      </c>
      <c r="F281" s="18">
        <v>0.41070000000000001</v>
      </c>
      <c r="G281" s="22">
        <v>8.5657700000000003E-3</v>
      </c>
      <c r="H281" s="18">
        <v>18</v>
      </c>
      <c r="I281" s="18">
        <v>150</v>
      </c>
      <c r="J281" s="22">
        <v>0.27500000000000002</v>
      </c>
      <c r="K281" s="22">
        <v>0.249</v>
      </c>
      <c r="L281" s="18">
        <v>0.15290000000000004</v>
      </c>
      <c r="M281" s="18">
        <v>0.12690000000000001</v>
      </c>
      <c r="N281" s="18">
        <v>2.6000000000000023E-2</v>
      </c>
      <c r="O281" s="22">
        <v>25.294476347913481</v>
      </c>
      <c r="P281" s="23">
        <v>17.004578155657306</v>
      </c>
      <c r="R281" s="22">
        <v>1.0575000000000001</v>
      </c>
      <c r="S281" s="22">
        <v>123.45650186731608</v>
      </c>
      <c r="T281" s="22">
        <v>17.850117385827549</v>
      </c>
      <c r="U281" s="22">
        <v>65.43194598967753</v>
      </c>
    </row>
    <row r="282" spans="1:21" x14ac:dyDescent="0.25">
      <c r="A282" s="39" t="s">
        <v>73</v>
      </c>
      <c r="B282" s="33">
        <v>43714</v>
      </c>
      <c r="C282" s="35" t="s">
        <v>55</v>
      </c>
      <c r="D282" s="13" t="s">
        <v>6</v>
      </c>
      <c r="E282" s="18">
        <v>0.1221</v>
      </c>
      <c r="F282" s="18">
        <v>0.1265</v>
      </c>
      <c r="G282" s="22">
        <v>2.5691500000000001E-3</v>
      </c>
      <c r="H282" s="18">
        <v>20</v>
      </c>
      <c r="I282" s="18">
        <v>80</v>
      </c>
      <c r="J282" s="22">
        <v>0.18049999999999999</v>
      </c>
      <c r="K282" s="22">
        <v>0.16700000000000001</v>
      </c>
      <c r="L282" s="18">
        <v>5.8399999999999994E-2</v>
      </c>
      <c r="M282" s="18">
        <v>4.4900000000000009E-2</v>
      </c>
      <c r="N282" s="18">
        <v>1.3499999999999984E-2</v>
      </c>
      <c r="O282" s="22">
        <v>21.018624837008325</v>
      </c>
      <c r="P282" s="23">
        <v>23.116438356164359</v>
      </c>
      <c r="R282" s="22">
        <v>0.17960000000000004</v>
      </c>
      <c r="S282" s="22">
        <v>69.906389272716666</v>
      </c>
      <c r="T282" s="22">
        <v>22.731253527431249</v>
      </c>
      <c r="U282" s="22">
        <v>37.050386314539836</v>
      </c>
    </row>
    <row r="283" spans="1:21" x14ac:dyDescent="0.25">
      <c r="A283" s="29"/>
      <c r="B283" s="24" t="s">
        <v>53</v>
      </c>
      <c r="C283" s="29"/>
      <c r="D283" s="29"/>
      <c r="E283" s="24">
        <v>0.12210000000000001</v>
      </c>
      <c r="F283" s="24">
        <v>0.37269999999999998</v>
      </c>
      <c r="G283" s="30">
        <v>7.7639700000000002E-3</v>
      </c>
      <c r="H283" s="24"/>
      <c r="I283" s="24"/>
      <c r="J283" s="26">
        <v>0.22793999999999998</v>
      </c>
      <c r="K283" s="26">
        <v>0.21023999999999998</v>
      </c>
      <c r="L283" s="26">
        <v>0.10584</v>
      </c>
      <c r="M283" s="26">
        <v>8.814000000000001E-2</v>
      </c>
      <c r="N283" s="26">
        <v>1.7700000000000004E-2</v>
      </c>
      <c r="O283" s="31">
        <v>19.363745955423195</v>
      </c>
      <c r="P283" s="32">
        <v>15.833466501848381</v>
      </c>
      <c r="Q283" s="26"/>
      <c r="R283" s="31">
        <v>0.81659666666666675</v>
      </c>
      <c r="S283" s="31">
        <v>94.61078362621825</v>
      </c>
      <c r="T283" s="31">
        <v>15.705560347602253</v>
      </c>
      <c r="U283" s="31">
        <v>50.143715321895669</v>
      </c>
    </row>
    <row r="284" spans="1:21" x14ac:dyDescent="0.25">
      <c r="A284" s="39" t="s">
        <v>64</v>
      </c>
      <c r="B284" s="33">
        <v>43714</v>
      </c>
      <c r="C284" s="35" t="s">
        <v>56</v>
      </c>
      <c r="D284" s="13" t="s">
        <v>6</v>
      </c>
      <c r="E284" s="18">
        <v>0.1221</v>
      </c>
      <c r="F284" s="18">
        <v>0.53320000000000001</v>
      </c>
      <c r="G284" s="22">
        <v>1.1150520000000001E-2</v>
      </c>
      <c r="H284" s="18">
        <v>65</v>
      </c>
      <c r="I284" s="18">
        <v>160</v>
      </c>
      <c r="J284" s="18">
        <v>0.3216</v>
      </c>
      <c r="K284" s="18">
        <v>0.29089999999999999</v>
      </c>
      <c r="L284" s="18">
        <v>0.19950000000000001</v>
      </c>
      <c r="M284" s="18">
        <v>0.16880000000000001</v>
      </c>
      <c r="N284" s="18">
        <v>3.0700000000000005E-2</v>
      </c>
      <c r="O284" s="22">
        <v>6.7771934196100974</v>
      </c>
      <c r="P284" s="23">
        <v>15.388471177944865</v>
      </c>
      <c r="R284" s="22">
        <v>0.4155076923076923</v>
      </c>
      <c r="S284" s="22">
        <v>37.263526033556488</v>
      </c>
      <c r="T284" s="22">
        <v>17.891542277848924</v>
      </c>
      <c r="U284" s="22">
        <v>19.749668797784938</v>
      </c>
    </row>
    <row r="285" spans="1:21" x14ac:dyDescent="0.25">
      <c r="A285" s="39" t="s">
        <v>65</v>
      </c>
      <c r="B285" s="33">
        <v>43714</v>
      </c>
      <c r="C285" s="35" t="s">
        <v>56</v>
      </c>
      <c r="D285" s="13" t="s">
        <v>6</v>
      </c>
      <c r="E285" s="18">
        <v>0.1221</v>
      </c>
      <c r="F285" s="18">
        <v>0.1938</v>
      </c>
      <c r="G285" s="22">
        <v>3.9891800000000002E-3</v>
      </c>
      <c r="H285" s="18">
        <v>50</v>
      </c>
      <c r="I285" s="18">
        <v>160</v>
      </c>
      <c r="J285" s="18">
        <v>0.21060000000000001</v>
      </c>
      <c r="K285" s="18">
        <v>0.19239999999999999</v>
      </c>
      <c r="L285" s="18">
        <v>8.8500000000000009E-2</v>
      </c>
      <c r="M285" s="18">
        <v>7.0299999999999987E-2</v>
      </c>
      <c r="N285" s="18">
        <v>1.8200000000000022E-2</v>
      </c>
      <c r="O285" s="22">
        <v>14.599491624845223</v>
      </c>
      <c r="P285" s="23">
        <v>20.564971751412454</v>
      </c>
      <c r="R285" s="22">
        <v>0.22495999999999997</v>
      </c>
      <c r="S285" s="22">
        <v>56.39254182563834</v>
      </c>
      <c r="T285" s="22">
        <v>22.185010453276114</v>
      </c>
      <c r="U285" s="22">
        <v>29.888047167588322</v>
      </c>
    </row>
    <row r="286" spans="1:21" x14ac:dyDescent="0.25">
      <c r="A286" s="39" t="s">
        <v>66</v>
      </c>
      <c r="B286" s="33">
        <v>43714</v>
      </c>
      <c r="C286" s="35" t="s">
        <v>56</v>
      </c>
      <c r="D286" s="13" t="s">
        <v>6</v>
      </c>
      <c r="E286" s="18">
        <v>0.1221</v>
      </c>
      <c r="F286" s="18">
        <v>0.29420000000000002</v>
      </c>
      <c r="G286" s="22">
        <v>6.1076200000000002E-3</v>
      </c>
      <c r="H286" s="18">
        <v>50</v>
      </c>
      <c r="I286" s="18">
        <v>125</v>
      </c>
      <c r="J286" s="22">
        <v>0.18579999999999999</v>
      </c>
      <c r="K286" s="18">
        <v>0.1741</v>
      </c>
      <c r="L286" s="18">
        <v>6.3699999999999993E-2</v>
      </c>
      <c r="M286" s="18">
        <v>5.2000000000000005E-2</v>
      </c>
      <c r="N286" s="18">
        <v>1.1699999999999988E-2</v>
      </c>
      <c r="O286" s="22">
        <v>4.7890995183066352</v>
      </c>
      <c r="P286" s="23">
        <v>18.367346938775494</v>
      </c>
      <c r="R286" s="22">
        <v>0.13</v>
      </c>
      <c r="S286" s="22">
        <v>21.284886748029511</v>
      </c>
      <c r="T286" s="22">
        <v>10.429594506534459</v>
      </c>
      <c r="U286" s="22">
        <v>11.280989976455642</v>
      </c>
    </row>
    <row r="287" spans="1:21" x14ac:dyDescent="0.25">
      <c r="A287" s="39" t="s">
        <v>67</v>
      </c>
      <c r="B287" s="33">
        <v>43714</v>
      </c>
      <c r="C287" s="35" t="s">
        <v>56</v>
      </c>
      <c r="D287" s="13" t="s">
        <v>6</v>
      </c>
      <c r="E287" s="18">
        <v>0.1221</v>
      </c>
      <c r="F287" s="18">
        <v>0.1988</v>
      </c>
      <c r="G287" s="22">
        <v>4.0946799999999998E-3</v>
      </c>
      <c r="H287" s="18">
        <v>40</v>
      </c>
      <c r="I287" s="18">
        <v>100</v>
      </c>
      <c r="J287" s="18">
        <v>0.2147</v>
      </c>
      <c r="K287" s="18">
        <v>0.1961</v>
      </c>
      <c r="L287" s="18">
        <v>9.2600000000000002E-2</v>
      </c>
      <c r="M287" s="18">
        <v>7.3999999999999996E-2</v>
      </c>
      <c r="N287" s="18">
        <v>1.8600000000000005E-2</v>
      </c>
      <c r="O287" s="22">
        <v>11.356198774995852</v>
      </c>
      <c r="P287" s="23">
        <v>20.086393088552921</v>
      </c>
      <c r="R287" s="22">
        <v>0.18499999999999997</v>
      </c>
      <c r="S287" s="22">
        <v>45.180575771488854</v>
      </c>
      <c r="T287" s="22">
        <v>22.614709818593884</v>
      </c>
      <c r="U287" s="22">
        <v>23.945705158889094</v>
      </c>
    </row>
    <row r="288" spans="1:21" x14ac:dyDescent="0.25">
      <c r="A288" s="39" t="s">
        <v>68</v>
      </c>
      <c r="B288" s="33">
        <v>43714</v>
      </c>
      <c r="C288" s="35" t="s">
        <v>56</v>
      </c>
      <c r="D288" s="13" t="s">
        <v>6</v>
      </c>
      <c r="E288" s="18">
        <v>0.1221</v>
      </c>
      <c r="F288" s="18">
        <v>0.36649999999999999</v>
      </c>
      <c r="G288" s="22">
        <v>7.63315E-3</v>
      </c>
      <c r="H288" s="18">
        <v>60</v>
      </c>
      <c r="I288" s="18">
        <v>150</v>
      </c>
      <c r="J288" s="18">
        <v>0.22919999999999999</v>
      </c>
      <c r="K288" s="18">
        <v>0.20860000000000001</v>
      </c>
      <c r="L288" s="18">
        <v>0.10709999999999999</v>
      </c>
      <c r="M288" s="18">
        <v>8.6500000000000007E-2</v>
      </c>
      <c r="N288" s="18">
        <v>2.0599999999999979E-2</v>
      </c>
      <c r="O288" s="22">
        <v>6.7468869339656559</v>
      </c>
      <c r="P288" s="23">
        <v>19.234360410830984</v>
      </c>
      <c r="R288" s="22">
        <v>0.21625</v>
      </c>
      <c r="S288" s="22">
        <v>28.33037474699174</v>
      </c>
      <c r="T288" s="22">
        <v>14.03090467238296</v>
      </c>
      <c r="U288" s="22">
        <v>15.015098615905623</v>
      </c>
    </row>
    <row r="289" spans="1:21" x14ac:dyDescent="0.25">
      <c r="A289" s="29"/>
      <c r="B289" s="24" t="s">
        <v>53</v>
      </c>
      <c r="C289" s="29"/>
      <c r="D289" s="29"/>
      <c r="E289" s="24">
        <v>0.12210000000000001</v>
      </c>
      <c r="F289" s="24">
        <v>0.31730000000000003</v>
      </c>
      <c r="G289" s="30">
        <v>6.59503E-3</v>
      </c>
      <c r="H289" s="24"/>
      <c r="I289" s="24"/>
      <c r="J289" s="26">
        <v>0.23237999999999998</v>
      </c>
      <c r="K289" s="26">
        <v>0.21242</v>
      </c>
      <c r="L289" s="26">
        <v>0.11028</v>
      </c>
      <c r="M289" s="26">
        <v>9.0319999999999998E-2</v>
      </c>
      <c r="N289" s="26">
        <v>1.9959999999999999E-2</v>
      </c>
      <c r="O289" s="31">
        <v>8.8537740543446937</v>
      </c>
      <c r="P289" s="32">
        <v>18.728308673503346</v>
      </c>
      <c r="Q289" s="26"/>
      <c r="R289" s="31">
        <v>0.23434353846153844</v>
      </c>
      <c r="S289" s="31">
        <v>37.690381025140979</v>
      </c>
      <c r="T289" s="31">
        <v>17.430352345727265</v>
      </c>
      <c r="U289" s="31">
        <v>19.975901943324725</v>
      </c>
    </row>
    <row r="290" spans="1:21" x14ac:dyDescent="0.25">
      <c r="A290" s="18" t="s">
        <v>32</v>
      </c>
      <c r="B290" s="33">
        <v>43714</v>
      </c>
      <c r="C290" s="35" t="s">
        <v>9</v>
      </c>
      <c r="D290" s="13" t="s">
        <v>6</v>
      </c>
      <c r="E290" s="18">
        <v>0.1221</v>
      </c>
      <c r="F290" s="18">
        <v>0.3992</v>
      </c>
      <c r="G290" s="22">
        <v>8.3231200000000016E-3</v>
      </c>
      <c r="H290" s="18">
        <v>50</v>
      </c>
      <c r="I290" s="18">
        <v>240</v>
      </c>
      <c r="J290" s="18">
        <v>0.20280000000000001</v>
      </c>
      <c r="K290" s="18">
        <v>0.18790000000000001</v>
      </c>
      <c r="L290" s="18">
        <v>8.0700000000000008E-2</v>
      </c>
      <c r="M290" s="18">
        <v>6.5800000000000011E-2</v>
      </c>
      <c r="N290" s="18">
        <v>1.4899999999999997E-2</v>
      </c>
      <c r="O290" s="22">
        <v>8.5929314968425263</v>
      </c>
      <c r="P290" s="23">
        <v>18.463444857496896</v>
      </c>
      <c r="R290" s="22">
        <v>0.31584000000000007</v>
      </c>
      <c r="S290" s="22">
        <v>37.947308220955605</v>
      </c>
      <c r="T290" s="22">
        <v>9.6958832745412771</v>
      </c>
      <c r="U290" s="22">
        <v>20.112073357106471</v>
      </c>
    </row>
    <row r="291" spans="1:21" x14ac:dyDescent="0.25">
      <c r="A291" s="18" t="s">
        <v>33</v>
      </c>
      <c r="B291" s="33">
        <v>43714</v>
      </c>
      <c r="C291" s="35" t="s">
        <v>9</v>
      </c>
      <c r="D291" s="13" t="s">
        <v>6</v>
      </c>
      <c r="E291" s="18">
        <v>0.1221</v>
      </c>
      <c r="F291" s="18">
        <v>0.26529999999999998</v>
      </c>
      <c r="G291" s="22">
        <v>5.4978299999999996E-3</v>
      </c>
      <c r="H291" s="18">
        <v>50</v>
      </c>
      <c r="I291" s="18">
        <v>200</v>
      </c>
      <c r="J291" s="18">
        <v>0.1895</v>
      </c>
      <c r="K291" s="18">
        <v>0.17549999999999999</v>
      </c>
      <c r="L291" s="18">
        <v>6.7400000000000002E-2</v>
      </c>
      <c r="M291" s="18">
        <v>5.3399999999999989E-2</v>
      </c>
      <c r="N291" s="18">
        <v>1.4000000000000012E-2</v>
      </c>
      <c r="O291" s="22">
        <v>10.18583695749051</v>
      </c>
      <c r="P291" s="23">
        <v>20.771513353115743</v>
      </c>
      <c r="R291" s="22">
        <v>0.21359999999999996</v>
      </c>
      <c r="S291" s="22">
        <v>38.851692394999475</v>
      </c>
      <c r="T291" s="22">
        <v>12.259382338122498</v>
      </c>
      <c r="U291" s="22">
        <v>20.591396969349724</v>
      </c>
    </row>
    <row r="292" spans="1:21" x14ac:dyDescent="0.25">
      <c r="A292" s="18" t="s">
        <v>34</v>
      </c>
      <c r="B292" s="33">
        <v>43714</v>
      </c>
      <c r="C292" s="35" t="s">
        <v>9</v>
      </c>
      <c r="D292" s="13" t="s">
        <v>6</v>
      </c>
      <c r="E292" s="18">
        <v>0.1221</v>
      </c>
      <c r="F292" s="18">
        <v>0.32240000000000002</v>
      </c>
      <c r="G292" s="22">
        <v>6.7026400000000002E-3</v>
      </c>
      <c r="H292" s="18">
        <v>40</v>
      </c>
      <c r="I292" s="18">
        <v>210</v>
      </c>
      <c r="J292" s="18">
        <v>0.24929999999999999</v>
      </c>
      <c r="K292" s="18">
        <v>0.23039999999999999</v>
      </c>
      <c r="L292" s="18">
        <v>0.12719999999999998</v>
      </c>
      <c r="M292" s="18">
        <v>0.10829999999999999</v>
      </c>
      <c r="N292" s="18">
        <v>1.8899999999999986E-2</v>
      </c>
      <c r="O292" s="22">
        <v>14.803868326510141</v>
      </c>
      <c r="P292" s="23">
        <v>14.858490566037727</v>
      </c>
      <c r="R292" s="22">
        <v>0.56857500000000005</v>
      </c>
      <c r="S292" s="22">
        <v>84.828515331272456</v>
      </c>
      <c r="T292" s="22">
        <v>18.977596887196682</v>
      </c>
      <c r="U292" s="22">
        <v>44.959113125574405</v>
      </c>
    </row>
    <row r="293" spans="1:21" x14ac:dyDescent="0.25">
      <c r="A293" s="18" t="s">
        <v>35</v>
      </c>
      <c r="B293" s="33">
        <v>43714</v>
      </c>
      <c r="C293" s="35" t="s">
        <v>9</v>
      </c>
      <c r="D293" s="13" t="s">
        <v>6</v>
      </c>
      <c r="E293" s="18">
        <v>0.1221</v>
      </c>
      <c r="F293" s="18">
        <v>0.23860000000000001</v>
      </c>
      <c r="G293" s="22">
        <v>4.9344599999999999E-3</v>
      </c>
      <c r="H293" s="18">
        <v>40</v>
      </c>
      <c r="I293" s="18">
        <v>100</v>
      </c>
      <c r="J293" s="18">
        <v>0.21160000000000001</v>
      </c>
      <c r="K293" s="18">
        <v>0.1953</v>
      </c>
      <c r="L293" s="18">
        <v>8.950000000000001E-2</v>
      </c>
      <c r="M293" s="18">
        <v>7.3200000000000001E-2</v>
      </c>
      <c r="N293" s="18">
        <v>1.6300000000000009E-2</v>
      </c>
      <c r="O293" s="22">
        <v>8.2582491295906788</v>
      </c>
      <c r="P293" s="23">
        <v>18.212290502793305</v>
      </c>
      <c r="R293" s="22">
        <v>0.183</v>
      </c>
      <c r="S293" s="22">
        <v>37.086124925523762</v>
      </c>
      <c r="T293" s="22">
        <v>18.137749622045778</v>
      </c>
      <c r="U293" s="22">
        <v>19.655646210527596</v>
      </c>
    </row>
    <row r="294" spans="1:21" x14ac:dyDescent="0.25">
      <c r="A294" s="18" t="s">
        <v>36</v>
      </c>
      <c r="B294" s="33">
        <v>43714</v>
      </c>
      <c r="C294" s="35" t="s">
        <v>9</v>
      </c>
      <c r="D294" s="13" t="s">
        <v>6</v>
      </c>
      <c r="E294" s="18">
        <v>0.1221</v>
      </c>
      <c r="F294" s="18">
        <v>0.55120000000000002</v>
      </c>
      <c r="G294" s="22">
        <v>1.1530320000000002E-2</v>
      </c>
      <c r="H294" s="18">
        <v>40</v>
      </c>
      <c r="I294" s="18">
        <v>250</v>
      </c>
      <c r="J294" s="18">
        <v>0.2281</v>
      </c>
      <c r="K294" s="18">
        <v>0.2107</v>
      </c>
      <c r="L294" s="18">
        <v>0.106</v>
      </c>
      <c r="M294" s="18">
        <v>8.8599999999999998E-2</v>
      </c>
      <c r="N294" s="18">
        <v>1.7399999999999999E-2</v>
      </c>
      <c r="O294" s="22">
        <v>9.4316549757508881</v>
      </c>
      <c r="P294" s="23">
        <v>16.415094339622641</v>
      </c>
      <c r="R294" s="22">
        <v>0.55374999999999996</v>
      </c>
      <c r="S294" s="22">
        <v>48.02555349721429</v>
      </c>
      <c r="T294" s="22">
        <v>9.1931533556744292</v>
      </c>
      <c r="U294" s="22">
        <v>25.453543353523575</v>
      </c>
    </row>
    <row r="295" spans="1:21" x14ac:dyDescent="0.25">
      <c r="A295" s="29"/>
      <c r="B295" s="24" t="s">
        <v>53</v>
      </c>
      <c r="C295" s="29"/>
      <c r="D295" s="29"/>
      <c r="E295" s="24">
        <v>0.12210000000000001</v>
      </c>
      <c r="F295" s="24">
        <v>0.35533999999999999</v>
      </c>
      <c r="G295" s="30">
        <v>7.3976740000000017E-3</v>
      </c>
      <c r="H295" s="24"/>
      <c r="I295" s="24"/>
      <c r="J295" s="26">
        <v>0.21625999999999998</v>
      </c>
      <c r="K295" s="26">
        <v>0.19996</v>
      </c>
      <c r="L295" s="26">
        <v>9.4159999999999994E-2</v>
      </c>
      <c r="M295" s="26">
        <v>7.7859999999999999E-2</v>
      </c>
      <c r="N295" s="26">
        <v>1.6300000000000002E-2</v>
      </c>
      <c r="O295" s="31">
        <v>10.254508177236948</v>
      </c>
      <c r="P295" s="32">
        <v>17.744166723813262</v>
      </c>
      <c r="Q295" s="26"/>
      <c r="R295" s="31">
        <v>0.36695300000000003</v>
      </c>
      <c r="S295" s="31">
        <v>49.347838873993126</v>
      </c>
      <c r="T295" s="31">
        <v>13.652753095516132</v>
      </c>
      <c r="U295" s="31">
        <v>26.154354603216355</v>
      </c>
    </row>
    <row r="296" spans="1:21" x14ac:dyDescent="0.25">
      <c r="D296" s="13"/>
    </row>
    <row r="297" spans="1:21" x14ac:dyDescent="0.25">
      <c r="A297" s="39" t="s">
        <v>14</v>
      </c>
      <c r="B297" s="33">
        <v>43725</v>
      </c>
      <c r="C297" s="18" t="s">
        <v>5</v>
      </c>
      <c r="D297" s="13" t="s">
        <v>6</v>
      </c>
      <c r="E297" s="18">
        <v>0.1221</v>
      </c>
      <c r="F297" s="18">
        <v>0.50660000000000005</v>
      </c>
      <c r="G297" s="18">
        <v>1.0589260000000001E-2</v>
      </c>
      <c r="H297" s="18">
        <v>30</v>
      </c>
      <c r="I297" s="18">
        <v>150</v>
      </c>
      <c r="J297" s="18">
        <v>0.23280000000000001</v>
      </c>
      <c r="K297" s="18">
        <v>0.15</v>
      </c>
      <c r="L297" s="18">
        <v>0.11070000000000001</v>
      </c>
      <c r="M297" s="18">
        <v>2.7899999999999994E-2</v>
      </c>
      <c r="N297" s="18">
        <v>8.2800000000000012E-2</v>
      </c>
      <c r="O297" s="18">
        <v>39.096216355061635</v>
      </c>
      <c r="P297" s="18">
        <v>74.796747967479689</v>
      </c>
      <c r="R297" s="18">
        <v>0.13949999999999996</v>
      </c>
      <c r="S297" s="18">
        <v>13.173725076162068</v>
      </c>
      <c r="T297" s="18">
        <v>10.453988286244742</v>
      </c>
      <c r="U297" s="18">
        <v>6.9820742903658966</v>
      </c>
    </row>
    <row r="298" spans="1:21" x14ac:dyDescent="0.25">
      <c r="A298" s="39" t="s">
        <v>17</v>
      </c>
      <c r="B298" s="33">
        <v>43725</v>
      </c>
      <c r="C298" s="18" t="s">
        <v>5</v>
      </c>
      <c r="D298" s="13" t="s">
        <v>6</v>
      </c>
      <c r="E298" s="18">
        <v>0.1221</v>
      </c>
      <c r="F298" s="18">
        <v>0.24779999999999999</v>
      </c>
      <c r="G298" s="18">
        <v>5.1285799999999998E-3</v>
      </c>
      <c r="H298" s="18">
        <v>44</v>
      </c>
      <c r="I298" s="18">
        <v>134</v>
      </c>
      <c r="J298" s="18">
        <v>0.21249999999999999</v>
      </c>
      <c r="K298" s="18">
        <v>0.1346</v>
      </c>
      <c r="L298" s="18">
        <v>9.0399999999999994E-2</v>
      </c>
      <c r="M298" s="18">
        <v>1.2499999999999997E-2</v>
      </c>
      <c r="N298" s="18">
        <v>7.7899999999999997E-2</v>
      </c>
      <c r="O298" s="18">
        <v>46.258595769376534</v>
      </c>
      <c r="P298" s="18">
        <v>86.172566371681413</v>
      </c>
      <c r="R298" s="18">
        <v>3.8068181818181807E-2</v>
      </c>
      <c r="S298" s="18">
        <v>7.4227528513120218</v>
      </c>
      <c r="T298" s="18">
        <v>17.626711487390271</v>
      </c>
      <c r="U298" s="18">
        <v>3.9340590111953717</v>
      </c>
    </row>
    <row r="299" spans="1:21" x14ac:dyDescent="0.25">
      <c r="A299" s="18" t="s">
        <v>18</v>
      </c>
      <c r="B299" s="33">
        <v>43725</v>
      </c>
      <c r="C299" s="18" t="s">
        <v>5</v>
      </c>
      <c r="D299" s="13" t="s">
        <v>6</v>
      </c>
      <c r="E299" s="18">
        <v>0.1221</v>
      </c>
      <c r="F299" s="18">
        <v>1.0025999999999999</v>
      </c>
      <c r="G299" s="18">
        <v>2.1054860000000002E-2</v>
      </c>
      <c r="H299" s="18">
        <v>22</v>
      </c>
      <c r="I299" s="18">
        <v>160</v>
      </c>
      <c r="J299" s="18">
        <v>0.2286</v>
      </c>
      <c r="K299" s="18">
        <v>0.14149999999999999</v>
      </c>
      <c r="L299" s="18">
        <v>0.1065</v>
      </c>
      <c r="M299" s="18">
        <v>1.9399999999999987E-2</v>
      </c>
      <c r="N299" s="18">
        <v>8.7100000000000011E-2</v>
      </c>
      <c r="O299" s="18">
        <v>30.085906315907369</v>
      </c>
      <c r="P299" s="18">
        <v>81.784037558685469</v>
      </c>
      <c r="R299" s="18">
        <v>0.14109090909090899</v>
      </c>
      <c r="S299" s="18">
        <v>6.7011088694443455</v>
      </c>
      <c r="T299" s="18">
        <v>5.0582145879858613</v>
      </c>
      <c r="U299" s="18">
        <v>3.5515877008055035</v>
      </c>
    </row>
    <row r="300" spans="1:21" x14ac:dyDescent="0.25">
      <c r="A300" s="18" t="s">
        <v>19</v>
      </c>
      <c r="B300" s="33">
        <v>43725</v>
      </c>
      <c r="C300" s="18" t="s">
        <v>5</v>
      </c>
      <c r="D300" s="13" t="s">
        <v>6</v>
      </c>
      <c r="E300" s="18">
        <v>0.1221</v>
      </c>
      <c r="F300" s="18">
        <v>0.216</v>
      </c>
      <c r="G300" s="18">
        <v>4.4575999999999999E-3</v>
      </c>
      <c r="H300" s="18">
        <v>28</v>
      </c>
      <c r="I300" s="18">
        <v>114</v>
      </c>
      <c r="J300" s="18">
        <v>0.26869999999999999</v>
      </c>
      <c r="K300" s="18">
        <v>0.187</v>
      </c>
      <c r="L300" s="18">
        <v>0.14660000000000001</v>
      </c>
      <c r="M300" s="18">
        <v>6.4899999999999999E-2</v>
      </c>
      <c r="N300" s="18">
        <v>8.1700000000000009E-2</v>
      </c>
      <c r="O300" s="18">
        <v>74.622154138037132</v>
      </c>
      <c r="P300" s="18">
        <v>55.729877216916776</v>
      </c>
      <c r="R300" s="18">
        <v>0.2642357142857143</v>
      </c>
      <c r="S300" s="18">
        <v>59.277574094964621</v>
      </c>
      <c r="T300" s="18">
        <v>32.887652548456572</v>
      </c>
      <c r="U300" s="18">
        <v>31.41711427033125</v>
      </c>
    </row>
    <row r="301" spans="1:21" x14ac:dyDescent="0.25">
      <c r="A301" s="18" t="s">
        <v>20</v>
      </c>
      <c r="B301" s="33">
        <v>43725</v>
      </c>
      <c r="C301" s="18" t="s">
        <v>5</v>
      </c>
      <c r="D301" s="13" t="s">
        <v>6</v>
      </c>
      <c r="E301" s="18">
        <v>0.1221</v>
      </c>
      <c r="F301" s="18">
        <v>0.20200000000000001</v>
      </c>
      <c r="G301" s="18">
        <v>4.1622000000000004E-3</v>
      </c>
      <c r="H301" s="18">
        <v>30</v>
      </c>
      <c r="I301" s="18">
        <v>120</v>
      </c>
      <c r="J301" s="18">
        <v>0.26069999999999999</v>
      </c>
      <c r="K301" s="18">
        <v>0.17549999999999999</v>
      </c>
      <c r="L301" s="18">
        <v>0.1386</v>
      </c>
      <c r="M301" s="18">
        <v>5.3399999999999989E-2</v>
      </c>
      <c r="N301" s="18">
        <v>8.5200000000000012E-2</v>
      </c>
      <c r="O301" s="18">
        <v>81.879775118927498</v>
      </c>
      <c r="P301" s="18">
        <v>61.47186147186148</v>
      </c>
      <c r="R301" s="18">
        <v>0.21359999999999996</v>
      </c>
      <c r="S301" s="18">
        <v>51.319013982989752</v>
      </c>
      <c r="T301" s="18">
        <v>33.299697275479311</v>
      </c>
      <c r="U301" s="18">
        <v>27.199077410984568</v>
      </c>
    </row>
    <row r="302" spans="1:21" x14ac:dyDescent="0.25">
      <c r="A302" s="29"/>
      <c r="B302" s="24" t="s">
        <v>53</v>
      </c>
      <c r="C302" s="25"/>
      <c r="D302" s="25"/>
      <c r="E302" s="29">
        <v>0.12210000000000001</v>
      </c>
      <c r="F302" s="29">
        <v>0.43500000000000005</v>
      </c>
      <c r="G302" s="29">
        <v>9.0784999999999998E-3</v>
      </c>
      <c r="H302" s="29"/>
      <c r="I302" s="29"/>
      <c r="J302" s="29">
        <v>0.24066000000000001</v>
      </c>
      <c r="K302" s="29">
        <v>0.15772</v>
      </c>
      <c r="L302" s="29">
        <v>0.11856</v>
      </c>
      <c r="M302" s="29">
        <v>3.5619999999999999E-2</v>
      </c>
      <c r="N302" s="29">
        <v>8.294E-2</v>
      </c>
      <c r="O302" s="29">
        <v>54.388529539462034</v>
      </c>
      <c r="P302" s="29">
        <v>71.991018117324955</v>
      </c>
      <c r="Q302" s="29"/>
      <c r="R302" s="29">
        <v>0.15929896103896102</v>
      </c>
      <c r="S302" s="29">
        <v>27.578834974974562</v>
      </c>
      <c r="T302" s="29">
        <v>19.865252837111349</v>
      </c>
      <c r="U302" s="29">
        <v>14.616782536736519</v>
      </c>
    </row>
    <row r="303" spans="1:21" x14ac:dyDescent="0.25">
      <c r="A303" s="18" t="s">
        <v>59</v>
      </c>
      <c r="B303" s="33">
        <v>43725</v>
      </c>
      <c r="C303" s="18" t="s">
        <v>54</v>
      </c>
      <c r="D303" s="13" t="s">
        <v>6</v>
      </c>
      <c r="E303" s="18">
        <v>0.1221</v>
      </c>
      <c r="F303" s="18">
        <v>0.41839999999999999</v>
      </c>
      <c r="G303" s="18">
        <v>8.72824E-3</v>
      </c>
      <c r="H303" s="18">
        <v>46</v>
      </c>
      <c r="I303" s="18">
        <v>140</v>
      </c>
      <c r="J303" s="18">
        <v>0.15490000000000001</v>
      </c>
      <c r="K303" s="18">
        <v>7.0800000000000002E-2</v>
      </c>
      <c r="L303" s="18">
        <v>3.280000000000001E-2</v>
      </c>
      <c r="M303" s="18">
        <v>-5.1299999999999998E-2</v>
      </c>
      <c r="N303" s="18">
        <v>8.4100000000000008E-2</v>
      </c>
      <c r="O303" s="18">
        <v>29.325101250553431</v>
      </c>
      <c r="P303" s="18">
        <v>256.40243902439022</v>
      </c>
      <c r="R303" s="18">
        <v>-0.15613043478260868</v>
      </c>
      <c r="S303" s="18">
        <v>-17.887963069600364</v>
      </c>
      <c r="T303" s="18">
        <v>3.7579168308845783</v>
      </c>
      <c r="U303" s="18">
        <v>-9.4806204268881924</v>
      </c>
    </row>
    <row r="304" spans="1:21" x14ac:dyDescent="0.25">
      <c r="A304" s="18" t="s">
        <v>60</v>
      </c>
      <c r="B304" s="33">
        <v>43725</v>
      </c>
      <c r="C304" s="18" t="s">
        <v>54</v>
      </c>
      <c r="D304" s="13" t="s">
        <v>6</v>
      </c>
      <c r="E304" s="18">
        <v>0.1221</v>
      </c>
      <c r="F304" s="18">
        <v>0.33639999999999998</v>
      </c>
      <c r="G304" s="18">
        <v>6.9980399999999996E-3</v>
      </c>
      <c r="H304" s="18">
        <v>40</v>
      </c>
      <c r="I304" s="18">
        <v>170</v>
      </c>
      <c r="J304" s="18">
        <v>0.17810000000000001</v>
      </c>
      <c r="K304" s="18">
        <v>9.5100000000000004E-2</v>
      </c>
      <c r="L304" s="18">
        <v>5.6000000000000008E-2</v>
      </c>
      <c r="M304" s="18">
        <v>-2.6999999999999996E-2</v>
      </c>
      <c r="N304" s="18">
        <v>8.3000000000000004E-2</v>
      </c>
      <c r="O304" s="18">
        <v>50.406971094763684</v>
      </c>
      <c r="P304" s="18">
        <v>148.21428571428569</v>
      </c>
      <c r="R304" s="18">
        <v>-0.11474999999999999</v>
      </c>
      <c r="S304" s="18">
        <v>-16.3974484284171</v>
      </c>
      <c r="T304" s="18">
        <v>8.0022406273756665</v>
      </c>
      <c r="U304" s="18">
        <v>-8.6906476670610626</v>
      </c>
    </row>
    <row r="305" spans="1:25" x14ac:dyDescent="0.25">
      <c r="A305" s="18" t="s">
        <v>61</v>
      </c>
      <c r="B305" s="33">
        <v>43725</v>
      </c>
      <c r="C305" s="18" t="s">
        <v>54</v>
      </c>
      <c r="D305" s="13" t="s">
        <v>6</v>
      </c>
      <c r="E305" s="18">
        <v>0.1221</v>
      </c>
      <c r="F305" s="18">
        <v>0.52869999999999995</v>
      </c>
      <c r="G305" s="18">
        <v>1.1055570000000001E-2</v>
      </c>
      <c r="H305" s="18">
        <v>32</v>
      </c>
      <c r="I305" s="18">
        <v>172</v>
      </c>
      <c r="J305" s="18">
        <v>0.27210000000000001</v>
      </c>
      <c r="K305" s="18">
        <v>0.1678</v>
      </c>
      <c r="L305" s="18">
        <v>0.15000000000000002</v>
      </c>
      <c r="M305" s="18">
        <v>4.5700000000000005E-2</v>
      </c>
      <c r="N305" s="18">
        <v>0.10430000000000002</v>
      </c>
      <c r="O305" s="18">
        <v>50.708602089263607</v>
      </c>
      <c r="P305" s="18">
        <v>69.533333333333331</v>
      </c>
      <c r="R305" s="18">
        <v>0.24563750000000004</v>
      </c>
      <c r="S305" s="18">
        <v>22.218438307568043</v>
      </c>
      <c r="T305" s="18">
        <v>13.56782146917798</v>
      </c>
      <c r="U305" s="18">
        <v>11.775772303011063</v>
      </c>
      <c r="W305" s="46" t="s">
        <v>86</v>
      </c>
      <c r="X305" s="46"/>
      <c r="Y305" s="46"/>
    </row>
    <row r="306" spans="1:25" x14ac:dyDescent="0.25">
      <c r="A306" s="18" t="s">
        <v>62</v>
      </c>
      <c r="B306" s="33">
        <v>43725</v>
      </c>
      <c r="C306" s="18" t="s">
        <v>54</v>
      </c>
      <c r="D306" s="13" t="s">
        <v>6</v>
      </c>
      <c r="E306" s="18">
        <v>0.1221</v>
      </c>
      <c r="F306" s="18">
        <v>0.42970000000000003</v>
      </c>
      <c r="G306" s="18">
        <v>8.9666700000000012E-3</v>
      </c>
      <c r="H306" s="18">
        <v>30</v>
      </c>
      <c r="I306" s="18">
        <v>150</v>
      </c>
      <c r="J306" s="18">
        <v>0.219</v>
      </c>
      <c r="K306" s="18">
        <v>0.1356</v>
      </c>
      <c r="L306" s="18">
        <v>9.69E-2</v>
      </c>
      <c r="M306" s="18">
        <v>1.3499999999999998E-2</v>
      </c>
      <c r="N306" s="18">
        <v>8.3400000000000002E-2</v>
      </c>
      <c r="O306" s="18">
        <v>46.505558919866566</v>
      </c>
      <c r="P306" s="18">
        <v>86.068111455108365</v>
      </c>
      <c r="R306" s="18">
        <v>6.7499999999999991E-2</v>
      </c>
      <c r="S306" s="18">
        <v>7.5278782424244435</v>
      </c>
      <c r="T306" s="18">
        <v>10.806687432458203</v>
      </c>
      <c r="U306" s="18">
        <v>3.9897754684849551</v>
      </c>
    </row>
    <row r="307" spans="1:25" x14ac:dyDescent="0.25">
      <c r="A307" s="18" t="s">
        <v>63</v>
      </c>
      <c r="B307" s="33">
        <v>43725</v>
      </c>
      <c r="C307" s="18" t="s">
        <v>54</v>
      </c>
      <c r="D307" s="13" t="s">
        <v>6</v>
      </c>
      <c r="E307" s="18">
        <v>0.1221</v>
      </c>
      <c r="F307" s="18">
        <v>0.30769999999999997</v>
      </c>
      <c r="G307" s="18">
        <v>6.3924699999999991E-3</v>
      </c>
      <c r="H307" s="18">
        <v>70</v>
      </c>
      <c r="I307" s="18">
        <v>180</v>
      </c>
      <c r="J307" s="18">
        <v>0.15679999999999999</v>
      </c>
      <c r="K307" s="18">
        <v>6.6699999999999995E-2</v>
      </c>
      <c r="L307" s="18">
        <v>3.4699999999999995E-2</v>
      </c>
      <c r="M307" s="18">
        <v>-5.5400000000000005E-2</v>
      </c>
      <c r="N307" s="18">
        <v>9.01E-2</v>
      </c>
      <c r="O307" s="18">
        <v>36.243535642046709</v>
      </c>
      <c r="P307" s="18">
        <v>259.65417867435161</v>
      </c>
      <c r="R307" s="18">
        <v>-0.14245714285714287</v>
      </c>
      <c r="S307" s="18">
        <v>-22.285148441391652</v>
      </c>
      <c r="T307" s="18">
        <v>5.4282616891436328</v>
      </c>
      <c r="U307" s="18">
        <v>-11.811128673937576</v>
      </c>
    </row>
    <row r="308" spans="1:25" x14ac:dyDescent="0.25">
      <c r="A308" s="29"/>
      <c r="B308" s="24" t="s">
        <v>53</v>
      </c>
      <c r="C308" s="29"/>
      <c r="D308" s="29"/>
      <c r="E308" s="29">
        <v>0.12210000000000001</v>
      </c>
      <c r="F308" s="29">
        <v>0.40417999999999993</v>
      </c>
      <c r="G308" s="29">
        <v>8.4281979999999996E-3</v>
      </c>
      <c r="H308" s="29"/>
      <c r="I308" s="29"/>
      <c r="J308" s="29">
        <v>0.19617999999999997</v>
      </c>
      <c r="K308" s="29">
        <v>0.1072</v>
      </c>
      <c r="L308" s="29">
        <v>7.4080000000000007E-2</v>
      </c>
      <c r="M308" s="29">
        <v>-1.49E-2</v>
      </c>
      <c r="N308" s="29">
        <v>8.8980000000000004E-2</v>
      </c>
      <c r="O308" s="29">
        <v>42.637953799298799</v>
      </c>
      <c r="P308" s="29">
        <v>163.97446964029382</v>
      </c>
      <c r="Q308" s="29"/>
      <c r="R308" s="29">
        <v>-2.004001552795031E-2</v>
      </c>
      <c r="S308" s="29">
        <v>-5.3648486778833266</v>
      </c>
      <c r="T308" s="29">
        <v>8.3125856098080124</v>
      </c>
      <c r="U308" s="29">
        <v>-2.8433697992781624</v>
      </c>
    </row>
    <row r="309" spans="1:25" x14ac:dyDescent="0.25">
      <c r="A309" s="18" t="s">
        <v>21</v>
      </c>
      <c r="B309" s="33">
        <v>43725</v>
      </c>
      <c r="C309" s="18" t="s">
        <v>8</v>
      </c>
      <c r="D309" s="13" t="s">
        <v>6</v>
      </c>
      <c r="E309" s="18">
        <v>0.1221</v>
      </c>
      <c r="F309" s="18">
        <v>0.51910000000000001</v>
      </c>
      <c r="G309" s="18">
        <v>1.0853010000000001E-2</v>
      </c>
      <c r="H309" s="18">
        <v>50</v>
      </c>
      <c r="I309" s="18">
        <v>90</v>
      </c>
      <c r="J309" s="18">
        <v>0.26769999999999999</v>
      </c>
      <c r="K309" s="18">
        <v>0.21990000000000001</v>
      </c>
      <c r="L309" s="18">
        <v>0.14560000000000001</v>
      </c>
      <c r="M309" s="18">
        <v>9.7800000000000012E-2</v>
      </c>
      <c r="N309" s="18">
        <v>4.7799999999999995E-2</v>
      </c>
      <c r="O309" s="18">
        <v>7.9277546044829945</v>
      </c>
      <c r="P309" s="18">
        <v>32.829670329670321</v>
      </c>
      <c r="R309" s="18">
        <v>0.17604</v>
      </c>
      <c r="S309" s="18">
        <v>16.220384943900353</v>
      </c>
      <c r="T309" s="18">
        <v>13.415633082435194</v>
      </c>
      <c r="U309" s="18">
        <v>8.5968040202671876</v>
      </c>
    </row>
    <row r="310" spans="1:25" x14ac:dyDescent="0.25">
      <c r="A310" s="18" t="s">
        <v>22</v>
      </c>
      <c r="B310" s="33">
        <v>43725</v>
      </c>
      <c r="C310" s="18" t="s">
        <v>8</v>
      </c>
      <c r="D310" s="13" t="s">
        <v>6</v>
      </c>
      <c r="E310" s="18">
        <v>0.1221</v>
      </c>
      <c r="F310" s="18">
        <v>0.20219999999999999</v>
      </c>
      <c r="G310" s="18">
        <v>4.1664199999999997E-3</v>
      </c>
      <c r="H310" s="18">
        <v>20</v>
      </c>
      <c r="I310" s="18">
        <v>100</v>
      </c>
      <c r="J310" s="18">
        <v>0.1779</v>
      </c>
      <c r="K310" s="18">
        <v>0.17499999999999999</v>
      </c>
      <c r="L310" s="18">
        <v>5.5800000000000002E-2</v>
      </c>
      <c r="M310" s="18">
        <v>5.2899999999999989E-2</v>
      </c>
      <c r="N310" s="18">
        <v>2.9000000000000137E-3</v>
      </c>
      <c r="O310" s="18">
        <v>3.4802060281968861</v>
      </c>
      <c r="P310" s="18">
        <v>5.1971326164874796</v>
      </c>
      <c r="R310" s="18">
        <v>0.2644999999999999</v>
      </c>
      <c r="S310" s="18">
        <v>63.483758238487702</v>
      </c>
      <c r="T310" s="18">
        <v>13.392792853336919</v>
      </c>
      <c r="U310" s="18">
        <v>33.646391866398481</v>
      </c>
    </row>
    <row r="311" spans="1:25" x14ac:dyDescent="0.25">
      <c r="A311" s="18" t="s">
        <v>23</v>
      </c>
      <c r="B311" s="33">
        <v>43725</v>
      </c>
      <c r="C311" s="18" t="s">
        <v>8</v>
      </c>
      <c r="D311" s="13" t="s">
        <v>6</v>
      </c>
      <c r="E311" s="18">
        <v>0.1221</v>
      </c>
      <c r="F311" s="18">
        <v>0.63959999999999995</v>
      </c>
      <c r="G311" s="18">
        <v>1.3395559999999999E-2</v>
      </c>
      <c r="H311" s="18">
        <v>30</v>
      </c>
      <c r="I311" s="18">
        <v>100</v>
      </c>
      <c r="J311" s="18">
        <v>0.33939999999999998</v>
      </c>
      <c r="K311" s="18">
        <v>0.27160000000000001</v>
      </c>
      <c r="L311" s="18">
        <v>0.21729999999999999</v>
      </c>
      <c r="M311" s="18">
        <v>0.14950000000000002</v>
      </c>
      <c r="N311" s="18">
        <v>6.7799999999999971E-2</v>
      </c>
      <c r="O311" s="18">
        <v>16.87126182108101</v>
      </c>
      <c r="P311" s="18">
        <v>31.201104463874813</v>
      </c>
      <c r="R311" s="18">
        <v>0.49833333333333341</v>
      </c>
      <c r="S311" s="18">
        <v>37.201381154153573</v>
      </c>
      <c r="T311" s="18">
        <v>16.221792892570374</v>
      </c>
      <c r="U311" s="18">
        <v>19.716732011701396</v>
      </c>
    </row>
    <row r="312" spans="1:25" x14ac:dyDescent="0.25">
      <c r="A312" s="18" t="s">
        <v>24</v>
      </c>
      <c r="B312" s="33">
        <v>43725</v>
      </c>
      <c r="C312" s="18" t="s">
        <v>8</v>
      </c>
      <c r="D312" s="13" t="s">
        <v>6</v>
      </c>
      <c r="E312" s="18">
        <v>0.1221</v>
      </c>
      <c r="F312" s="18">
        <v>0.15</v>
      </c>
      <c r="G312" s="18">
        <v>3.065E-3</v>
      </c>
      <c r="H312" s="18">
        <v>30</v>
      </c>
      <c r="I312" s="18">
        <v>70</v>
      </c>
      <c r="J312" s="18">
        <v>0.19769999999999999</v>
      </c>
      <c r="K312" s="18">
        <v>0.1414</v>
      </c>
      <c r="L312" s="18">
        <v>7.5599999999999987E-2</v>
      </c>
      <c r="M312" s="18">
        <v>1.9299999999999998E-2</v>
      </c>
      <c r="N312" s="18">
        <v>5.6299999999999989E-2</v>
      </c>
      <c r="O312" s="18">
        <v>42.860250135943438</v>
      </c>
      <c r="P312" s="18">
        <v>74.470899470899468</v>
      </c>
      <c r="R312" s="18">
        <v>4.5033333333333328E-2</v>
      </c>
      <c r="S312" s="18">
        <v>14.692767808591624</v>
      </c>
      <c r="T312" s="18">
        <v>24.665579119086456</v>
      </c>
      <c r="U312" s="18">
        <v>7.7871669385535611</v>
      </c>
    </row>
    <row r="313" spans="1:25" x14ac:dyDescent="0.25">
      <c r="A313" s="18" t="s">
        <v>25</v>
      </c>
      <c r="B313" s="33">
        <v>43725</v>
      </c>
      <c r="C313" s="18" t="s">
        <v>8</v>
      </c>
      <c r="D313" s="13" t="s">
        <v>6</v>
      </c>
      <c r="E313" s="18">
        <v>0.1221</v>
      </c>
      <c r="F313" s="18">
        <v>0.4405</v>
      </c>
      <c r="G313" s="18">
        <v>9.194550000000001E-3</v>
      </c>
      <c r="H313" s="18">
        <v>40</v>
      </c>
      <c r="I313" s="18">
        <v>70</v>
      </c>
      <c r="J313" s="18">
        <v>0.14000000000000001</v>
      </c>
      <c r="K313" s="18">
        <v>0.1283</v>
      </c>
      <c r="L313" s="18">
        <v>1.7900000000000013E-2</v>
      </c>
      <c r="M313" s="18">
        <v>6.1999999999999972E-3</v>
      </c>
      <c r="N313" s="18">
        <v>1.1700000000000016E-2</v>
      </c>
      <c r="O313" s="18">
        <v>2.2268626523320907</v>
      </c>
      <c r="P313" s="18">
        <v>65.363128491620145</v>
      </c>
      <c r="R313" s="18">
        <v>1.0849999999999995E-2</v>
      </c>
      <c r="S313" s="18">
        <v>1.1800468755947811</v>
      </c>
      <c r="T313" s="18">
        <v>1.946805444529641</v>
      </c>
      <c r="U313" s="18">
        <v>0.62542484406523402</v>
      </c>
    </row>
    <row r="314" spans="1:25" x14ac:dyDescent="0.25">
      <c r="A314" s="29"/>
      <c r="B314" s="24" t="s">
        <v>53</v>
      </c>
      <c r="C314" s="29"/>
      <c r="D314" s="29"/>
      <c r="E314" s="29">
        <v>0.12210000000000001</v>
      </c>
      <c r="F314" s="29">
        <v>0.39028000000000002</v>
      </c>
      <c r="G314" s="29">
        <v>8.1349079999999997E-3</v>
      </c>
      <c r="H314" s="29"/>
      <c r="I314" s="29"/>
      <c r="J314" s="29">
        <v>0.22454000000000002</v>
      </c>
      <c r="K314" s="29">
        <v>0.18724000000000002</v>
      </c>
      <c r="L314" s="29">
        <v>0.10244</v>
      </c>
      <c r="M314" s="29">
        <v>6.5140000000000003E-2</v>
      </c>
      <c r="N314" s="29">
        <v>3.7299999999999993E-2</v>
      </c>
      <c r="O314" s="29">
        <v>14.673267048407283</v>
      </c>
      <c r="P314" s="29">
        <v>41.812387074510447</v>
      </c>
      <c r="Q314" s="29"/>
      <c r="R314" s="29">
        <v>0.19895133333333334</v>
      </c>
      <c r="S314" s="29">
        <v>26.5556678041456</v>
      </c>
      <c r="T314" s="29">
        <v>13.928520678391717</v>
      </c>
      <c r="U314" s="29">
        <v>14.074503936197171</v>
      </c>
    </row>
    <row r="315" spans="1:25" x14ac:dyDescent="0.25">
      <c r="A315" s="18" t="s">
        <v>26</v>
      </c>
      <c r="B315" s="33">
        <v>43725</v>
      </c>
      <c r="C315" s="18" t="s">
        <v>7</v>
      </c>
      <c r="D315" s="13" t="s">
        <v>6</v>
      </c>
      <c r="E315" s="18">
        <v>0.1221</v>
      </c>
      <c r="F315" s="18">
        <v>0.53380000000000005</v>
      </c>
      <c r="G315" s="18">
        <v>1.1163180000000002E-2</v>
      </c>
      <c r="H315" s="18">
        <v>30</v>
      </c>
      <c r="I315" s="18">
        <v>70</v>
      </c>
      <c r="J315" s="18">
        <v>0.1734</v>
      </c>
      <c r="K315" s="18">
        <v>0.16919999999999999</v>
      </c>
      <c r="L315" s="18">
        <v>5.1299999999999998E-2</v>
      </c>
      <c r="M315" s="18">
        <v>4.7099999999999989E-2</v>
      </c>
      <c r="N315" s="18">
        <v>4.2000000000000093E-3</v>
      </c>
      <c r="O315" s="18">
        <v>0.87788605039066114</v>
      </c>
      <c r="P315" s="18">
        <v>8.1871345029239961</v>
      </c>
      <c r="R315" s="18">
        <v>0.10989999999999998</v>
      </c>
      <c r="S315" s="18">
        <v>9.8448649936666754</v>
      </c>
      <c r="T315" s="18">
        <v>4.5954647331674296</v>
      </c>
      <c r="U315" s="18">
        <v>5.2177784466433383</v>
      </c>
    </row>
    <row r="316" spans="1:25" x14ac:dyDescent="0.25">
      <c r="A316" s="18" t="s">
        <v>28</v>
      </c>
      <c r="B316" s="33">
        <v>43725</v>
      </c>
      <c r="C316" s="18" t="s">
        <v>7</v>
      </c>
      <c r="D316" s="13" t="s">
        <v>6</v>
      </c>
      <c r="E316" s="18">
        <v>0.1221</v>
      </c>
      <c r="F316" s="18">
        <v>0.73619999999999997</v>
      </c>
      <c r="G316" s="18">
        <v>1.5433820000000001E-2</v>
      </c>
      <c r="H316" s="18">
        <v>20</v>
      </c>
      <c r="I316" s="18">
        <v>100</v>
      </c>
      <c r="J316" s="18">
        <v>0.24929999999999999</v>
      </c>
      <c r="K316" s="18">
        <v>0.1628</v>
      </c>
      <c r="L316" s="18">
        <v>0.12719999999999998</v>
      </c>
      <c r="M316" s="18">
        <v>4.07E-2</v>
      </c>
      <c r="N316" s="18">
        <v>8.649999999999998E-2</v>
      </c>
      <c r="O316" s="18">
        <v>28.022874440676375</v>
      </c>
      <c r="P316" s="18">
        <v>68.003144654088047</v>
      </c>
      <c r="R316" s="18">
        <v>0.20349999999999999</v>
      </c>
      <c r="S316" s="18">
        <v>13.185329361104378</v>
      </c>
      <c r="T316" s="18">
        <v>8.2416407603561517</v>
      </c>
      <c r="U316" s="18">
        <v>6.9882245613853202</v>
      </c>
    </row>
    <row r="317" spans="1:25" x14ac:dyDescent="0.25">
      <c r="A317" s="18" t="s">
        <v>29</v>
      </c>
      <c r="B317" s="33">
        <v>43725</v>
      </c>
      <c r="C317" s="18" t="s">
        <v>7</v>
      </c>
      <c r="D317" s="13" t="s">
        <v>6</v>
      </c>
      <c r="E317" s="18">
        <v>0.1221</v>
      </c>
      <c r="F317" s="18">
        <v>0.26929999999999998</v>
      </c>
      <c r="G317" s="18">
        <v>5.5822299999999997E-3</v>
      </c>
      <c r="H317" s="18">
        <v>30</v>
      </c>
      <c r="I317" s="18">
        <v>110</v>
      </c>
      <c r="J317" s="18">
        <v>0.21149999999999999</v>
      </c>
      <c r="K317" s="18">
        <v>0.1615</v>
      </c>
      <c r="L317" s="18">
        <v>8.9399999999999993E-2</v>
      </c>
      <c r="M317" s="18">
        <v>3.9400000000000004E-2</v>
      </c>
      <c r="N317" s="18">
        <v>4.9999999999999989E-2</v>
      </c>
      <c r="O317" s="18">
        <v>32.842310928308812</v>
      </c>
      <c r="P317" s="18">
        <v>55.928411633109612</v>
      </c>
      <c r="R317" s="18">
        <v>0.14446666666666669</v>
      </c>
      <c r="S317" s="18">
        <v>25.879741011507353</v>
      </c>
      <c r="T317" s="18">
        <v>16.015105074495317</v>
      </c>
      <c r="U317" s="18">
        <v>13.716262736098898</v>
      </c>
    </row>
    <row r="318" spans="1:25" x14ac:dyDescent="0.25">
      <c r="A318" s="18" t="s">
        <v>30</v>
      </c>
      <c r="B318" s="33">
        <v>43725</v>
      </c>
      <c r="C318" s="18" t="s">
        <v>7</v>
      </c>
      <c r="D318" s="13" t="s">
        <v>6</v>
      </c>
      <c r="E318" s="18">
        <v>0.1221</v>
      </c>
      <c r="F318" s="18">
        <v>0.4098</v>
      </c>
      <c r="G318" s="18">
        <v>8.5467800000000003E-3</v>
      </c>
      <c r="H318" s="18">
        <v>30</v>
      </c>
      <c r="I318" s="18">
        <v>70</v>
      </c>
      <c r="J318" s="18">
        <v>0.2238</v>
      </c>
      <c r="K318" s="18">
        <v>0.2107</v>
      </c>
      <c r="L318" s="18">
        <v>0.1017</v>
      </c>
      <c r="M318" s="18">
        <v>8.8599999999999998E-2</v>
      </c>
      <c r="N318" s="18">
        <v>1.3100000000000001E-2</v>
      </c>
      <c r="O318" s="18">
        <v>3.5763956328192221</v>
      </c>
      <c r="P318" s="18">
        <v>12.881022615535889</v>
      </c>
      <c r="R318" s="18">
        <v>0.20673333333333335</v>
      </c>
      <c r="S318" s="18">
        <v>24.188446799067407</v>
      </c>
      <c r="T318" s="18">
        <v>11.899218185094268</v>
      </c>
      <c r="U318" s="18">
        <v>12.819876803505727</v>
      </c>
    </row>
    <row r="319" spans="1:25" x14ac:dyDescent="0.25">
      <c r="A319" s="18" t="s">
        <v>31</v>
      </c>
      <c r="B319" s="33">
        <v>43725</v>
      </c>
      <c r="C319" s="18" t="s">
        <v>7</v>
      </c>
      <c r="D319" s="13" t="s">
        <v>6</v>
      </c>
      <c r="E319" s="18">
        <v>0.1221</v>
      </c>
      <c r="F319" s="18">
        <v>0.11890000000000001</v>
      </c>
      <c r="G319" s="18">
        <v>2.4087900000000005E-3</v>
      </c>
      <c r="H319" s="18">
        <v>30</v>
      </c>
      <c r="I319" s="18">
        <v>60</v>
      </c>
      <c r="J319" s="18">
        <v>0.17199999999999999</v>
      </c>
      <c r="K319" s="18">
        <v>0.15290000000000001</v>
      </c>
      <c r="L319" s="18">
        <v>4.9899999999999986E-2</v>
      </c>
      <c r="M319" s="18">
        <v>3.0800000000000008E-2</v>
      </c>
      <c r="N319" s="18">
        <v>1.9099999999999978E-2</v>
      </c>
      <c r="O319" s="18">
        <v>15.858584600567069</v>
      </c>
      <c r="P319" s="18">
        <v>38.27655310621239</v>
      </c>
      <c r="R319" s="18">
        <v>6.1600000000000016E-2</v>
      </c>
      <c r="S319" s="18">
        <v>25.573005533898765</v>
      </c>
      <c r="T319" s="18">
        <v>20.715795067232914</v>
      </c>
      <c r="U319" s="18">
        <v>13.553692932966346</v>
      </c>
    </row>
    <row r="320" spans="1:25" x14ac:dyDescent="0.25">
      <c r="A320" s="29"/>
      <c r="B320" s="24" t="s">
        <v>53</v>
      </c>
      <c r="C320" s="29"/>
      <c r="D320" s="29"/>
      <c r="E320" s="29">
        <v>0.12210000000000001</v>
      </c>
      <c r="F320" s="29">
        <v>0.41359999999999991</v>
      </c>
      <c r="G320" s="29">
        <v>8.6269600000000012E-3</v>
      </c>
      <c r="H320" s="29"/>
      <c r="I320" s="29"/>
      <c r="J320" s="29">
        <v>0.20600000000000002</v>
      </c>
      <c r="K320" s="29">
        <v>0.17141999999999999</v>
      </c>
      <c r="L320" s="29">
        <v>8.3900000000000002E-2</v>
      </c>
      <c r="M320" s="29">
        <v>4.9319999999999996E-2</v>
      </c>
      <c r="N320" s="29">
        <v>3.4579999999999993E-2</v>
      </c>
      <c r="O320" s="29">
        <v>16.235610330552429</v>
      </c>
      <c r="P320" s="29">
        <v>36.655253302373993</v>
      </c>
      <c r="Q320" s="29"/>
      <c r="R320" s="29">
        <v>0.14523999999999998</v>
      </c>
      <c r="S320" s="29">
        <v>19.734277539848915</v>
      </c>
      <c r="T320" s="29">
        <v>12.293444764069216</v>
      </c>
      <c r="U320" s="29">
        <v>10.459167096119927</v>
      </c>
    </row>
    <row r="321" spans="1:21" x14ac:dyDescent="0.25">
      <c r="A321" s="18" t="s">
        <v>69</v>
      </c>
      <c r="B321" s="33">
        <v>43725</v>
      </c>
      <c r="C321" s="35" t="s">
        <v>55</v>
      </c>
      <c r="D321" s="13" t="s">
        <v>6</v>
      </c>
      <c r="E321" s="18">
        <v>0.1221</v>
      </c>
      <c r="F321" s="18">
        <v>0.73080000000000001</v>
      </c>
      <c r="G321" s="18">
        <v>1.5319880000000001E-2</v>
      </c>
      <c r="H321" s="18">
        <v>20</v>
      </c>
      <c r="I321" s="18">
        <v>210</v>
      </c>
      <c r="J321" s="18">
        <v>0.23319999999999999</v>
      </c>
      <c r="K321" s="18">
        <v>0.1454</v>
      </c>
      <c r="L321" s="18">
        <v>0.11109999999999999</v>
      </c>
      <c r="M321" s="18">
        <v>2.3300000000000001E-2</v>
      </c>
      <c r="N321" s="18">
        <v>8.7799999999999989E-2</v>
      </c>
      <c r="O321" s="18">
        <v>60.176711566931324</v>
      </c>
      <c r="P321" s="18">
        <v>79.027902790279029</v>
      </c>
      <c r="R321" s="18">
        <v>0.24465000000000003</v>
      </c>
      <c r="S321" s="18">
        <v>15.969446235871301</v>
      </c>
      <c r="T321" s="18">
        <v>7.2520150288383451</v>
      </c>
      <c r="U321" s="18">
        <v>8.4638065050117905</v>
      </c>
    </row>
    <row r="322" spans="1:21" x14ac:dyDescent="0.25">
      <c r="A322" s="18" t="s">
        <v>70</v>
      </c>
      <c r="B322" s="33">
        <v>43725</v>
      </c>
      <c r="C322" s="35" t="s">
        <v>55</v>
      </c>
      <c r="D322" s="13" t="s">
        <v>6</v>
      </c>
      <c r="E322" s="18">
        <v>0.1221</v>
      </c>
      <c r="F322" s="18">
        <v>0.56299999999999994</v>
      </c>
      <c r="G322" s="18">
        <v>1.1779299999999999E-2</v>
      </c>
      <c r="H322" s="18">
        <v>20</v>
      </c>
      <c r="I322" s="18">
        <v>150</v>
      </c>
      <c r="J322" s="18">
        <v>0.2676</v>
      </c>
      <c r="K322" s="18">
        <v>0.17929999999999999</v>
      </c>
      <c r="L322" s="18">
        <v>0.14550000000000002</v>
      </c>
      <c r="M322" s="18">
        <v>5.7199999999999987E-2</v>
      </c>
      <c r="N322" s="18">
        <v>8.8300000000000031E-2</v>
      </c>
      <c r="O322" s="18">
        <v>56.221507220293248</v>
      </c>
      <c r="P322" s="18">
        <v>60.687285223367716</v>
      </c>
      <c r="R322" s="18">
        <v>0.42899999999999988</v>
      </c>
      <c r="S322" s="18">
        <v>36.419821211786768</v>
      </c>
      <c r="T322" s="18">
        <v>12.352177124277336</v>
      </c>
      <c r="U322" s="18">
        <v>19.302505242246987</v>
      </c>
    </row>
    <row r="323" spans="1:21" x14ac:dyDescent="0.25">
      <c r="A323" s="18" t="s">
        <v>71</v>
      </c>
      <c r="B323" s="33">
        <v>43725</v>
      </c>
      <c r="C323" s="35" t="s">
        <v>55</v>
      </c>
      <c r="D323" s="13" t="s">
        <v>6</v>
      </c>
      <c r="E323" s="18">
        <v>0.1221</v>
      </c>
      <c r="F323" s="18">
        <v>0.34949999999999998</v>
      </c>
      <c r="G323" s="18">
        <v>7.2744499999999991E-3</v>
      </c>
      <c r="H323" s="18">
        <v>30</v>
      </c>
      <c r="I323" s="18">
        <v>130</v>
      </c>
      <c r="J323" s="18">
        <v>0.2495</v>
      </c>
      <c r="K323" s="18">
        <v>0.1648</v>
      </c>
      <c r="L323" s="18">
        <v>0.12740000000000001</v>
      </c>
      <c r="M323" s="18">
        <v>4.2700000000000002E-2</v>
      </c>
      <c r="N323" s="18">
        <v>8.4700000000000011E-2</v>
      </c>
      <c r="O323" s="18">
        <v>50.455131773994381</v>
      </c>
      <c r="P323" s="18">
        <v>66.483516483516482</v>
      </c>
      <c r="R323" s="18">
        <v>0.18503333333333333</v>
      </c>
      <c r="S323" s="18">
        <v>25.436058167055016</v>
      </c>
      <c r="T323" s="18">
        <v>17.513351524857555</v>
      </c>
      <c r="U323" s="18">
        <v>13.48111082853916</v>
      </c>
    </row>
    <row r="324" spans="1:21" x14ac:dyDescent="0.25">
      <c r="A324" s="18" t="s">
        <v>72</v>
      </c>
      <c r="B324" s="33">
        <v>43725</v>
      </c>
      <c r="C324" s="35" t="s">
        <v>55</v>
      </c>
      <c r="D324" s="13" t="s">
        <v>6</v>
      </c>
      <c r="E324" s="18">
        <v>0.1221</v>
      </c>
      <c r="F324" s="18">
        <v>0.40949999999999998</v>
      </c>
      <c r="G324" s="18">
        <v>8.5404499999999998E-3</v>
      </c>
      <c r="H324" s="18">
        <v>20</v>
      </c>
      <c r="I324" s="18">
        <v>140</v>
      </c>
      <c r="J324" s="18">
        <v>0.25580000000000003</v>
      </c>
      <c r="K324" s="18">
        <v>0.1431</v>
      </c>
      <c r="L324" s="18">
        <v>0.13370000000000004</v>
      </c>
      <c r="M324" s="18">
        <v>2.1000000000000005E-2</v>
      </c>
      <c r="N324" s="18">
        <v>0.11270000000000004</v>
      </c>
      <c r="O324" s="18">
        <v>92.372181793699426</v>
      </c>
      <c r="P324" s="18">
        <v>84.293193717277489</v>
      </c>
      <c r="R324" s="18">
        <v>0.14700000000000005</v>
      </c>
      <c r="S324" s="18">
        <v>17.212207787645855</v>
      </c>
      <c r="T324" s="18">
        <v>15.65491279733504</v>
      </c>
      <c r="U324" s="18">
        <v>9.1224701274523046</v>
      </c>
    </row>
    <row r="325" spans="1:21" x14ac:dyDescent="0.25">
      <c r="A325" s="18" t="s">
        <v>73</v>
      </c>
      <c r="B325" s="33">
        <v>43725</v>
      </c>
      <c r="C325" s="35" t="s">
        <v>55</v>
      </c>
      <c r="D325" s="13" t="s">
        <v>6</v>
      </c>
      <c r="E325" s="18">
        <v>0.1221</v>
      </c>
      <c r="F325" s="18">
        <v>0.92249999999999999</v>
      </c>
      <c r="G325" s="18">
        <v>1.936475E-2</v>
      </c>
      <c r="H325" s="18">
        <v>20</v>
      </c>
      <c r="I325" s="18">
        <v>170</v>
      </c>
      <c r="J325" s="18">
        <v>0.19789999999999999</v>
      </c>
      <c r="K325" s="18">
        <v>0.1154</v>
      </c>
      <c r="L325" s="18">
        <v>7.5799999999999992E-2</v>
      </c>
      <c r="M325" s="18">
        <v>-6.6999999999999976E-3</v>
      </c>
      <c r="N325" s="18">
        <v>8.249999999999999E-2</v>
      </c>
      <c r="O325" s="18">
        <v>36.212706076763183</v>
      </c>
      <c r="P325" s="18">
        <v>108.83905013192611</v>
      </c>
      <c r="R325" s="18">
        <v>-5.694999999999998E-2</v>
      </c>
      <c r="S325" s="18">
        <v>-2.9409106753250098</v>
      </c>
      <c r="T325" s="18">
        <v>3.9143288707574326</v>
      </c>
      <c r="U325" s="18">
        <v>-1.5586826579222552</v>
      </c>
    </row>
    <row r="326" spans="1:21" x14ac:dyDescent="0.25">
      <c r="A326" s="29"/>
      <c r="B326" s="24" t="s">
        <v>53</v>
      </c>
      <c r="C326" s="29"/>
      <c r="D326" s="29"/>
      <c r="E326" s="29">
        <v>0.12210000000000001</v>
      </c>
      <c r="F326" s="29">
        <v>0.59505999999999992</v>
      </c>
      <c r="G326" s="29">
        <v>1.2455766E-2</v>
      </c>
      <c r="H326" s="29"/>
      <c r="I326" s="29"/>
      <c r="J326" s="29">
        <v>0.24079999999999999</v>
      </c>
      <c r="K326" s="29">
        <v>0.14960000000000001</v>
      </c>
      <c r="L326" s="29">
        <v>0.1187</v>
      </c>
      <c r="M326" s="29">
        <v>2.7500000000000004E-2</v>
      </c>
      <c r="N326" s="29">
        <v>9.1200000000000017E-2</v>
      </c>
      <c r="O326" s="29">
        <v>59.087647686336325</v>
      </c>
      <c r="P326" s="29">
        <v>79.866189669273382</v>
      </c>
      <c r="Q326" s="29"/>
      <c r="R326" s="29">
        <v>0.18974666666666667</v>
      </c>
      <c r="S326" s="29">
        <v>18.419324545406784</v>
      </c>
      <c r="T326" s="29">
        <v>11.337357069213141</v>
      </c>
      <c r="U326" s="29">
        <v>9.7622420090655968</v>
      </c>
    </row>
    <row r="327" spans="1:21" x14ac:dyDescent="0.25">
      <c r="A327" s="18" t="s">
        <v>64</v>
      </c>
      <c r="B327" s="33">
        <v>43725</v>
      </c>
      <c r="C327" s="35" t="s">
        <v>56</v>
      </c>
      <c r="D327" s="13" t="s">
        <v>6</v>
      </c>
      <c r="E327" s="18">
        <v>0.1221</v>
      </c>
      <c r="F327" s="18">
        <v>0.65620000000000001</v>
      </c>
      <c r="G327" s="18">
        <v>1.3745820000000001E-2</v>
      </c>
      <c r="H327" s="18">
        <v>30</v>
      </c>
      <c r="I327" s="18">
        <v>140</v>
      </c>
      <c r="J327" s="18">
        <v>0.26200000000000001</v>
      </c>
      <c r="K327" s="18">
        <v>0.1648</v>
      </c>
      <c r="L327" s="18">
        <v>0.13990000000000002</v>
      </c>
      <c r="M327" s="18">
        <v>4.2700000000000002E-2</v>
      </c>
      <c r="N327" s="18">
        <v>9.7200000000000022E-2</v>
      </c>
      <c r="O327" s="18">
        <v>32.999122642374196</v>
      </c>
      <c r="P327" s="18">
        <v>69.478198713366695</v>
      </c>
      <c r="R327" s="18">
        <v>0.19926666666666668</v>
      </c>
      <c r="S327" s="18">
        <v>14.496528156680844</v>
      </c>
      <c r="T327" s="18">
        <v>10.177639456940366</v>
      </c>
      <c r="U327" s="18">
        <v>7.683159923040848</v>
      </c>
    </row>
    <row r="328" spans="1:21" x14ac:dyDescent="0.25">
      <c r="A328" s="18" t="s">
        <v>65</v>
      </c>
      <c r="B328" s="33">
        <v>43725</v>
      </c>
      <c r="C328" s="35" t="s">
        <v>56</v>
      </c>
      <c r="D328" s="13" t="s">
        <v>6</v>
      </c>
      <c r="E328" s="18">
        <v>0.1221</v>
      </c>
      <c r="F328" s="18">
        <v>0.35820000000000002</v>
      </c>
      <c r="G328" s="18">
        <v>7.4580200000000001E-3</v>
      </c>
      <c r="H328" s="18">
        <v>40</v>
      </c>
      <c r="I328" s="18">
        <v>100</v>
      </c>
      <c r="J328" s="18">
        <v>0.29880000000000001</v>
      </c>
      <c r="K328" s="18">
        <v>0.20710000000000001</v>
      </c>
      <c r="L328" s="18">
        <v>0.17670000000000002</v>
      </c>
      <c r="M328" s="18">
        <v>8.5000000000000006E-2</v>
      </c>
      <c r="N328" s="18">
        <v>9.1700000000000018E-2</v>
      </c>
      <c r="O328" s="18">
        <v>30.73872153735174</v>
      </c>
      <c r="P328" s="18">
        <v>51.895868704018113</v>
      </c>
      <c r="R328" s="18">
        <v>0.21249999999999999</v>
      </c>
      <c r="S328" s="18">
        <v>28.492817128406735</v>
      </c>
      <c r="T328" s="18">
        <v>23.692615466303391</v>
      </c>
      <c r="U328" s="18">
        <v>15.101193078055569</v>
      </c>
    </row>
    <row r="329" spans="1:21" x14ac:dyDescent="0.25">
      <c r="A329" s="18" t="s">
        <v>66</v>
      </c>
      <c r="B329" s="33">
        <v>43725</v>
      </c>
      <c r="C329" s="35" t="s">
        <v>56</v>
      </c>
      <c r="D329" s="13" t="s">
        <v>6</v>
      </c>
      <c r="E329" s="18">
        <v>0.1221</v>
      </c>
      <c r="F329" s="18">
        <v>0.28239999999999998</v>
      </c>
      <c r="G329" s="18">
        <v>5.85864E-3</v>
      </c>
      <c r="H329" s="18">
        <v>48</v>
      </c>
      <c r="I329" s="18">
        <v>100</v>
      </c>
      <c r="J329" s="18">
        <v>0.2288</v>
      </c>
      <c r="K329" s="18">
        <v>0.1381</v>
      </c>
      <c r="L329" s="18">
        <v>0.1067</v>
      </c>
      <c r="M329" s="18">
        <v>1.6E-2</v>
      </c>
      <c r="N329" s="18">
        <v>9.0700000000000003E-2</v>
      </c>
      <c r="O329" s="18">
        <v>32.252934697017288</v>
      </c>
      <c r="P329" s="18">
        <v>85.004686035613872</v>
      </c>
      <c r="R329" s="18">
        <v>3.3333333333333333E-2</v>
      </c>
      <c r="S329" s="18">
        <v>5.6896025926381091</v>
      </c>
      <c r="T329" s="18">
        <v>18.212417899034588</v>
      </c>
      <c r="U329" s="18">
        <v>3.0154893740981978</v>
      </c>
    </row>
    <row r="330" spans="1:21" x14ac:dyDescent="0.25">
      <c r="A330" s="18" t="s">
        <v>67</v>
      </c>
      <c r="B330" s="33">
        <v>43725</v>
      </c>
      <c r="C330" s="35" t="s">
        <v>56</v>
      </c>
      <c r="D330" s="13" t="s">
        <v>6</v>
      </c>
      <c r="E330" s="18">
        <v>0.1221</v>
      </c>
      <c r="F330" s="18">
        <v>0.20280000000000001</v>
      </c>
      <c r="G330" s="18">
        <v>4.1790799999999999E-3</v>
      </c>
      <c r="H330" s="18">
        <v>40</v>
      </c>
      <c r="I330" s="18">
        <v>90</v>
      </c>
      <c r="J330" s="18">
        <v>0.1779</v>
      </c>
      <c r="K330" s="18">
        <v>9.3100000000000002E-2</v>
      </c>
      <c r="L330" s="18">
        <v>5.5800000000000002E-2</v>
      </c>
      <c r="M330" s="18">
        <v>-2.8999999999999998E-2</v>
      </c>
      <c r="N330" s="18">
        <v>8.48E-2</v>
      </c>
      <c r="O330" s="18">
        <v>45.655981699321387</v>
      </c>
      <c r="P330" s="18">
        <v>151.97132616487454</v>
      </c>
      <c r="R330" s="18">
        <v>-6.5250000000000002E-2</v>
      </c>
      <c r="S330" s="18">
        <v>-15.613484307550944</v>
      </c>
      <c r="T330" s="18">
        <v>13.352221063009084</v>
      </c>
      <c r="U330" s="18">
        <v>-8.2751466830020011</v>
      </c>
    </row>
    <row r="331" spans="1:21" x14ac:dyDescent="0.25">
      <c r="A331" s="18" t="s">
        <v>68</v>
      </c>
      <c r="B331" s="33">
        <v>43725</v>
      </c>
      <c r="C331" s="35" t="s">
        <v>56</v>
      </c>
      <c r="D331" s="13" t="s">
        <v>6</v>
      </c>
      <c r="E331" s="18">
        <v>0.1221</v>
      </c>
      <c r="F331" s="18">
        <v>0.1467</v>
      </c>
      <c r="G331" s="18">
        <v>2.9953700000000002E-3</v>
      </c>
      <c r="H331" s="18">
        <v>40</v>
      </c>
      <c r="I331" s="18">
        <v>90</v>
      </c>
      <c r="J331" s="18">
        <v>0.17710000000000001</v>
      </c>
      <c r="K331" s="18">
        <v>9.74E-2</v>
      </c>
      <c r="L331" s="18">
        <v>5.5000000000000007E-2</v>
      </c>
      <c r="M331" s="18">
        <v>-2.47E-2</v>
      </c>
      <c r="N331" s="18">
        <v>7.9700000000000007E-2</v>
      </c>
      <c r="O331" s="18">
        <v>59.86739534681859</v>
      </c>
      <c r="P331" s="18">
        <v>144.90909090909091</v>
      </c>
      <c r="R331" s="18">
        <v>-5.5574999999999999E-2</v>
      </c>
      <c r="S331" s="18">
        <v>-18.553634442489574</v>
      </c>
      <c r="T331" s="18">
        <v>18.36167151303512</v>
      </c>
      <c r="U331" s="18">
        <v>-9.8334262545194751</v>
      </c>
    </row>
    <row r="332" spans="1:21" x14ac:dyDescent="0.25">
      <c r="A332" s="29"/>
      <c r="B332" s="24" t="s">
        <v>53</v>
      </c>
      <c r="C332" s="29"/>
      <c r="D332" s="29"/>
      <c r="E332" s="29">
        <v>0.12210000000000001</v>
      </c>
      <c r="F332" s="29">
        <v>0.32926</v>
      </c>
      <c r="G332" s="29">
        <v>6.8473859999999996E-3</v>
      </c>
      <c r="H332" s="29"/>
      <c r="I332" s="29"/>
      <c r="J332" s="29">
        <v>0.22892000000000001</v>
      </c>
      <c r="K332" s="29">
        <v>0.1401</v>
      </c>
      <c r="L332" s="29">
        <v>0.10682000000000003</v>
      </c>
      <c r="M332" s="29">
        <v>1.7999999999999999E-2</v>
      </c>
      <c r="N332" s="29">
        <v>8.882000000000001E-2</v>
      </c>
      <c r="O332" s="29">
        <v>40.302831184576647</v>
      </c>
      <c r="P332" s="29">
        <v>100.65183410539282</v>
      </c>
      <c r="Q332" s="29"/>
      <c r="R332" s="29">
        <v>6.485500000000001E-2</v>
      </c>
      <c r="S332" s="29">
        <v>2.9023658255370335</v>
      </c>
      <c r="T332" s="29">
        <v>16.759313079664508</v>
      </c>
      <c r="U332" s="29">
        <v>1.5382538875346281</v>
      </c>
    </row>
    <row r="333" spans="1:21" x14ac:dyDescent="0.25">
      <c r="A333" s="18" t="s">
        <v>32</v>
      </c>
      <c r="B333" s="33">
        <v>43725</v>
      </c>
      <c r="C333" s="35" t="s">
        <v>9</v>
      </c>
      <c r="D333" s="13" t="s">
        <v>6</v>
      </c>
      <c r="E333" s="18">
        <v>0.1221</v>
      </c>
      <c r="F333" s="18">
        <v>0.2697</v>
      </c>
      <c r="G333" s="18">
        <v>5.5906699999999998E-3</v>
      </c>
      <c r="H333" s="18">
        <v>30</v>
      </c>
      <c r="I333" s="18">
        <v>120</v>
      </c>
      <c r="J333" s="18">
        <v>0.28070000000000001</v>
      </c>
      <c r="K333" s="18">
        <v>0.33350000000000002</v>
      </c>
      <c r="L333" s="18">
        <v>0.15860000000000002</v>
      </c>
      <c r="M333" s="18">
        <v>0.21140000000000003</v>
      </c>
      <c r="N333" s="18">
        <v>-5.2800000000000014E-2</v>
      </c>
      <c r="O333" s="18">
        <v>-37.777225269958713</v>
      </c>
      <c r="P333" s="18">
        <v>-33.291298865069365</v>
      </c>
      <c r="R333" s="18">
        <v>0.84560000000000013</v>
      </c>
      <c r="S333" s="18">
        <v>151.25199663009982</v>
      </c>
      <c r="T333" s="18">
        <v>28.368692840035276</v>
      </c>
      <c r="U333" s="18">
        <v>80.163558213952911</v>
      </c>
    </row>
    <row r="334" spans="1:21" x14ac:dyDescent="0.25">
      <c r="A334" s="18" t="s">
        <v>33</v>
      </c>
      <c r="B334" s="33">
        <v>43725</v>
      </c>
      <c r="C334" s="35" t="s">
        <v>9</v>
      </c>
      <c r="D334" s="13" t="s">
        <v>6</v>
      </c>
      <c r="E334" s="18">
        <v>0.1221</v>
      </c>
      <c r="F334" s="18">
        <v>0.51039999999999996</v>
      </c>
      <c r="G334" s="18">
        <v>1.0669440000000001E-2</v>
      </c>
      <c r="H334" s="18">
        <v>20</v>
      </c>
      <c r="I334" s="18">
        <v>130</v>
      </c>
      <c r="J334" s="18">
        <v>0.28860000000000002</v>
      </c>
      <c r="K334" s="18">
        <v>0.30969999999999998</v>
      </c>
      <c r="L334" s="18">
        <v>0.16650000000000004</v>
      </c>
      <c r="M334" s="18">
        <v>0.18759999999999999</v>
      </c>
      <c r="N334" s="18">
        <v>-2.1099999999999952E-2</v>
      </c>
      <c r="O334" s="18">
        <v>-12.854470337712165</v>
      </c>
      <c r="P334" s="18">
        <v>-12.672672672672642</v>
      </c>
      <c r="R334" s="18">
        <v>1.2193999999999998</v>
      </c>
      <c r="S334" s="18">
        <v>114.28903485093873</v>
      </c>
      <c r="T334" s="18">
        <v>15.605317617419473</v>
      </c>
      <c r="U334" s="18">
        <v>60.573188470997529</v>
      </c>
    </row>
    <row r="335" spans="1:21" x14ac:dyDescent="0.25">
      <c r="A335" s="18" t="s">
        <v>34</v>
      </c>
      <c r="B335" s="33">
        <v>43725</v>
      </c>
      <c r="C335" s="35" t="s">
        <v>9</v>
      </c>
      <c r="D335" s="13" t="s">
        <v>6</v>
      </c>
      <c r="E335" s="18">
        <v>0.1221</v>
      </c>
      <c r="F335" s="18">
        <v>0.25769999999999998</v>
      </c>
      <c r="G335" s="18">
        <v>5.3374699999999995E-3</v>
      </c>
      <c r="H335" s="18">
        <v>30</v>
      </c>
      <c r="I335" s="18">
        <v>90</v>
      </c>
      <c r="J335" s="18">
        <v>0.2359</v>
      </c>
      <c r="K335" s="18">
        <v>0.2487</v>
      </c>
      <c r="L335" s="18">
        <v>0.1138</v>
      </c>
      <c r="M335" s="18">
        <v>0.12659999999999999</v>
      </c>
      <c r="N335" s="18">
        <v>-1.2799999999999992E-2</v>
      </c>
      <c r="O335" s="18">
        <v>-7.1944198281208092</v>
      </c>
      <c r="P335" s="18">
        <v>-11.247803163444633</v>
      </c>
      <c r="R335" s="18">
        <v>0.37979999999999997</v>
      </c>
      <c r="S335" s="18">
        <v>71.157308612507421</v>
      </c>
      <c r="T335" s="18">
        <v>21.320962928128871</v>
      </c>
      <c r="U335" s="18">
        <v>37.713373564628938</v>
      </c>
    </row>
    <row r="336" spans="1:21" x14ac:dyDescent="0.25">
      <c r="A336" s="18" t="s">
        <v>35</v>
      </c>
      <c r="B336" s="33">
        <v>43725</v>
      </c>
      <c r="C336" s="35" t="s">
        <v>9</v>
      </c>
      <c r="D336" s="13" t="s">
        <v>6</v>
      </c>
      <c r="E336" s="18">
        <v>0.1221</v>
      </c>
      <c r="F336" s="18">
        <v>0.46820000000000001</v>
      </c>
      <c r="G336" s="18">
        <v>9.7790200000000011E-3</v>
      </c>
      <c r="H336" s="18">
        <v>20</v>
      </c>
      <c r="I336" s="18">
        <v>130</v>
      </c>
      <c r="J336" s="18">
        <v>0.3024</v>
      </c>
      <c r="K336" s="18">
        <v>0.31819999999999998</v>
      </c>
      <c r="L336" s="18">
        <v>0.18030000000000002</v>
      </c>
      <c r="M336" s="18">
        <v>0.1961</v>
      </c>
      <c r="N336" s="18">
        <v>-1.5799999999999981E-2</v>
      </c>
      <c r="O336" s="18">
        <v>-10.502074850036085</v>
      </c>
      <c r="P336" s="18">
        <v>-8.7631724902939432</v>
      </c>
      <c r="R336" s="18">
        <v>1.2746499999999998</v>
      </c>
      <c r="S336" s="18">
        <v>130.34537203114419</v>
      </c>
      <c r="T336" s="18">
        <v>18.437430335555096</v>
      </c>
      <c r="U336" s="18">
        <v>69.083047176506426</v>
      </c>
    </row>
    <row r="337" spans="1:21" x14ac:dyDescent="0.25">
      <c r="A337" s="18" t="s">
        <v>36</v>
      </c>
      <c r="B337" s="33">
        <v>43725</v>
      </c>
      <c r="C337" s="35" t="s">
        <v>9</v>
      </c>
      <c r="D337" s="13" t="s">
        <v>6</v>
      </c>
      <c r="E337" s="18">
        <v>0.1221</v>
      </c>
      <c r="F337" s="18">
        <v>0.2097</v>
      </c>
      <c r="G337" s="18">
        <v>4.3246700000000001E-3</v>
      </c>
      <c r="H337" s="18">
        <v>30</v>
      </c>
      <c r="I337" s="18">
        <v>80</v>
      </c>
      <c r="J337" s="18">
        <v>0.22320000000000001</v>
      </c>
      <c r="K337" s="18">
        <v>0.2319</v>
      </c>
      <c r="L337" s="18">
        <v>0.10110000000000001</v>
      </c>
      <c r="M337" s="18">
        <v>0.10979999999999999</v>
      </c>
      <c r="N337" s="18">
        <v>-8.6999999999999855E-3</v>
      </c>
      <c r="O337" s="18">
        <v>-5.3645711695921214</v>
      </c>
      <c r="P337" s="18">
        <v>-8.6053412462907861</v>
      </c>
      <c r="R337" s="18">
        <v>0.2928</v>
      </c>
      <c r="S337" s="18">
        <v>67.704587864507587</v>
      </c>
      <c r="T337" s="18">
        <v>23.377506260593297</v>
      </c>
      <c r="U337" s="18">
        <v>35.883431568189025</v>
      </c>
    </row>
    <row r="338" spans="1:21" x14ac:dyDescent="0.25">
      <c r="A338" s="29"/>
      <c r="B338" s="24" t="s">
        <v>53</v>
      </c>
      <c r="C338" s="29"/>
      <c r="D338" s="29"/>
      <c r="E338" s="29">
        <v>0.12210000000000001</v>
      </c>
      <c r="F338" s="29">
        <v>0.34314</v>
      </c>
      <c r="G338" s="29">
        <v>7.1402540000000013E-3</v>
      </c>
      <c r="H338" s="29"/>
      <c r="I338" s="29"/>
      <c r="J338" s="29">
        <v>0.26616000000000006</v>
      </c>
      <c r="K338" s="29">
        <v>0.28839999999999999</v>
      </c>
      <c r="L338" s="29">
        <v>0.14406000000000002</v>
      </c>
      <c r="M338" s="29">
        <v>0.1663</v>
      </c>
      <c r="N338" s="29">
        <v>-2.2239999999999985E-2</v>
      </c>
      <c r="O338" s="29">
        <v>-14.73855229108398</v>
      </c>
      <c r="P338" s="29">
        <v>-14.916057687554275</v>
      </c>
      <c r="Q338" s="29"/>
      <c r="R338" s="29">
        <v>0.80245</v>
      </c>
      <c r="S338" s="29">
        <v>106.94965999783956</v>
      </c>
      <c r="T338" s="29">
        <v>21.421981996346403</v>
      </c>
      <c r="U338" s="29">
        <v>56.683319798854974</v>
      </c>
    </row>
    <row r="339" spans="1:21" x14ac:dyDescent="0.25">
      <c r="D339" s="13"/>
    </row>
    <row r="340" spans="1:21" x14ac:dyDescent="0.25">
      <c r="A340" s="18" t="s">
        <v>14</v>
      </c>
      <c r="B340" s="33">
        <v>43742</v>
      </c>
      <c r="C340" s="18" t="s">
        <v>5</v>
      </c>
      <c r="D340" s="13" t="s">
        <v>6</v>
      </c>
      <c r="E340" s="18">
        <v>0.1221</v>
      </c>
      <c r="F340" s="34">
        <v>0.69640000000000002</v>
      </c>
      <c r="G340" s="22">
        <v>1.4594040000000001E-2</v>
      </c>
      <c r="H340" s="21">
        <v>16</v>
      </c>
      <c r="I340" s="21">
        <v>230</v>
      </c>
      <c r="J340" s="21">
        <v>0.37530000000000002</v>
      </c>
      <c r="K340" s="34">
        <v>0.33129999999999998</v>
      </c>
      <c r="L340" s="18">
        <v>0.25320000000000004</v>
      </c>
      <c r="M340" s="18">
        <v>0.2092</v>
      </c>
      <c r="N340" s="18">
        <v>4.4000000000000039E-2</v>
      </c>
      <c r="O340" s="22">
        <v>43.339609868137984</v>
      </c>
      <c r="P340" s="23">
        <v>17.377567140600327</v>
      </c>
      <c r="R340" s="22">
        <v>3.00725</v>
      </c>
      <c r="S340" s="22">
        <v>206.06014510032861</v>
      </c>
      <c r="T340" s="22">
        <v>17.349548171719416</v>
      </c>
      <c r="U340" s="22">
        <v>109.21187690317417</v>
      </c>
    </row>
    <row r="341" spans="1:21" x14ac:dyDescent="0.25">
      <c r="A341" s="18" t="s">
        <v>17</v>
      </c>
      <c r="B341" s="33">
        <v>43742</v>
      </c>
      <c r="C341" s="18" t="s">
        <v>5</v>
      </c>
      <c r="D341" s="13" t="s">
        <v>6</v>
      </c>
      <c r="E341" s="18">
        <v>0.1221</v>
      </c>
      <c r="F341" s="21">
        <v>0.49459999999999998</v>
      </c>
      <c r="G341" s="22">
        <v>1.0336060000000001E-2</v>
      </c>
      <c r="H341" s="21">
        <v>20</v>
      </c>
      <c r="I341" s="21">
        <v>236</v>
      </c>
      <c r="J341" s="21">
        <v>0.53210000000000002</v>
      </c>
      <c r="K341" s="21">
        <v>0.4642</v>
      </c>
      <c r="L341" s="18">
        <v>0.41000000000000003</v>
      </c>
      <c r="M341" s="18">
        <v>0.34210000000000002</v>
      </c>
      <c r="N341" s="18">
        <v>6.7900000000000016E-2</v>
      </c>
      <c r="O341" s="22">
        <v>77.516964878299873</v>
      </c>
      <c r="P341" s="23">
        <v>16.560975609756103</v>
      </c>
      <c r="R341" s="22">
        <v>4.0367800000000003</v>
      </c>
      <c r="S341" s="22">
        <v>390.55307341482148</v>
      </c>
      <c r="T341" s="22">
        <v>39.666952397722149</v>
      </c>
      <c r="U341" s="22">
        <v>206.99312890985539</v>
      </c>
    </row>
    <row r="342" spans="1:21" x14ac:dyDescent="0.25">
      <c r="A342" s="18" t="s">
        <v>18</v>
      </c>
      <c r="B342" s="33">
        <v>43742</v>
      </c>
      <c r="C342" s="18" t="s">
        <v>5</v>
      </c>
      <c r="D342" s="13" t="s">
        <v>6</v>
      </c>
      <c r="E342" s="18">
        <v>0.1221</v>
      </c>
      <c r="F342" s="21">
        <v>0.40129999999999999</v>
      </c>
      <c r="G342" s="22">
        <v>8.3674300000000004E-3</v>
      </c>
      <c r="H342" s="21">
        <v>26</v>
      </c>
      <c r="I342" s="21">
        <v>168</v>
      </c>
      <c r="J342" s="34">
        <v>0.22919999999999999</v>
      </c>
      <c r="K342" s="34">
        <v>0.20899999999999999</v>
      </c>
      <c r="L342" s="18">
        <v>0.10709999999999999</v>
      </c>
      <c r="M342" s="18">
        <v>8.6899999999999991E-2</v>
      </c>
      <c r="N342" s="18">
        <v>2.0199999999999996E-2</v>
      </c>
      <c r="O342" s="22">
        <v>15.598944589088511</v>
      </c>
      <c r="P342" s="23">
        <v>18.860877684407097</v>
      </c>
      <c r="R342" s="22">
        <v>0.56150769230769226</v>
      </c>
      <c r="S342" s="22">
        <v>67.106350732266932</v>
      </c>
      <c r="T342" s="22">
        <v>12.799629037828817</v>
      </c>
      <c r="U342" s="22">
        <v>35.566365888101473</v>
      </c>
    </row>
    <row r="343" spans="1:21" x14ac:dyDescent="0.25">
      <c r="A343" s="18" t="s">
        <v>19</v>
      </c>
      <c r="B343" s="33">
        <v>43742</v>
      </c>
      <c r="C343" s="18" t="s">
        <v>5</v>
      </c>
      <c r="D343" s="13" t="s">
        <v>6</v>
      </c>
      <c r="E343" s="18">
        <v>0.1221</v>
      </c>
      <c r="F343" s="34"/>
      <c r="G343" s="22"/>
      <c r="H343" s="21">
        <v>16</v>
      </c>
      <c r="I343" s="21">
        <v>166</v>
      </c>
      <c r="J343" s="34">
        <v>0.25130000000000002</v>
      </c>
      <c r="K343" s="34">
        <v>0.22869999999999999</v>
      </c>
      <c r="L343" s="18">
        <v>0.12920000000000004</v>
      </c>
      <c r="M343" s="18">
        <v>0.10659999999999999</v>
      </c>
      <c r="N343" s="18">
        <v>2.2600000000000051E-2</v>
      </c>
      <c r="O343" s="22" t="e">
        <v>#DIV/0!</v>
      </c>
      <c r="P343" s="23">
        <v>17.492260061919541</v>
      </c>
      <c r="R343" s="22">
        <v>1.1059749999999997</v>
      </c>
      <c r="S343" s="22" t="e">
        <v>#DIV/0!</v>
      </c>
      <c r="T343" s="22" t="e">
        <v>#DIV/0!</v>
      </c>
      <c r="U343" s="22" t="e">
        <v>#DIV/0!</v>
      </c>
    </row>
    <row r="344" spans="1:21" x14ac:dyDescent="0.25">
      <c r="A344" s="18" t="s">
        <v>20</v>
      </c>
      <c r="B344" s="33">
        <v>43742</v>
      </c>
      <c r="C344" s="18" t="s">
        <v>5</v>
      </c>
      <c r="D344" s="13" t="s">
        <v>6</v>
      </c>
      <c r="E344" s="18">
        <v>0.1221</v>
      </c>
      <c r="F344" s="34">
        <v>0.11799999999999999</v>
      </c>
      <c r="G344" s="22">
        <v>2.3898000000000001E-3</v>
      </c>
      <c r="H344" s="21">
        <v>50</v>
      </c>
      <c r="I344" s="21">
        <v>130</v>
      </c>
      <c r="J344" s="34">
        <v>0.17100000000000001</v>
      </c>
      <c r="K344" s="34">
        <v>0.15720000000000001</v>
      </c>
      <c r="L344" s="18">
        <v>4.8900000000000013E-2</v>
      </c>
      <c r="M344" s="18">
        <v>3.5100000000000006E-2</v>
      </c>
      <c r="N344" s="18">
        <v>1.3800000000000007E-2</v>
      </c>
      <c r="O344" s="22">
        <v>15.013808686919417</v>
      </c>
      <c r="P344" s="23">
        <v>28.220858895705526</v>
      </c>
      <c r="R344" s="22">
        <v>9.1260000000000008E-2</v>
      </c>
      <c r="S344" s="22">
        <v>38.187296008034146</v>
      </c>
      <c r="T344" s="22">
        <v>20.461963344212908</v>
      </c>
      <c r="U344" s="22">
        <v>20.239266884258097</v>
      </c>
    </row>
    <row r="345" spans="1:21" x14ac:dyDescent="0.25">
      <c r="A345" s="29"/>
      <c r="B345" s="24" t="s">
        <v>53</v>
      </c>
      <c r="C345" s="25"/>
      <c r="D345" s="25"/>
      <c r="E345" s="26">
        <v>0.12210000000000001</v>
      </c>
      <c r="F345" s="26">
        <v>0.42757500000000004</v>
      </c>
      <c r="G345" s="26">
        <v>8.9218325000000008E-3</v>
      </c>
      <c r="H345" s="26"/>
      <c r="I345" s="26"/>
      <c r="J345" s="26">
        <v>0.31178000000000006</v>
      </c>
      <c r="K345" s="26">
        <v>0.27807999999999999</v>
      </c>
      <c r="L345" s="26">
        <v>0.18968000000000002</v>
      </c>
      <c r="M345" s="26">
        <v>0.15598000000000001</v>
      </c>
      <c r="N345" s="26">
        <v>3.3700000000000022E-2</v>
      </c>
      <c r="O345" s="26" t="e">
        <v>#DIV/0!</v>
      </c>
      <c r="P345" s="27">
        <v>19.702507878477718</v>
      </c>
      <c r="Q345" s="26"/>
      <c r="R345" s="26">
        <v>1.7605545384615382</v>
      </c>
      <c r="S345" s="26" t="e">
        <v>#DIV/0!</v>
      </c>
      <c r="T345" s="26" t="e">
        <v>#DIV/0!</v>
      </c>
      <c r="U345" s="26" t="e">
        <v>#DIV/0!</v>
      </c>
    </row>
    <row r="346" spans="1:21" x14ac:dyDescent="0.25">
      <c r="A346" s="18" t="s">
        <v>59</v>
      </c>
      <c r="B346" s="33">
        <v>43742</v>
      </c>
      <c r="C346" s="18" t="s">
        <v>54</v>
      </c>
      <c r="D346" s="13" t="s">
        <v>6</v>
      </c>
      <c r="E346" s="18">
        <v>0.1221</v>
      </c>
      <c r="F346" s="18">
        <v>0.44519999999999998</v>
      </c>
      <c r="G346" s="22">
        <v>9.2937200000000001E-3</v>
      </c>
      <c r="H346" s="18">
        <v>40</v>
      </c>
      <c r="I346" s="18">
        <v>182</v>
      </c>
      <c r="J346" s="28">
        <v>0.29360000000000003</v>
      </c>
      <c r="K346" s="22">
        <v>0.26219999999999999</v>
      </c>
      <c r="L346" s="18">
        <v>0.17150000000000004</v>
      </c>
      <c r="M346" s="18">
        <v>0.1401</v>
      </c>
      <c r="N346" s="18">
        <v>3.1400000000000039E-2</v>
      </c>
      <c r="O346" s="22">
        <v>15.372746327627706</v>
      </c>
      <c r="P346" s="23">
        <v>18.309037900874653</v>
      </c>
      <c r="R346" s="22">
        <v>0.63745499999999999</v>
      </c>
      <c r="S346" s="22">
        <v>68.589864984096792</v>
      </c>
      <c r="T346" s="22">
        <v>18.453321167411978</v>
      </c>
      <c r="U346" s="22">
        <v>36.352628441571305</v>
      </c>
    </row>
    <row r="347" spans="1:21" x14ac:dyDescent="0.25">
      <c r="A347" s="18" t="s">
        <v>60</v>
      </c>
      <c r="B347" s="33">
        <v>43742</v>
      </c>
      <c r="C347" s="18" t="s">
        <v>54</v>
      </c>
      <c r="D347" s="13" t="s">
        <v>6</v>
      </c>
      <c r="E347" s="18">
        <v>0.1221</v>
      </c>
      <c r="F347" s="22">
        <v>0.52890000000000004</v>
      </c>
      <c r="G347" s="22">
        <v>1.1059790000000002E-2</v>
      </c>
      <c r="H347" s="18">
        <v>24</v>
      </c>
      <c r="I347" s="18">
        <v>190</v>
      </c>
      <c r="J347" s="18">
        <v>0.40560000000000002</v>
      </c>
      <c r="K347" s="22">
        <v>0.36470000000000002</v>
      </c>
      <c r="L347" s="18">
        <v>0.28350000000000003</v>
      </c>
      <c r="M347" s="18">
        <v>0.24260000000000004</v>
      </c>
      <c r="N347" s="18">
        <v>4.0899999999999992E-2</v>
      </c>
      <c r="O347" s="22">
        <v>29.276475110889677</v>
      </c>
      <c r="P347" s="23">
        <v>14.426807760141088</v>
      </c>
      <c r="R347" s="22">
        <v>1.9205833333333335</v>
      </c>
      <c r="S347" s="22">
        <v>173.65459320053395</v>
      </c>
      <c r="T347" s="22">
        <v>25.633398102495615</v>
      </c>
      <c r="U347" s="22">
        <v>92.036934396283002</v>
      </c>
    </row>
    <row r="348" spans="1:21" x14ac:dyDescent="0.25">
      <c r="A348" s="18" t="s">
        <v>61</v>
      </c>
      <c r="B348" s="33">
        <v>43742</v>
      </c>
      <c r="C348" s="18" t="s">
        <v>54</v>
      </c>
      <c r="D348" s="13" t="s">
        <v>6</v>
      </c>
      <c r="E348" s="18">
        <v>0.1221</v>
      </c>
      <c r="F348" s="18">
        <v>0.35060000000000002</v>
      </c>
      <c r="G348" s="22">
        <v>7.2976600000000001E-3</v>
      </c>
      <c r="H348" s="18">
        <v>26</v>
      </c>
      <c r="I348" s="18">
        <v>234</v>
      </c>
      <c r="J348" s="18">
        <v>0.37540000000000001</v>
      </c>
      <c r="K348" s="22">
        <v>0.33700000000000002</v>
      </c>
      <c r="L348" s="18">
        <v>0.25330000000000003</v>
      </c>
      <c r="M348" s="18">
        <v>0.21490000000000004</v>
      </c>
      <c r="N348" s="18">
        <v>3.839999999999999E-2</v>
      </c>
      <c r="O348" s="22">
        <v>47.357646149587666</v>
      </c>
      <c r="P348" s="23">
        <v>15.159889459139356</v>
      </c>
      <c r="R348" s="22">
        <v>1.9341000000000004</v>
      </c>
      <c r="S348" s="22">
        <v>265.03016035277068</v>
      </c>
      <c r="T348" s="22">
        <v>34.709756278039812</v>
      </c>
      <c r="U348" s="22">
        <v>140.46598498696846</v>
      </c>
    </row>
    <row r="349" spans="1:21" x14ac:dyDescent="0.25">
      <c r="A349" s="18" t="s">
        <v>62</v>
      </c>
      <c r="B349" s="33">
        <v>43742</v>
      </c>
      <c r="C349" s="18" t="s">
        <v>54</v>
      </c>
      <c r="D349" s="13" t="s">
        <v>6</v>
      </c>
      <c r="E349" s="18">
        <v>0.1221</v>
      </c>
      <c r="F349" s="18">
        <v>0.22969999999999999</v>
      </c>
      <c r="G349" s="22">
        <v>4.7466699999999997E-3</v>
      </c>
      <c r="H349" s="18">
        <v>82</v>
      </c>
      <c r="I349" s="18">
        <v>150</v>
      </c>
      <c r="J349" s="22">
        <v>0.16450000000000001</v>
      </c>
      <c r="K349" s="18">
        <v>0.15629999999999999</v>
      </c>
      <c r="L349" s="18">
        <v>4.2400000000000007E-2</v>
      </c>
      <c r="M349" s="18">
        <v>3.4199999999999994E-2</v>
      </c>
      <c r="N349" s="18">
        <v>8.2000000000000128E-3</v>
      </c>
      <c r="O349" s="22">
        <v>3.1601101403720975</v>
      </c>
      <c r="P349" s="23">
        <v>19.339622641509461</v>
      </c>
      <c r="R349" s="22">
        <v>6.2560975609756098E-2</v>
      </c>
      <c r="S349" s="22">
        <v>13.179971561064093</v>
      </c>
      <c r="T349" s="22">
        <v>8.9325779967851169</v>
      </c>
      <c r="U349" s="22">
        <v>6.9853849273639694</v>
      </c>
    </row>
    <row r="350" spans="1:21" x14ac:dyDescent="0.25">
      <c r="A350" s="18" t="s">
        <v>63</v>
      </c>
      <c r="B350" s="33">
        <v>43742</v>
      </c>
      <c r="C350" s="18" t="s">
        <v>54</v>
      </c>
      <c r="D350" s="13" t="s">
        <v>6</v>
      </c>
      <c r="E350" s="18">
        <v>0.1221</v>
      </c>
      <c r="F350" s="18">
        <v>0.5282</v>
      </c>
      <c r="G350" s="22">
        <v>1.1045020000000001E-2</v>
      </c>
      <c r="H350" s="18">
        <v>52</v>
      </c>
      <c r="I350" s="18">
        <v>222</v>
      </c>
      <c r="J350" s="22">
        <v>0.26700000000000002</v>
      </c>
      <c r="K350" s="18">
        <v>0.2392</v>
      </c>
      <c r="L350" s="18">
        <v>0.14490000000000003</v>
      </c>
      <c r="M350" s="18">
        <v>0.1171</v>
      </c>
      <c r="N350" s="18">
        <v>2.7800000000000033E-2</v>
      </c>
      <c r="O350" s="22">
        <v>10.745531957806822</v>
      </c>
      <c r="P350" s="23">
        <v>19.185645272601814</v>
      </c>
      <c r="R350" s="22">
        <v>0.49992692307692305</v>
      </c>
      <c r="S350" s="22">
        <v>45.262654397812135</v>
      </c>
      <c r="T350" s="22">
        <v>13.119034641856693</v>
      </c>
      <c r="U350" s="22">
        <v>23.989206830840434</v>
      </c>
    </row>
    <row r="351" spans="1:21" x14ac:dyDescent="0.25">
      <c r="A351" s="29"/>
      <c r="B351" s="24" t="s">
        <v>53</v>
      </c>
      <c r="C351" s="29"/>
      <c r="D351" s="29"/>
      <c r="E351" s="24">
        <v>0.12210000000000001</v>
      </c>
      <c r="F351" s="26">
        <v>0.41652000000000006</v>
      </c>
      <c r="G351" s="26">
        <v>8.688572000000002E-3</v>
      </c>
      <c r="H351" s="26"/>
      <c r="I351" s="26"/>
      <c r="J351" s="26">
        <v>0.30121999999999999</v>
      </c>
      <c r="K351" s="26">
        <v>0.27188000000000001</v>
      </c>
      <c r="L351" s="26">
        <v>0.17912000000000003</v>
      </c>
      <c r="M351" s="26">
        <v>0.14978000000000002</v>
      </c>
      <c r="N351" s="26">
        <v>2.9340000000000012E-2</v>
      </c>
      <c r="O351" s="26">
        <v>21.182501937256795</v>
      </c>
      <c r="P351" s="27">
        <v>17.284200606853275</v>
      </c>
      <c r="Q351" s="26"/>
      <c r="R351" s="26">
        <v>1.0109252464040026</v>
      </c>
      <c r="S351" s="26">
        <v>113.14344889925553</v>
      </c>
      <c r="T351" s="26">
        <v>20.169617637317845</v>
      </c>
      <c r="U351" s="26">
        <v>59.966027916605434</v>
      </c>
    </row>
    <row r="352" spans="1:21" x14ac:dyDescent="0.25">
      <c r="A352" s="18" t="s">
        <v>21</v>
      </c>
      <c r="B352" s="33">
        <v>43742</v>
      </c>
      <c r="C352" s="18" t="s">
        <v>8</v>
      </c>
      <c r="D352" s="13" t="s">
        <v>6</v>
      </c>
      <c r="E352" s="18">
        <v>0.1221</v>
      </c>
      <c r="F352" s="18">
        <v>0.3412</v>
      </c>
      <c r="G352" s="22">
        <v>7.0993200000000001E-3</v>
      </c>
      <c r="H352" s="18">
        <v>30</v>
      </c>
      <c r="I352" s="18">
        <v>80</v>
      </c>
      <c r="J352" s="22">
        <v>0.68389999999999995</v>
      </c>
      <c r="K352" s="18">
        <v>0.54369999999999996</v>
      </c>
      <c r="L352" s="18">
        <v>0.56179999999999997</v>
      </c>
      <c r="M352" s="18">
        <v>0.42159999999999997</v>
      </c>
      <c r="N352" s="18">
        <v>0.14019999999999999</v>
      </c>
      <c r="O352" s="22">
        <v>52.662320710528135</v>
      </c>
      <c r="P352" s="23">
        <v>24.955500177999287</v>
      </c>
      <c r="R352" s="22">
        <v>1.1242666666666665</v>
      </c>
      <c r="S352" s="22">
        <v>158.36258496118876</v>
      </c>
      <c r="T352" s="22">
        <v>79.134339626893833</v>
      </c>
      <c r="U352" s="22">
        <v>83.93217002943004</v>
      </c>
    </row>
    <row r="353" spans="1:21" x14ac:dyDescent="0.25">
      <c r="A353" s="18" t="s">
        <v>22</v>
      </c>
      <c r="B353" s="33">
        <v>43742</v>
      </c>
      <c r="C353" s="18" t="s">
        <v>8</v>
      </c>
      <c r="D353" s="13" t="s">
        <v>6</v>
      </c>
      <c r="E353" s="18">
        <v>0.1221</v>
      </c>
      <c r="F353" s="18">
        <v>0.38579999999999998</v>
      </c>
      <c r="G353" s="22">
        <v>8.0403799999999997E-3</v>
      </c>
      <c r="H353" s="18">
        <v>20</v>
      </c>
      <c r="I353" s="18">
        <v>100</v>
      </c>
      <c r="J353" s="18">
        <v>0.35920000000000002</v>
      </c>
      <c r="K353" s="22">
        <v>0.31319999999999998</v>
      </c>
      <c r="L353" s="18">
        <v>0.23710000000000003</v>
      </c>
      <c r="M353" s="18">
        <v>0.19109999999999999</v>
      </c>
      <c r="N353" s="18">
        <v>4.6000000000000041E-2</v>
      </c>
      <c r="O353" s="22">
        <v>28.605613167536884</v>
      </c>
      <c r="P353" s="23">
        <v>19.401096583719966</v>
      </c>
      <c r="R353" s="22">
        <v>0.9554999999999999</v>
      </c>
      <c r="S353" s="22">
        <v>118.83766687644116</v>
      </c>
      <c r="T353" s="22">
        <v>29.488656008795608</v>
      </c>
      <c r="U353" s="22">
        <v>62.983963444513819</v>
      </c>
    </row>
    <row r="354" spans="1:21" x14ac:dyDescent="0.25">
      <c r="A354" s="18" t="s">
        <v>23</v>
      </c>
      <c r="B354" s="33">
        <v>43742</v>
      </c>
      <c r="C354" s="18" t="s">
        <v>8</v>
      </c>
      <c r="D354" s="13" t="s">
        <v>6</v>
      </c>
      <c r="E354" s="18">
        <v>0.1221</v>
      </c>
      <c r="F354" s="18">
        <v>9.5399999999999999E-2</v>
      </c>
      <c r="G354" s="22">
        <v>1.9129399999999999E-3</v>
      </c>
      <c r="H354" s="18">
        <v>20</v>
      </c>
      <c r="I354" s="18">
        <v>40</v>
      </c>
      <c r="J354" s="22">
        <v>0.18529999999999999</v>
      </c>
      <c r="K354" s="22">
        <v>0.16969999999999999</v>
      </c>
      <c r="L354" s="18">
        <v>6.3199999999999992E-2</v>
      </c>
      <c r="M354" s="18">
        <v>4.759999999999999E-2</v>
      </c>
      <c r="N354" s="18">
        <v>1.5600000000000003E-2</v>
      </c>
      <c r="O354" s="22">
        <v>16.309973130364781</v>
      </c>
      <c r="P354" s="23">
        <v>24.683544303797476</v>
      </c>
      <c r="R354" s="22">
        <v>9.5199999999999979E-2</v>
      </c>
      <c r="S354" s="22">
        <v>49.766328269574572</v>
      </c>
      <c r="T354" s="22">
        <v>33.038150699969677</v>
      </c>
      <c r="U354" s="22">
        <v>26.376153982874524</v>
      </c>
    </row>
    <row r="355" spans="1:21" x14ac:dyDescent="0.25">
      <c r="A355" s="18" t="s">
        <v>24</v>
      </c>
      <c r="B355" s="33">
        <v>43742</v>
      </c>
      <c r="C355" s="18" t="s">
        <v>8</v>
      </c>
      <c r="D355" s="13" t="s">
        <v>6</v>
      </c>
      <c r="E355" s="18">
        <v>0.1221</v>
      </c>
      <c r="F355" s="22">
        <v>0.67459999999999998</v>
      </c>
      <c r="G355" s="22">
        <v>1.413406E-2</v>
      </c>
      <c r="H355" s="18">
        <v>30</v>
      </c>
      <c r="I355" s="18">
        <v>80</v>
      </c>
      <c r="J355" s="22">
        <v>0.41070000000000001</v>
      </c>
      <c r="K355" s="18">
        <v>0.3422</v>
      </c>
      <c r="L355" s="18">
        <v>0.28860000000000002</v>
      </c>
      <c r="M355" s="18">
        <v>0.22010000000000002</v>
      </c>
      <c r="N355" s="18">
        <v>6.8500000000000005E-2</v>
      </c>
      <c r="O355" s="22">
        <v>12.923863820209244</v>
      </c>
      <c r="P355" s="23">
        <v>23.735273735273736</v>
      </c>
      <c r="R355" s="22">
        <v>0.58693333333333342</v>
      </c>
      <c r="S355" s="22">
        <v>41.526166815008104</v>
      </c>
      <c r="T355" s="22">
        <v>20.418761488206503</v>
      </c>
      <c r="U355" s="22">
        <v>22.008868411954296</v>
      </c>
    </row>
    <row r="356" spans="1:21" x14ac:dyDescent="0.25">
      <c r="A356" s="18" t="s">
        <v>25</v>
      </c>
      <c r="B356" s="33">
        <v>43742</v>
      </c>
      <c r="C356" s="18" t="s">
        <v>8</v>
      </c>
      <c r="D356" s="13" t="s">
        <v>6</v>
      </c>
      <c r="E356" s="18">
        <v>0.1221</v>
      </c>
      <c r="F356" s="22">
        <v>0.45850000000000002</v>
      </c>
      <c r="G356" s="22">
        <v>9.5743500000000006E-3</v>
      </c>
      <c r="H356" s="18">
        <v>30</v>
      </c>
      <c r="I356" s="18">
        <v>70</v>
      </c>
      <c r="J356" s="22">
        <v>0.67049999999999998</v>
      </c>
      <c r="K356" s="18">
        <v>0.59960000000000002</v>
      </c>
      <c r="L356" s="18">
        <v>0.5484</v>
      </c>
      <c r="M356" s="18">
        <v>0.47750000000000004</v>
      </c>
      <c r="N356" s="18">
        <v>7.0899999999999963E-2</v>
      </c>
      <c r="O356" s="22">
        <v>17.278805697862857</v>
      </c>
      <c r="P356" s="23">
        <v>12.928519328956959</v>
      </c>
      <c r="R356" s="22">
        <v>1.1141666666666667</v>
      </c>
      <c r="S356" s="22">
        <v>116.36995374794807</v>
      </c>
      <c r="T356" s="22">
        <v>57.278039762490401</v>
      </c>
      <c r="U356" s="22">
        <v>61.676075486412479</v>
      </c>
    </row>
    <row r="357" spans="1:21" x14ac:dyDescent="0.25">
      <c r="A357" s="29"/>
      <c r="B357" s="24" t="s">
        <v>53</v>
      </c>
      <c r="C357" s="29"/>
      <c r="D357" s="29"/>
      <c r="E357" s="24">
        <v>0.12210000000000001</v>
      </c>
      <c r="F357" s="24">
        <v>0.39109999999999995</v>
      </c>
      <c r="G357" s="30">
        <v>8.15221E-3</v>
      </c>
      <c r="H357" s="24"/>
      <c r="I357" s="24"/>
      <c r="J357" s="26">
        <v>0.46192</v>
      </c>
      <c r="K357" s="26">
        <v>0.39367999999999997</v>
      </c>
      <c r="L357" s="26">
        <v>0.33982000000000001</v>
      </c>
      <c r="M357" s="26">
        <v>0.27158000000000004</v>
      </c>
      <c r="N357" s="26">
        <v>6.8239999999999995E-2</v>
      </c>
      <c r="O357" s="31">
        <v>25.556115305300381</v>
      </c>
      <c r="P357" s="32">
        <v>21.140786825949487</v>
      </c>
      <c r="Q357" s="26"/>
      <c r="R357" s="31">
        <v>0.77521333333333342</v>
      </c>
      <c r="S357" s="31">
        <v>96.97254013403213</v>
      </c>
      <c r="T357" s="31">
        <v>43.871589517271204</v>
      </c>
      <c r="U357" s="31">
        <v>51.395446271037031</v>
      </c>
    </row>
    <row r="358" spans="1:21" x14ac:dyDescent="0.25">
      <c r="A358" s="18" t="s">
        <v>26</v>
      </c>
      <c r="B358" s="33">
        <v>43742</v>
      </c>
      <c r="C358" s="18" t="s">
        <v>7</v>
      </c>
      <c r="D358" s="13" t="s">
        <v>6</v>
      </c>
      <c r="E358" s="18">
        <v>0.1221</v>
      </c>
      <c r="F358" s="22">
        <v>0.55859999999999999</v>
      </c>
      <c r="G358" s="22">
        <v>1.1686460000000001E-2</v>
      </c>
      <c r="H358" s="18">
        <v>30</v>
      </c>
      <c r="I358" s="18">
        <v>60</v>
      </c>
      <c r="J358" s="18">
        <v>0.26550000000000001</v>
      </c>
      <c r="K358" s="22">
        <v>0.23319999999999999</v>
      </c>
      <c r="L358" s="18">
        <v>0.14340000000000003</v>
      </c>
      <c r="M358" s="18">
        <v>0.11109999999999999</v>
      </c>
      <c r="N358" s="18">
        <v>3.2300000000000037E-2</v>
      </c>
      <c r="O358" s="22">
        <v>5.5277646096422757</v>
      </c>
      <c r="P358" s="23">
        <v>22.524407252440749</v>
      </c>
      <c r="R358" s="22">
        <v>0.22219999999999998</v>
      </c>
      <c r="S358" s="22">
        <v>19.013456598490901</v>
      </c>
      <c r="T358" s="22">
        <v>12.270610604066588</v>
      </c>
      <c r="U358" s="22">
        <v>10.077131997200178</v>
      </c>
    </row>
    <row r="359" spans="1:21" x14ac:dyDescent="0.25">
      <c r="A359" s="18" t="s">
        <v>28</v>
      </c>
      <c r="B359" s="33">
        <v>43742</v>
      </c>
      <c r="C359" s="18" t="s">
        <v>7</v>
      </c>
      <c r="D359" s="13" t="s">
        <v>6</v>
      </c>
      <c r="E359" s="18">
        <v>0.1221</v>
      </c>
      <c r="F359" s="22">
        <v>0.53600000000000003</v>
      </c>
      <c r="G359" s="22">
        <v>1.1209600000000002E-2</v>
      </c>
      <c r="H359" s="18">
        <v>20</v>
      </c>
      <c r="I359" s="18">
        <v>40</v>
      </c>
      <c r="J359" s="18">
        <v>0.13639999999999999</v>
      </c>
      <c r="K359" s="18">
        <v>0.1331</v>
      </c>
      <c r="L359" s="18">
        <v>1.4299999999999993E-2</v>
      </c>
      <c r="M359" s="18">
        <v>1.0999999999999996E-2</v>
      </c>
      <c r="N359" s="18">
        <v>3.2999999999999974E-3</v>
      </c>
      <c r="O359" s="22">
        <v>0.58878104481872628</v>
      </c>
      <c r="P359" s="23">
        <v>23.07692307692307</v>
      </c>
      <c r="R359" s="22">
        <v>2.1999999999999992E-2</v>
      </c>
      <c r="S359" s="22">
        <v>1.9626034827290884</v>
      </c>
      <c r="T359" s="22">
        <v>1.2756922637739072</v>
      </c>
      <c r="U359" s="22">
        <v>1.0401798458464169</v>
      </c>
    </row>
    <row r="360" spans="1:21" x14ac:dyDescent="0.25">
      <c r="A360" s="18" t="s">
        <v>29</v>
      </c>
      <c r="B360" s="33">
        <v>43742</v>
      </c>
      <c r="C360" s="18" t="s">
        <v>7</v>
      </c>
      <c r="D360" s="13" t="s">
        <v>6</v>
      </c>
      <c r="E360" s="18">
        <v>0.1221</v>
      </c>
      <c r="F360" s="22">
        <v>0.30209999999999998</v>
      </c>
      <c r="G360" s="22">
        <v>6.2743099999999991E-3</v>
      </c>
      <c r="H360" s="18">
        <v>20</v>
      </c>
      <c r="I360" s="18">
        <v>50</v>
      </c>
      <c r="J360" s="18">
        <v>0.21820000000000001</v>
      </c>
      <c r="K360" s="18">
        <v>0.1958</v>
      </c>
      <c r="L360" s="18">
        <v>9.6100000000000005E-2</v>
      </c>
      <c r="M360" s="18">
        <v>7.3700000000000002E-2</v>
      </c>
      <c r="N360" s="18">
        <v>2.2400000000000003E-2</v>
      </c>
      <c r="O360" s="22">
        <v>8.9252842145192091</v>
      </c>
      <c r="P360" s="23">
        <v>23.309053069719045</v>
      </c>
      <c r="R360" s="22">
        <v>0.18425</v>
      </c>
      <c r="S360" s="22">
        <v>29.365778866520785</v>
      </c>
      <c r="T360" s="22">
        <v>15.316425232415998</v>
      </c>
      <c r="U360" s="22">
        <v>15.563862799256016</v>
      </c>
    </row>
    <row r="361" spans="1:21" x14ac:dyDescent="0.25">
      <c r="A361" s="18" t="s">
        <v>30</v>
      </c>
      <c r="B361" s="33">
        <v>43742</v>
      </c>
      <c r="C361" s="18" t="s">
        <v>7</v>
      </c>
      <c r="D361" s="13" t="s">
        <v>6</v>
      </c>
      <c r="E361" s="18">
        <v>0.1221</v>
      </c>
      <c r="F361" s="22">
        <v>0.23169999999999999</v>
      </c>
      <c r="G361" s="22">
        <v>4.7888699999999998E-3</v>
      </c>
      <c r="H361" s="18">
        <v>30</v>
      </c>
      <c r="I361" s="18">
        <v>50</v>
      </c>
      <c r="J361" s="18">
        <v>0.17829999999999999</v>
      </c>
      <c r="K361" s="18">
        <v>0.16769999999999999</v>
      </c>
      <c r="L361" s="18">
        <v>5.6199999999999986E-2</v>
      </c>
      <c r="M361" s="18">
        <v>4.5599999999999988E-2</v>
      </c>
      <c r="N361" s="18">
        <v>1.0599999999999998E-2</v>
      </c>
      <c r="O361" s="22">
        <v>3.6891096786228617</v>
      </c>
      <c r="P361" s="23">
        <v>18.861209964412812</v>
      </c>
      <c r="R361" s="22">
        <v>7.5999999999999984E-2</v>
      </c>
      <c r="S361" s="22">
        <v>15.870132202377594</v>
      </c>
      <c r="T361" s="22">
        <v>11.735545128600274</v>
      </c>
      <c r="U361" s="22">
        <v>8.4111700672601248</v>
      </c>
    </row>
    <row r="362" spans="1:21" x14ac:dyDescent="0.25">
      <c r="A362" s="18" t="s">
        <v>31</v>
      </c>
      <c r="B362" s="33">
        <v>43742</v>
      </c>
      <c r="C362" s="18" t="s">
        <v>7</v>
      </c>
      <c r="D362" s="13" t="s">
        <v>6</v>
      </c>
      <c r="E362" s="18">
        <v>0.1221</v>
      </c>
      <c r="F362" s="22">
        <v>0.54110000000000003</v>
      </c>
      <c r="G362" s="22">
        <v>1.1317210000000001E-2</v>
      </c>
      <c r="H362" s="18">
        <v>40</v>
      </c>
      <c r="I362" s="18">
        <v>70</v>
      </c>
      <c r="J362" s="22">
        <v>0.22109999999999999</v>
      </c>
      <c r="K362" s="18">
        <v>0.16239999999999999</v>
      </c>
      <c r="L362" s="18">
        <v>9.8999999999999991E-2</v>
      </c>
      <c r="M362" s="18">
        <v>4.0299999999999989E-2</v>
      </c>
      <c r="N362" s="18">
        <v>5.8700000000000002E-2</v>
      </c>
      <c r="O362" s="22">
        <v>9.0768837902627943</v>
      </c>
      <c r="P362" s="23">
        <v>59.292929292929294</v>
      </c>
      <c r="R362" s="22">
        <v>7.052499999999999E-2</v>
      </c>
      <c r="S362" s="22">
        <v>6.2316595698056307</v>
      </c>
      <c r="T362" s="22">
        <v>8.7477390628962421</v>
      </c>
      <c r="U362" s="22">
        <v>3.3027795719969846</v>
      </c>
    </row>
    <row r="363" spans="1:21" x14ac:dyDescent="0.25">
      <c r="A363" s="29"/>
      <c r="B363" s="24" t="s">
        <v>53</v>
      </c>
      <c r="C363" s="29"/>
      <c r="D363" s="29"/>
      <c r="E363" s="24">
        <v>0.12210000000000001</v>
      </c>
      <c r="F363" s="24">
        <v>0.43390000000000006</v>
      </c>
      <c r="G363" s="30">
        <v>9.0552900000000006E-3</v>
      </c>
      <c r="H363" s="24"/>
      <c r="I363" s="24"/>
      <c r="J363" s="26">
        <v>0.20390000000000003</v>
      </c>
      <c r="K363" s="26">
        <v>0.17843999999999999</v>
      </c>
      <c r="L363" s="26">
        <v>8.1799999999999998E-2</v>
      </c>
      <c r="M363" s="26">
        <v>5.6339999999999987E-2</v>
      </c>
      <c r="N363" s="26">
        <v>2.5460000000000003E-2</v>
      </c>
      <c r="O363" s="31">
        <v>5.5615646675731742</v>
      </c>
      <c r="P363" s="32">
        <v>29.412904531284994</v>
      </c>
      <c r="Q363" s="26"/>
      <c r="R363" s="31">
        <v>0.11499499999999999</v>
      </c>
      <c r="S363" s="31">
        <v>14.488726143984801</v>
      </c>
      <c r="T363" s="31">
        <v>9.8692024583506033</v>
      </c>
      <c r="U363" s="31">
        <v>7.679024856311945</v>
      </c>
    </row>
    <row r="364" spans="1:21" x14ac:dyDescent="0.25">
      <c r="A364" s="18" t="s">
        <v>69</v>
      </c>
      <c r="B364" s="33">
        <v>43742</v>
      </c>
      <c r="C364" s="35" t="s">
        <v>55</v>
      </c>
      <c r="D364" s="13" t="s">
        <v>6</v>
      </c>
      <c r="E364" s="18">
        <v>0.1221</v>
      </c>
      <c r="F364" s="18">
        <v>0.81389999999999996</v>
      </c>
      <c r="G364" s="22">
        <v>1.7073290000000001E-2</v>
      </c>
      <c r="H364" s="18">
        <v>12</v>
      </c>
      <c r="I364" s="18">
        <v>140</v>
      </c>
      <c r="J364" s="18">
        <v>0.42970000000000003</v>
      </c>
      <c r="K364" s="18">
        <v>0.38440000000000002</v>
      </c>
      <c r="L364" s="18">
        <v>0.30760000000000004</v>
      </c>
      <c r="M364" s="18">
        <v>0.26230000000000003</v>
      </c>
      <c r="N364" s="18">
        <v>4.5300000000000007E-2</v>
      </c>
      <c r="O364" s="22">
        <v>30.954783758724883</v>
      </c>
      <c r="P364" s="23">
        <v>14.726918075422626</v>
      </c>
      <c r="R364" s="22">
        <v>3.0601666666666669</v>
      </c>
      <c r="S364" s="22">
        <v>179.23708123429444</v>
      </c>
      <c r="T364" s="22">
        <v>18.016445570830228</v>
      </c>
      <c r="U364" s="22">
        <v>94.99565305417606</v>
      </c>
    </row>
    <row r="365" spans="1:21" x14ac:dyDescent="0.25">
      <c r="A365" s="18" t="s">
        <v>70</v>
      </c>
      <c r="B365" s="33">
        <v>43742</v>
      </c>
      <c r="C365" s="35" t="s">
        <v>55</v>
      </c>
      <c r="D365" s="13" t="s">
        <v>6</v>
      </c>
      <c r="E365" s="18">
        <v>0.1221</v>
      </c>
      <c r="F365" s="22">
        <v>0.31209999999999999</v>
      </c>
      <c r="G365" s="22">
        <v>6.4853099999999993E-3</v>
      </c>
      <c r="H365" s="18">
        <v>14</v>
      </c>
      <c r="I365" s="18">
        <v>106</v>
      </c>
      <c r="J365" s="18">
        <v>0.27939999999999998</v>
      </c>
      <c r="K365" s="22">
        <v>0.25690000000000002</v>
      </c>
      <c r="L365" s="18">
        <v>0.1573</v>
      </c>
      <c r="M365" s="18">
        <v>0.13480000000000003</v>
      </c>
      <c r="N365" s="18">
        <v>2.2499999999999964E-2</v>
      </c>
      <c r="O365" s="22">
        <v>26.268157244162978</v>
      </c>
      <c r="P365" s="23">
        <v>14.303877940241556</v>
      </c>
      <c r="R365" s="22">
        <v>1.0206285714285717</v>
      </c>
      <c r="S365" s="22">
        <v>157.37544873391892</v>
      </c>
      <c r="T365" s="22">
        <v>24.25481588389761</v>
      </c>
      <c r="U365" s="22">
        <v>83.408987828977033</v>
      </c>
    </row>
    <row r="366" spans="1:21" x14ac:dyDescent="0.25">
      <c r="A366" s="18" t="s">
        <v>71</v>
      </c>
      <c r="B366" s="33">
        <v>43742</v>
      </c>
      <c r="C366" s="35" t="s">
        <v>55</v>
      </c>
      <c r="D366" s="13" t="s">
        <v>6</v>
      </c>
      <c r="E366" s="18">
        <v>0.1221</v>
      </c>
      <c r="F366" s="18">
        <v>0.34039999999999998</v>
      </c>
      <c r="G366" s="22">
        <v>7.0824399999999997E-3</v>
      </c>
      <c r="H366" s="18">
        <v>18</v>
      </c>
      <c r="I366" s="18">
        <v>130</v>
      </c>
      <c r="J366" s="22">
        <v>0.32990000000000003</v>
      </c>
      <c r="K366" s="22">
        <v>0.30080000000000001</v>
      </c>
      <c r="L366" s="18">
        <v>0.20780000000000004</v>
      </c>
      <c r="M366" s="18">
        <v>0.17870000000000003</v>
      </c>
      <c r="N366" s="18">
        <v>2.9100000000000015E-2</v>
      </c>
      <c r="O366" s="22">
        <v>29.674330692059065</v>
      </c>
      <c r="P366" s="23">
        <v>14.003849855630419</v>
      </c>
      <c r="R366" s="22">
        <v>1.2906111111111112</v>
      </c>
      <c r="S366" s="22">
        <v>182.22690359693993</v>
      </c>
      <c r="T366" s="22">
        <v>29.340170901553709</v>
      </c>
      <c r="U366" s="22">
        <v>96.580258906378177</v>
      </c>
    </row>
    <row r="367" spans="1:21" x14ac:dyDescent="0.25">
      <c r="A367" s="18" t="s">
        <v>72</v>
      </c>
      <c r="B367" s="33">
        <v>43742</v>
      </c>
      <c r="C367" s="35" t="s">
        <v>55</v>
      </c>
      <c r="D367" s="13" t="s">
        <v>6</v>
      </c>
      <c r="E367" s="18">
        <v>0.1221</v>
      </c>
      <c r="F367" s="22">
        <v>0.223</v>
      </c>
      <c r="G367" s="22">
        <v>4.6052999999999997E-3</v>
      </c>
      <c r="H367" s="18">
        <v>20</v>
      </c>
      <c r="I367" s="18">
        <v>90</v>
      </c>
      <c r="J367" s="22">
        <v>0.26219999999999999</v>
      </c>
      <c r="K367" s="22">
        <v>0.23699999999999999</v>
      </c>
      <c r="L367" s="18">
        <v>0.1401</v>
      </c>
      <c r="M367" s="18">
        <v>0.11489999999999999</v>
      </c>
      <c r="N367" s="18">
        <v>2.5200000000000014E-2</v>
      </c>
      <c r="O367" s="22">
        <v>24.623803009575937</v>
      </c>
      <c r="P367" s="23">
        <v>17.987152034261253</v>
      </c>
      <c r="R367" s="22">
        <v>0.51705000000000001</v>
      </c>
      <c r="S367" s="22">
        <v>112.27281610318548</v>
      </c>
      <c r="T367" s="22">
        <v>30.421470913946976</v>
      </c>
      <c r="U367" s="22">
        <v>59.504592534688307</v>
      </c>
    </row>
    <row r="368" spans="1:21" x14ac:dyDescent="0.25">
      <c r="A368" s="18" t="s">
        <v>73</v>
      </c>
      <c r="B368" s="33">
        <v>43742</v>
      </c>
      <c r="C368" s="35" t="s">
        <v>55</v>
      </c>
      <c r="D368" s="13" t="s">
        <v>6</v>
      </c>
      <c r="E368" s="18">
        <v>0.1221</v>
      </c>
      <c r="F368" s="18">
        <v>0.60270000000000001</v>
      </c>
      <c r="G368" s="22">
        <v>1.2616970000000002E-2</v>
      </c>
      <c r="H368" s="18">
        <v>12</v>
      </c>
      <c r="I368" s="18">
        <v>130</v>
      </c>
      <c r="J368" s="22">
        <v>0.3664</v>
      </c>
      <c r="K368" s="22">
        <v>0.33789999999999998</v>
      </c>
      <c r="L368" s="18">
        <v>0.24430000000000002</v>
      </c>
      <c r="M368" s="18">
        <v>0.21579999999999999</v>
      </c>
      <c r="N368" s="18">
        <v>2.8500000000000025E-2</v>
      </c>
      <c r="O368" s="22">
        <v>24.471010076111799</v>
      </c>
      <c r="P368" s="23">
        <v>11.665984445354082</v>
      </c>
      <c r="R368" s="22">
        <v>2.3378333333333332</v>
      </c>
      <c r="S368" s="22">
        <v>185.29277103245335</v>
      </c>
      <c r="T368" s="22">
        <v>19.362810563867551</v>
      </c>
      <c r="U368" s="22">
        <v>98.205168647200281</v>
      </c>
    </row>
    <row r="369" spans="1:21" x14ac:dyDescent="0.25">
      <c r="A369" s="29"/>
      <c r="B369" s="24" t="s">
        <v>53</v>
      </c>
      <c r="C369" s="29"/>
      <c r="D369" s="29"/>
      <c r="E369" s="24">
        <v>0.12210000000000001</v>
      </c>
      <c r="F369" s="24">
        <v>0.45841999999999999</v>
      </c>
      <c r="G369" s="30">
        <v>9.5726620000000009E-3</v>
      </c>
      <c r="H369" s="24"/>
      <c r="I369" s="24"/>
      <c r="J369" s="26">
        <v>0.33352000000000004</v>
      </c>
      <c r="K369" s="26">
        <v>0.3034</v>
      </c>
      <c r="L369" s="26">
        <v>0.21142000000000002</v>
      </c>
      <c r="M369" s="26">
        <v>0.18130000000000002</v>
      </c>
      <c r="N369" s="26">
        <v>3.0120000000000001E-2</v>
      </c>
      <c r="O369" s="31">
        <v>27.198416956126938</v>
      </c>
      <c r="P369" s="32">
        <v>14.537556470181988</v>
      </c>
      <c r="Q369" s="26"/>
      <c r="R369" s="31">
        <v>1.6452579365079365</v>
      </c>
      <c r="S369" s="31">
        <v>163.28100414015844</v>
      </c>
      <c r="T369" s="31">
        <v>24.279142766819213</v>
      </c>
      <c r="U369" s="31">
        <v>86.538932194283959</v>
      </c>
    </row>
    <row r="370" spans="1:21" x14ac:dyDescent="0.25">
      <c r="A370" s="18" t="s">
        <v>64</v>
      </c>
      <c r="B370" s="33">
        <v>43742</v>
      </c>
      <c r="C370" s="35" t="s">
        <v>56</v>
      </c>
      <c r="D370" s="13" t="s">
        <v>6</v>
      </c>
      <c r="E370" s="18">
        <v>0.1221</v>
      </c>
      <c r="F370" s="18">
        <v>0.72829999999999995</v>
      </c>
      <c r="G370" s="22">
        <v>1.526713E-2</v>
      </c>
      <c r="H370" s="18">
        <v>14</v>
      </c>
      <c r="I370" s="18">
        <v>230</v>
      </c>
      <c r="J370" s="22">
        <v>0.37319999999999998</v>
      </c>
      <c r="K370" s="18">
        <v>0.33310000000000001</v>
      </c>
      <c r="L370" s="18">
        <v>0.25109999999999999</v>
      </c>
      <c r="M370" s="18">
        <v>0.21100000000000002</v>
      </c>
      <c r="N370" s="18">
        <v>4.0099999999999969E-2</v>
      </c>
      <c r="O370" s="22">
        <v>43.150593090234622</v>
      </c>
      <c r="P370" s="23">
        <v>15.969733174034237</v>
      </c>
      <c r="R370" s="22">
        <v>3.4664285714285716</v>
      </c>
      <c r="S370" s="22">
        <v>227.05174917804274</v>
      </c>
      <c r="T370" s="22">
        <v>16.447099094590797</v>
      </c>
      <c r="U370" s="22">
        <v>120.33742706436266</v>
      </c>
    </row>
    <row r="371" spans="1:21" x14ac:dyDescent="0.25">
      <c r="A371" s="18" t="s">
        <v>65</v>
      </c>
      <c r="B371" s="33">
        <v>43742</v>
      </c>
      <c r="C371" s="35" t="s">
        <v>56</v>
      </c>
      <c r="D371" s="13" t="s">
        <v>6</v>
      </c>
      <c r="E371" s="18">
        <v>0.1221</v>
      </c>
      <c r="F371" s="18">
        <v>0.82920000000000005</v>
      </c>
      <c r="G371" s="22">
        <v>1.7396120000000001E-2</v>
      </c>
      <c r="H371" s="18">
        <v>14</v>
      </c>
      <c r="I371" s="18">
        <v>190</v>
      </c>
      <c r="J371" s="18">
        <v>0.34549999999999997</v>
      </c>
      <c r="K371" s="18">
        <v>0.30620000000000003</v>
      </c>
      <c r="L371" s="18">
        <v>0.22339999999999999</v>
      </c>
      <c r="M371" s="18">
        <v>0.18410000000000004</v>
      </c>
      <c r="N371" s="18">
        <v>3.9299999999999946E-2</v>
      </c>
      <c r="O371" s="22">
        <v>30.659546085974462</v>
      </c>
      <c r="P371" s="23">
        <v>17.591763652640978</v>
      </c>
      <c r="R371" s="22">
        <v>2.4985000000000008</v>
      </c>
      <c r="S371" s="22">
        <v>143.62398051979412</v>
      </c>
      <c r="T371" s="22">
        <v>12.84194406568821</v>
      </c>
      <c r="U371" s="22">
        <v>76.120709675490886</v>
      </c>
    </row>
    <row r="372" spans="1:21" x14ac:dyDescent="0.25">
      <c r="A372" s="18" t="s">
        <v>66</v>
      </c>
      <c r="B372" s="33">
        <v>43742</v>
      </c>
      <c r="C372" s="35" t="s">
        <v>56</v>
      </c>
      <c r="D372" s="13" t="s">
        <v>6</v>
      </c>
      <c r="E372" s="18">
        <v>0.1221</v>
      </c>
      <c r="F372" s="18">
        <v>0.1915</v>
      </c>
      <c r="G372" s="22">
        <v>3.9406499999999995E-3</v>
      </c>
      <c r="H372" s="18">
        <v>24</v>
      </c>
      <c r="I372" s="18">
        <v>130</v>
      </c>
      <c r="J372" s="22">
        <v>0.22700000000000001</v>
      </c>
      <c r="K372" s="22">
        <v>0.20699999999999999</v>
      </c>
      <c r="L372" s="18">
        <v>0.10490000000000001</v>
      </c>
      <c r="M372" s="18">
        <v>8.4899999999999989E-2</v>
      </c>
      <c r="N372" s="18">
        <v>2.0000000000000018E-2</v>
      </c>
      <c r="O372" s="22">
        <v>27.491234525607055</v>
      </c>
      <c r="P372" s="23">
        <v>19.065776930409932</v>
      </c>
      <c r="R372" s="22">
        <v>0.45987499999999992</v>
      </c>
      <c r="S372" s="22">
        <v>116.70029056120183</v>
      </c>
      <c r="T372" s="22">
        <v>26.619973862180103</v>
      </c>
      <c r="U372" s="22">
        <v>61.851153997436974</v>
      </c>
    </row>
    <row r="373" spans="1:21" x14ac:dyDescent="0.25">
      <c r="A373" s="18" t="s">
        <v>67</v>
      </c>
      <c r="B373" s="33">
        <v>43742</v>
      </c>
      <c r="C373" s="35" t="s">
        <v>56</v>
      </c>
      <c r="D373" s="13" t="s">
        <v>6</v>
      </c>
      <c r="E373" s="18">
        <v>0.1221</v>
      </c>
      <c r="F373" s="18">
        <v>0.36630000000000001</v>
      </c>
      <c r="G373" s="22">
        <v>7.6289299999999999E-3</v>
      </c>
      <c r="H373" s="18">
        <v>20</v>
      </c>
      <c r="I373" s="18">
        <v>90</v>
      </c>
      <c r="J373" s="18">
        <v>0.2208</v>
      </c>
      <c r="K373" s="18">
        <v>0.20180000000000001</v>
      </c>
      <c r="L373" s="18">
        <v>9.8699999999999996E-2</v>
      </c>
      <c r="M373" s="18">
        <v>7.9700000000000007E-2</v>
      </c>
      <c r="N373" s="18">
        <v>1.8999999999999989E-2</v>
      </c>
      <c r="O373" s="22">
        <v>11.207338381660332</v>
      </c>
      <c r="P373" s="23">
        <v>19.250253292806473</v>
      </c>
      <c r="R373" s="22">
        <v>0.35865000000000002</v>
      </c>
      <c r="S373" s="22">
        <v>47.011835211490997</v>
      </c>
      <c r="T373" s="22">
        <v>12.937594131811407</v>
      </c>
      <c r="U373" s="22">
        <v>24.916272662090229</v>
      </c>
    </row>
    <row r="374" spans="1:21" x14ac:dyDescent="0.25">
      <c r="A374" s="18" t="s">
        <v>68</v>
      </c>
      <c r="B374" s="33">
        <v>43742</v>
      </c>
      <c r="C374" s="35" t="s">
        <v>56</v>
      </c>
      <c r="D374" s="13" t="s">
        <v>6</v>
      </c>
      <c r="E374" s="18">
        <v>0.1221</v>
      </c>
      <c r="F374" s="18">
        <v>0.26150000000000001</v>
      </c>
      <c r="G374" s="22">
        <v>5.4176500000000004E-3</v>
      </c>
      <c r="H374" s="18">
        <v>14</v>
      </c>
      <c r="I374" s="18">
        <v>110</v>
      </c>
      <c r="J374" s="18">
        <v>0.33360000000000001</v>
      </c>
      <c r="K374" s="18">
        <v>0.30070000000000002</v>
      </c>
      <c r="L374" s="18">
        <v>0.21150000000000002</v>
      </c>
      <c r="M374" s="18">
        <v>0.17860000000000004</v>
      </c>
      <c r="N374" s="18">
        <v>3.2899999999999985E-2</v>
      </c>
      <c r="O374" s="22">
        <v>47.714414921598816</v>
      </c>
      <c r="P374" s="23">
        <v>15.555555555555548</v>
      </c>
      <c r="R374" s="22">
        <v>1.4032857142857147</v>
      </c>
      <c r="S374" s="22">
        <v>259.02110957439379</v>
      </c>
      <c r="T374" s="22">
        <v>39.039066754035424</v>
      </c>
      <c r="U374" s="22">
        <v>137.28118807442871</v>
      </c>
    </row>
    <row r="375" spans="1:21" x14ac:dyDescent="0.25">
      <c r="A375" s="29"/>
      <c r="B375" s="24" t="s">
        <v>53</v>
      </c>
      <c r="C375" s="29"/>
      <c r="D375" s="29"/>
      <c r="E375" s="24">
        <v>0.12210000000000001</v>
      </c>
      <c r="F375" s="24">
        <v>0.47535999999999995</v>
      </c>
      <c r="G375" s="30">
        <v>9.9300960000000011E-3</v>
      </c>
      <c r="H375" s="24"/>
      <c r="I375" s="24"/>
      <c r="J375" s="26">
        <v>0.30001999999999995</v>
      </c>
      <c r="K375" s="26">
        <v>0.26976</v>
      </c>
      <c r="L375" s="26">
        <v>0.17792000000000002</v>
      </c>
      <c r="M375" s="26">
        <v>0.14766000000000004</v>
      </c>
      <c r="N375" s="26">
        <v>3.0259999999999981E-2</v>
      </c>
      <c r="O375" s="31">
        <v>32.044625401015061</v>
      </c>
      <c r="P375" s="32">
        <v>17.486616521089434</v>
      </c>
      <c r="Q375" s="26"/>
      <c r="R375" s="31">
        <v>1.6373478571428575</v>
      </c>
      <c r="S375" s="31">
        <v>158.6817930089847</v>
      </c>
      <c r="T375" s="31">
        <v>21.577135581661189</v>
      </c>
      <c r="U375" s="31">
        <v>84.1013502947619</v>
      </c>
    </row>
    <row r="376" spans="1:21" x14ac:dyDescent="0.25">
      <c r="A376" s="18" t="s">
        <v>32</v>
      </c>
      <c r="B376" s="33">
        <v>43742</v>
      </c>
      <c r="C376" s="35" t="s">
        <v>9</v>
      </c>
      <c r="D376" s="13" t="s">
        <v>6</v>
      </c>
      <c r="E376" s="18">
        <v>0.1221</v>
      </c>
      <c r="F376" s="18">
        <v>0.82210000000000005</v>
      </c>
      <c r="G376" s="22">
        <v>1.7246310000000001E-2</v>
      </c>
      <c r="H376" s="18">
        <v>18</v>
      </c>
      <c r="I376" s="18">
        <v>220</v>
      </c>
      <c r="J376" s="18">
        <v>0.79630000000000001</v>
      </c>
      <c r="K376" s="18">
        <v>0.7339</v>
      </c>
      <c r="L376" s="18">
        <v>0.67420000000000002</v>
      </c>
      <c r="M376" s="18">
        <v>0.61180000000000001</v>
      </c>
      <c r="N376" s="18">
        <v>6.2400000000000011E-2</v>
      </c>
      <c r="O376" s="22">
        <v>44.222020053371807</v>
      </c>
      <c r="P376" s="23">
        <v>9.2554138237911623</v>
      </c>
      <c r="R376" s="22">
        <v>7.477555555555556</v>
      </c>
      <c r="S376" s="22">
        <v>433.57422866430881</v>
      </c>
      <c r="T376" s="22">
        <v>39.092420349628412</v>
      </c>
      <c r="U376" s="22">
        <v>229.79434119208369</v>
      </c>
    </row>
    <row r="377" spans="1:21" x14ac:dyDescent="0.25">
      <c r="A377" s="18" t="s">
        <v>33</v>
      </c>
      <c r="B377" s="33">
        <v>43742</v>
      </c>
      <c r="C377" s="35" t="s">
        <v>9</v>
      </c>
      <c r="D377" s="13" t="s">
        <v>6</v>
      </c>
      <c r="E377" s="18">
        <v>0.1221</v>
      </c>
      <c r="F377" s="18">
        <v>0.67610000000000003</v>
      </c>
      <c r="G377" s="22">
        <v>1.4165710000000001E-2</v>
      </c>
      <c r="H377" s="18">
        <v>12</v>
      </c>
      <c r="I377" s="18">
        <v>242</v>
      </c>
      <c r="J377" s="18">
        <v>0.62160000000000004</v>
      </c>
      <c r="K377" s="18">
        <v>0.57030000000000003</v>
      </c>
      <c r="L377" s="18">
        <v>0.49950000000000006</v>
      </c>
      <c r="M377" s="18">
        <v>0.44820000000000004</v>
      </c>
      <c r="N377" s="18">
        <v>5.1300000000000012E-2</v>
      </c>
      <c r="O377" s="22">
        <v>73.031990630896729</v>
      </c>
      <c r="P377" s="23">
        <v>10.270270270270272</v>
      </c>
      <c r="R377" s="22">
        <v>9.0387000000000004</v>
      </c>
      <c r="S377" s="22">
        <v>638.06897077520284</v>
      </c>
      <c r="T377" s="22">
        <v>35.261204697823125</v>
      </c>
      <c r="U377" s="22">
        <v>338.1765545108575</v>
      </c>
    </row>
    <row r="378" spans="1:21" x14ac:dyDescent="0.25">
      <c r="A378" s="18" t="s">
        <v>34</v>
      </c>
      <c r="B378" s="33">
        <v>43742</v>
      </c>
      <c r="C378" s="35" t="s">
        <v>9</v>
      </c>
      <c r="D378" s="13" t="s">
        <v>6</v>
      </c>
      <c r="E378" s="18">
        <v>0.1221</v>
      </c>
      <c r="F378" s="18">
        <v>0.45540000000000003</v>
      </c>
      <c r="G378" s="22">
        <v>9.5089400000000022E-3</v>
      </c>
      <c r="H378" s="18">
        <v>20</v>
      </c>
      <c r="I378" s="18">
        <v>172</v>
      </c>
      <c r="J378" s="18">
        <v>0.42280000000000001</v>
      </c>
      <c r="K378" s="18">
        <v>0.38919999999999999</v>
      </c>
      <c r="L378" s="18">
        <v>0.30070000000000002</v>
      </c>
      <c r="M378" s="18">
        <v>0.2671</v>
      </c>
      <c r="N378" s="18">
        <v>3.3600000000000019E-2</v>
      </c>
      <c r="O378" s="22">
        <v>30.388245167179527</v>
      </c>
      <c r="P378" s="23">
        <v>11.173927502494186</v>
      </c>
      <c r="R378" s="22">
        <v>2.2970600000000001</v>
      </c>
      <c r="S378" s="22">
        <v>241.56846083790617</v>
      </c>
      <c r="T378" s="22">
        <v>31.622872791289034</v>
      </c>
      <c r="U378" s="22">
        <v>128.03128424409027</v>
      </c>
    </row>
    <row r="379" spans="1:21" x14ac:dyDescent="0.25">
      <c r="A379" s="18" t="s">
        <v>35</v>
      </c>
      <c r="B379" s="33">
        <v>43742</v>
      </c>
      <c r="C379" s="35" t="s">
        <v>9</v>
      </c>
      <c r="D379" s="13" t="s">
        <v>6</v>
      </c>
      <c r="E379" s="18">
        <v>0.1221</v>
      </c>
      <c r="F379" s="18">
        <v>0.4511</v>
      </c>
      <c r="G379" s="22">
        <v>9.4182100000000015E-3</v>
      </c>
      <c r="H379" s="18">
        <v>12</v>
      </c>
      <c r="I379" s="18">
        <v>172</v>
      </c>
      <c r="J379" s="18">
        <v>0.2661</v>
      </c>
      <c r="K379" s="18">
        <v>0.24709999999999999</v>
      </c>
      <c r="L379" s="18">
        <v>0.14400000000000002</v>
      </c>
      <c r="M379" s="18">
        <v>0.12499999999999999</v>
      </c>
      <c r="N379" s="18">
        <v>1.9000000000000031E-2</v>
      </c>
      <c r="O379" s="22">
        <v>28.915614892143381</v>
      </c>
      <c r="P379" s="23">
        <v>13.194444444444464</v>
      </c>
      <c r="R379" s="22">
        <v>1.7916666666666665</v>
      </c>
      <c r="S379" s="22">
        <v>190.23430850094297</v>
      </c>
      <c r="T379" s="22">
        <v>15.289529539052538</v>
      </c>
      <c r="U379" s="22">
        <v>100.82418350549978</v>
      </c>
    </row>
    <row r="380" spans="1:21" x14ac:dyDescent="0.25">
      <c r="A380" s="18" t="s">
        <v>36</v>
      </c>
      <c r="B380" s="33">
        <v>43742</v>
      </c>
      <c r="C380" s="35" t="s">
        <v>9</v>
      </c>
      <c r="D380" s="13" t="s">
        <v>6</v>
      </c>
      <c r="E380" s="18">
        <v>0.1221</v>
      </c>
      <c r="F380" s="18">
        <v>0.24429999999999999</v>
      </c>
      <c r="G380" s="22">
        <v>5.0547299999999995E-3</v>
      </c>
      <c r="H380" s="18">
        <v>22</v>
      </c>
      <c r="I380" s="18">
        <v>160</v>
      </c>
      <c r="J380" s="18">
        <v>0.26150000000000001</v>
      </c>
      <c r="K380" s="18">
        <v>0.2437</v>
      </c>
      <c r="L380" s="18">
        <v>0.13940000000000002</v>
      </c>
      <c r="M380" s="18">
        <v>0.1216</v>
      </c>
      <c r="N380" s="18">
        <v>1.7800000000000024E-2</v>
      </c>
      <c r="O380" s="22">
        <v>25.610575728979715</v>
      </c>
      <c r="P380" s="23">
        <v>12.769010043041623</v>
      </c>
      <c r="R380" s="22">
        <v>0.88436363636363624</v>
      </c>
      <c r="S380" s="22">
        <v>174.95764093505218</v>
      </c>
      <c r="T380" s="22">
        <v>27.578129791304391</v>
      </c>
      <c r="U380" s="22">
        <v>92.727549695577665</v>
      </c>
    </row>
    <row r="381" spans="1:21" x14ac:dyDescent="0.25">
      <c r="A381" s="29"/>
      <c r="B381" s="24" t="s">
        <v>53</v>
      </c>
      <c r="C381" s="29"/>
      <c r="D381" s="29"/>
      <c r="E381" s="24">
        <v>0.12210000000000001</v>
      </c>
      <c r="F381" s="24">
        <v>0.52980000000000005</v>
      </c>
      <c r="G381" s="30">
        <v>1.107878E-2</v>
      </c>
      <c r="H381" s="24"/>
      <c r="I381" s="24"/>
      <c r="J381" s="26">
        <v>0.47365999999999991</v>
      </c>
      <c r="K381" s="26">
        <v>0.43684000000000001</v>
      </c>
      <c r="L381" s="26">
        <v>0.35156000000000004</v>
      </c>
      <c r="M381" s="26">
        <v>0.31474000000000002</v>
      </c>
      <c r="N381" s="26">
        <v>3.6820000000000019E-2</v>
      </c>
      <c r="O381" s="31">
        <v>40.433689294514224</v>
      </c>
      <c r="P381" s="32">
        <v>11.332613216808342</v>
      </c>
      <c r="Q381" s="26"/>
      <c r="R381" s="31">
        <v>4.2978691717171724</v>
      </c>
      <c r="S381" s="31">
        <v>335.68072194268257</v>
      </c>
      <c r="T381" s="31">
        <v>29.768831433819503</v>
      </c>
      <c r="U381" s="31">
        <v>177.91078262962179</v>
      </c>
    </row>
  </sheetData>
  <mergeCells count="4">
    <mergeCell ref="W305:Y305"/>
    <mergeCell ref="I1:K1"/>
    <mergeCell ref="L1:N1"/>
    <mergeCell ref="O1:Q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Valett</dc:creator>
  <cp:lastModifiedBy>Rafael Feijo</cp:lastModifiedBy>
  <dcterms:created xsi:type="dcterms:W3CDTF">2019-12-04T17:35:37Z</dcterms:created>
  <dcterms:modified xsi:type="dcterms:W3CDTF">2020-05-04T21:20:09Z</dcterms:modified>
</cp:coreProperties>
</file>