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lett\AppData\Local\Box\Box Edit\Documents\DO+DADpwv0q5aXaYITOFQQ==\"/>
    </mc:Choice>
  </mc:AlternateContent>
  <bookViews>
    <workbookView xWindow="0" yWindow="0" windowWidth="19200" windowHeight="693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54" i="1" l="1"/>
  <c r="X154" i="1"/>
  <c r="U154" i="1"/>
  <c r="T154" i="1"/>
  <c r="AA153" i="1"/>
  <c r="X153" i="1"/>
  <c r="U153" i="1"/>
  <c r="T153" i="1"/>
  <c r="AA152" i="1"/>
  <c r="X152" i="1"/>
  <c r="U152" i="1"/>
  <c r="T152" i="1"/>
  <c r="AA151" i="1"/>
  <c r="X151" i="1"/>
  <c r="U151" i="1"/>
  <c r="T151" i="1"/>
  <c r="AA150" i="1"/>
  <c r="X150" i="1"/>
  <c r="U150" i="1"/>
  <c r="T150" i="1"/>
  <c r="AA149" i="1"/>
  <c r="X149" i="1"/>
  <c r="U149" i="1"/>
  <c r="T149" i="1"/>
  <c r="AA148" i="1"/>
  <c r="X148" i="1"/>
  <c r="U148" i="1"/>
  <c r="T148" i="1"/>
  <c r="AA147" i="1"/>
  <c r="X147" i="1"/>
  <c r="U147" i="1"/>
  <c r="T147" i="1"/>
  <c r="AA146" i="1"/>
  <c r="X146" i="1"/>
  <c r="U146" i="1"/>
  <c r="T146" i="1"/>
  <c r="AA145" i="1"/>
  <c r="X145" i="1"/>
  <c r="U145" i="1"/>
  <c r="T145" i="1"/>
  <c r="AA144" i="1"/>
  <c r="X144" i="1"/>
  <c r="U144" i="1"/>
  <c r="T144" i="1"/>
  <c r="AA143" i="1"/>
  <c r="X143" i="1"/>
  <c r="U143" i="1"/>
  <c r="T143" i="1"/>
  <c r="AA142" i="1"/>
  <c r="X142" i="1"/>
  <c r="U142" i="1"/>
  <c r="T142" i="1"/>
  <c r="AA141" i="1"/>
  <c r="X141" i="1"/>
  <c r="U141" i="1"/>
  <c r="T141" i="1"/>
  <c r="AA140" i="1"/>
  <c r="X140" i="1"/>
  <c r="U140" i="1"/>
  <c r="T140" i="1"/>
  <c r="AA139" i="1"/>
  <c r="X139" i="1"/>
  <c r="U139" i="1"/>
  <c r="T139" i="1"/>
  <c r="AA138" i="1"/>
  <c r="X138" i="1"/>
  <c r="U138" i="1"/>
  <c r="T138" i="1"/>
  <c r="AA137" i="1"/>
  <c r="X137" i="1"/>
  <c r="U137" i="1"/>
  <c r="T137" i="1"/>
  <c r="AA136" i="1"/>
  <c r="X136" i="1"/>
  <c r="Z136" i="1" s="1"/>
  <c r="U136" i="1"/>
  <c r="T136" i="1"/>
  <c r="AA135" i="1"/>
  <c r="X135" i="1"/>
  <c r="Z135" i="1" s="1"/>
  <c r="U135" i="1"/>
  <c r="T13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W153" i="1" l="1"/>
  <c r="Y153" i="1" s="1"/>
  <c r="W142" i="1"/>
  <c r="Y142" i="1" s="1"/>
  <c r="W146" i="1"/>
  <c r="Y146" i="1" s="1"/>
  <c r="W147" i="1"/>
  <c r="Y147" i="1" s="1"/>
  <c r="W148" i="1"/>
  <c r="Y148" i="1" s="1"/>
  <c r="W150" i="1"/>
  <c r="Y150" i="1" s="1"/>
  <c r="W151" i="1"/>
  <c r="Y151" i="1" s="1"/>
  <c r="W152" i="1"/>
  <c r="Y152" i="1" s="1"/>
  <c r="Z140" i="1"/>
  <c r="Z152" i="1"/>
  <c r="Z141" i="1"/>
  <c r="W138" i="1"/>
  <c r="Y138" i="1" s="1"/>
  <c r="Z153" i="1"/>
  <c r="W135" i="1"/>
  <c r="Y135" i="1" s="1"/>
  <c r="W136" i="1"/>
  <c r="Y136" i="1" s="1"/>
  <c r="W149" i="1"/>
  <c r="Y149" i="1" s="1"/>
  <c r="Z137" i="1"/>
  <c r="W139" i="1"/>
  <c r="Y139" i="1" s="1"/>
  <c r="W140" i="1"/>
  <c r="Y140" i="1" s="1"/>
  <c r="Z144" i="1"/>
  <c r="Z145" i="1"/>
  <c r="Z147" i="1"/>
  <c r="Z148" i="1"/>
  <c r="Z149" i="1"/>
  <c r="Z146" i="1"/>
  <c r="Z142" i="1"/>
  <c r="Z143" i="1"/>
  <c r="W145" i="1"/>
  <c r="Y145" i="1" s="1"/>
  <c r="W154" i="1"/>
  <c r="Y154" i="1" s="1"/>
  <c r="Z138" i="1"/>
  <c r="Z139" i="1"/>
  <c r="W141" i="1"/>
  <c r="Y141" i="1" s="1"/>
  <c r="Z154" i="1"/>
  <c r="W137" i="1"/>
  <c r="Y137" i="1" s="1"/>
  <c r="W143" i="1"/>
  <c r="Y143" i="1" s="1"/>
  <c r="W144" i="1"/>
  <c r="Y144" i="1" s="1"/>
  <c r="Z150" i="1"/>
  <c r="Z151" i="1"/>
  <c r="AA133" i="1"/>
  <c r="X133" i="1"/>
  <c r="U133" i="1"/>
  <c r="T133" i="1"/>
  <c r="AA132" i="1"/>
  <c r="X132" i="1"/>
  <c r="U132" i="1"/>
  <c r="T132" i="1"/>
  <c r="AA131" i="1"/>
  <c r="X131" i="1"/>
  <c r="U131" i="1"/>
  <c r="T131" i="1"/>
  <c r="AA130" i="1"/>
  <c r="X130" i="1"/>
  <c r="U130" i="1"/>
  <c r="T130" i="1"/>
  <c r="AA129" i="1"/>
  <c r="X129" i="1"/>
  <c r="U129" i="1"/>
  <c r="T129" i="1"/>
  <c r="AA128" i="1"/>
  <c r="X128" i="1"/>
  <c r="U128" i="1"/>
  <c r="T128" i="1"/>
  <c r="AA127" i="1"/>
  <c r="X127" i="1"/>
  <c r="U127" i="1"/>
  <c r="T127" i="1"/>
  <c r="AA126" i="1"/>
  <c r="X126" i="1"/>
  <c r="U126" i="1"/>
  <c r="T126" i="1"/>
  <c r="AA125" i="1"/>
  <c r="X125" i="1"/>
  <c r="U125" i="1"/>
  <c r="T125" i="1"/>
  <c r="AA124" i="1"/>
  <c r="X124" i="1"/>
  <c r="U124" i="1"/>
  <c r="T124" i="1"/>
  <c r="AA123" i="1"/>
  <c r="X123" i="1"/>
  <c r="U123" i="1"/>
  <c r="T123" i="1"/>
  <c r="AA122" i="1"/>
  <c r="X122" i="1"/>
  <c r="U122" i="1"/>
  <c r="T122" i="1"/>
  <c r="AA121" i="1"/>
  <c r="X121" i="1"/>
  <c r="U121" i="1"/>
  <c r="T121" i="1"/>
  <c r="AA120" i="1"/>
  <c r="X120" i="1"/>
  <c r="U120" i="1"/>
  <c r="T120" i="1"/>
  <c r="AA119" i="1"/>
  <c r="X119" i="1"/>
  <c r="U119" i="1"/>
  <c r="T119" i="1"/>
  <c r="AA118" i="1"/>
  <c r="X118" i="1"/>
  <c r="U118" i="1"/>
  <c r="T118" i="1"/>
  <c r="AA117" i="1"/>
  <c r="X117" i="1"/>
  <c r="U117" i="1"/>
  <c r="T117" i="1"/>
  <c r="W117" i="1" s="1"/>
  <c r="AA116" i="1"/>
  <c r="X116" i="1"/>
  <c r="U116" i="1"/>
  <c r="T116" i="1"/>
  <c r="W116" i="1" s="1"/>
  <c r="AA115" i="1"/>
  <c r="X115" i="1"/>
  <c r="U115" i="1"/>
  <c r="T115" i="1"/>
  <c r="W115" i="1" s="1"/>
  <c r="AA114" i="1"/>
  <c r="X114" i="1"/>
  <c r="U114" i="1"/>
  <c r="T114" i="1"/>
  <c r="W114" i="1" s="1"/>
  <c r="J133" i="1"/>
  <c r="J132" i="1"/>
  <c r="J131" i="1"/>
  <c r="J130" i="1"/>
  <c r="J129" i="1"/>
  <c r="K129" i="1" s="1"/>
  <c r="J128" i="1"/>
  <c r="J127" i="1"/>
  <c r="K127" i="1" s="1"/>
  <c r="J126" i="1"/>
  <c r="J125" i="1"/>
  <c r="K125" i="1" s="1"/>
  <c r="J124" i="1"/>
  <c r="K124" i="1" s="1"/>
  <c r="J123" i="1"/>
  <c r="J122" i="1"/>
  <c r="J121" i="1"/>
  <c r="K121" i="1" s="1"/>
  <c r="J120" i="1"/>
  <c r="J119" i="1"/>
  <c r="J118" i="1"/>
  <c r="J117" i="1"/>
  <c r="K117" i="1" s="1"/>
  <c r="J116" i="1"/>
  <c r="J115" i="1"/>
  <c r="J114" i="1"/>
  <c r="K114" i="1" s="1"/>
  <c r="W120" i="1" l="1"/>
  <c r="W125" i="1"/>
  <c r="Y125" i="1" s="1"/>
  <c r="Z127" i="1"/>
  <c r="W128" i="1"/>
  <c r="Y128" i="1" s="1"/>
  <c r="W129" i="1"/>
  <c r="Y129" i="1" s="1"/>
  <c r="W130" i="1"/>
  <c r="Y130" i="1" s="1"/>
  <c r="W132" i="1"/>
  <c r="W133" i="1"/>
  <c r="Y133" i="1" s="1"/>
  <c r="Y117" i="1"/>
  <c r="Y114" i="1"/>
  <c r="Y115" i="1"/>
  <c r="W121" i="1"/>
  <c r="Y121" i="1" s="1"/>
  <c r="W122" i="1"/>
  <c r="Y122" i="1" s="1"/>
  <c r="W123" i="1"/>
  <c r="Y123" i="1" s="1"/>
  <c r="W124" i="1"/>
  <c r="Y124" i="1" s="1"/>
  <c r="Y116" i="1"/>
  <c r="Y120" i="1"/>
  <c r="Z124" i="1"/>
  <c r="Y132" i="1"/>
  <c r="K123" i="1"/>
  <c r="Z123" i="1" s="1"/>
  <c r="W131" i="1"/>
  <c r="Y131" i="1" s="1"/>
  <c r="K119" i="1"/>
  <c r="Z119" i="1" s="1"/>
  <c r="W118" i="1"/>
  <c r="Y118" i="1" s="1"/>
  <c r="W119" i="1"/>
  <c r="Y119" i="1" s="1"/>
  <c r="W126" i="1"/>
  <c r="Y126" i="1" s="1"/>
  <c r="W127" i="1"/>
  <c r="Y127" i="1" s="1"/>
  <c r="K131" i="1"/>
  <c r="Z131" i="1" s="1"/>
  <c r="K115" i="1"/>
  <c r="Z115" i="1" s="1"/>
  <c r="K128" i="1"/>
  <c r="Z128" i="1" s="1"/>
  <c r="K120" i="1"/>
  <c r="Z120" i="1" s="1"/>
  <c r="K116" i="1"/>
  <c r="Z116" i="1" s="1"/>
  <c r="Z117" i="1"/>
  <c r="Z121" i="1"/>
  <c r="Z125" i="1"/>
  <c r="K130" i="1"/>
  <c r="Z130" i="1" s="1"/>
  <c r="K126" i="1"/>
  <c r="Z126" i="1" s="1"/>
  <c r="K122" i="1"/>
  <c r="Z122" i="1" s="1"/>
  <c r="K118" i="1"/>
  <c r="Z118" i="1" s="1"/>
  <c r="K132" i="1"/>
  <c r="Z132" i="1" s="1"/>
  <c r="Z114" i="1"/>
  <c r="Z129" i="1"/>
  <c r="K133" i="1"/>
  <c r="Z133" i="1" s="1"/>
  <c r="AA112" i="1"/>
  <c r="X112" i="1"/>
  <c r="U112" i="1"/>
  <c r="T112" i="1"/>
  <c r="AA111" i="1"/>
  <c r="X111" i="1"/>
  <c r="U111" i="1"/>
  <c r="T111" i="1"/>
  <c r="AA110" i="1"/>
  <c r="X110" i="1"/>
  <c r="U110" i="1"/>
  <c r="T110" i="1"/>
  <c r="AA109" i="1"/>
  <c r="X109" i="1"/>
  <c r="U109" i="1"/>
  <c r="T109" i="1"/>
  <c r="W109" i="1" s="1"/>
  <c r="AA108" i="1"/>
  <c r="X108" i="1"/>
  <c r="U108" i="1"/>
  <c r="T108" i="1"/>
  <c r="AA107" i="1"/>
  <c r="X107" i="1"/>
  <c r="U107" i="1"/>
  <c r="T107" i="1"/>
  <c r="W107" i="1" s="1"/>
  <c r="AA106" i="1"/>
  <c r="X106" i="1"/>
  <c r="U106" i="1"/>
  <c r="T106" i="1"/>
  <c r="W106" i="1" s="1"/>
  <c r="AA105" i="1"/>
  <c r="X105" i="1"/>
  <c r="U105" i="1"/>
  <c r="T105" i="1"/>
  <c r="AA104" i="1"/>
  <c r="X104" i="1"/>
  <c r="U104" i="1"/>
  <c r="T104" i="1"/>
  <c r="AA103" i="1"/>
  <c r="X103" i="1"/>
  <c r="U103" i="1"/>
  <c r="T103" i="1"/>
  <c r="W103" i="1" s="1"/>
  <c r="AA102" i="1"/>
  <c r="X102" i="1"/>
  <c r="U102" i="1"/>
  <c r="T102" i="1"/>
  <c r="W102" i="1" s="1"/>
  <c r="AA101" i="1"/>
  <c r="X101" i="1"/>
  <c r="U101" i="1"/>
  <c r="T101" i="1"/>
  <c r="W101" i="1" s="1"/>
  <c r="AA100" i="1"/>
  <c r="X100" i="1"/>
  <c r="U100" i="1"/>
  <c r="T100" i="1"/>
  <c r="AA99" i="1"/>
  <c r="X99" i="1"/>
  <c r="U99" i="1"/>
  <c r="T99" i="1"/>
  <c r="AA98" i="1"/>
  <c r="X98" i="1"/>
  <c r="U98" i="1"/>
  <c r="T98" i="1"/>
  <c r="AA97" i="1"/>
  <c r="X97" i="1"/>
  <c r="U97" i="1"/>
  <c r="T97" i="1"/>
  <c r="W97" i="1" s="1"/>
  <c r="AA96" i="1"/>
  <c r="X96" i="1"/>
  <c r="U96" i="1"/>
  <c r="T96" i="1"/>
  <c r="AA95" i="1"/>
  <c r="X95" i="1"/>
  <c r="U95" i="1"/>
  <c r="T95" i="1"/>
  <c r="AA94" i="1"/>
  <c r="X94" i="1"/>
  <c r="U94" i="1"/>
  <c r="T94" i="1"/>
  <c r="AA93" i="1"/>
  <c r="X93" i="1"/>
  <c r="U93" i="1"/>
  <c r="T93" i="1"/>
  <c r="W93" i="1" s="1"/>
  <c r="J112" i="1"/>
  <c r="K112" i="1" s="1"/>
  <c r="J111" i="1"/>
  <c r="K111" i="1" s="1"/>
  <c r="J110" i="1"/>
  <c r="K110" i="1" s="1"/>
  <c r="J109" i="1"/>
  <c r="K109" i="1" s="1"/>
  <c r="J108" i="1"/>
  <c r="K108" i="1" s="1"/>
  <c r="J107" i="1"/>
  <c r="K107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Z95" i="1" l="1"/>
  <c r="Z96" i="1"/>
  <c r="Z99" i="1"/>
  <c r="Z100" i="1"/>
  <c r="Z104" i="1"/>
  <c r="Z107" i="1"/>
  <c r="Z112" i="1"/>
  <c r="Y93" i="1"/>
  <c r="Y102" i="1"/>
  <c r="Z94" i="1"/>
  <c r="Y109" i="1"/>
  <c r="Z103" i="1"/>
  <c r="Y97" i="1"/>
  <c r="Y101" i="1"/>
  <c r="Y103" i="1"/>
  <c r="Y106" i="1"/>
  <c r="Y107" i="1"/>
  <c r="Z98" i="1"/>
  <c r="Z108" i="1"/>
  <c r="W100" i="1"/>
  <c r="Y100" i="1" s="1"/>
  <c r="W105" i="1"/>
  <c r="Y105" i="1" s="1"/>
  <c r="Z111" i="1"/>
  <c r="W96" i="1"/>
  <c r="Y96" i="1" s="1"/>
  <c r="Z109" i="1"/>
  <c r="Z110" i="1"/>
  <c r="W112" i="1"/>
  <c r="Y112" i="1" s="1"/>
  <c r="Z97" i="1"/>
  <c r="Z93" i="1"/>
  <c r="W98" i="1"/>
  <c r="Y98" i="1" s="1"/>
  <c r="W99" i="1"/>
  <c r="Y99" i="1" s="1"/>
  <c r="Z105" i="1"/>
  <c r="Z106" i="1"/>
  <c r="W108" i="1"/>
  <c r="Y108" i="1" s="1"/>
  <c r="W94" i="1"/>
  <c r="Y94" i="1" s="1"/>
  <c r="W95" i="1"/>
  <c r="Y95" i="1" s="1"/>
  <c r="Z101" i="1"/>
  <c r="Z102" i="1"/>
  <c r="W104" i="1"/>
  <c r="Y104" i="1" s="1"/>
  <c r="W110" i="1"/>
  <c r="Y110" i="1" s="1"/>
  <c r="W111" i="1"/>
  <c r="Y111" i="1" s="1"/>
  <c r="AA91" i="1"/>
  <c r="X91" i="1"/>
  <c r="Z91" i="1" s="1"/>
  <c r="AA90" i="1"/>
  <c r="X90" i="1"/>
  <c r="Z90" i="1" s="1"/>
  <c r="AA89" i="1"/>
  <c r="X89" i="1"/>
  <c r="Z89" i="1" s="1"/>
  <c r="AA88" i="1"/>
  <c r="X88" i="1"/>
  <c r="Z88" i="1" s="1"/>
  <c r="AA87" i="1"/>
  <c r="X87" i="1"/>
  <c r="Z87" i="1" s="1"/>
  <c r="AA86" i="1"/>
  <c r="X86" i="1"/>
  <c r="Z86" i="1" s="1"/>
  <c r="AA85" i="1"/>
  <c r="X85" i="1"/>
  <c r="Z85" i="1" s="1"/>
  <c r="AA84" i="1"/>
  <c r="X84" i="1"/>
  <c r="Z84" i="1" s="1"/>
  <c r="AA83" i="1"/>
  <c r="X83" i="1"/>
  <c r="Z83" i="1" s="1"/>
  <c r="AA82" i="1"/>
  <c r="X82" i="1"/>
  <c r="Z82" i="1" s="1"/>
  <c r="U91" i="1"/>
  <c r="T91" i="1"/>
  <c r="W91" i="1" s="1"/>
  <c r="Y91" i="1" s="1"/>
  <c r="U90" i="1"/>
  <c r="T90" i="1"/>
  <c r="U89" i="1"/>
  <c r="T89" i="1"/>
  <c r="W89" i="1" s="1"/>
  <c r="Y89" i="1" s="1"/>
  <c r="U88" i="1"/>
  <c r="T88" i="1"/>
  <c r="U87" i="1"/>
  <c r="T87" i="1"/>
  <c r="U86" i="1"/>
  <c r="T86" i="1"/>
  <c r="U85" i="1"/>
  <c r="T85" i="1"/>
  <c r="W85" i="1" s="1"/>
  <c r="Y85" i="1" s="1"/>
  <c r="U84" i="1"/>
  <c r="T84" i="1"/>
  <c r="U83" i="1"/>
  <c r="T83" i="1"/>
  <c r="W83" i="1" s="1"/>
  <c r="Y83" i="1" s="1"/>
  <c r="U82" i="1"/>
  <c r="T82" i="1"/>
  <c r="J91" i="1"/>
  <c r="J90" i="1"/>
  <c r="J89" i="1"/>
  <c r="J88" i="1"/>
  <c r="J87" i="1"/>
  <c r="J86" i="1"/>
  <c r="J85" i="1"/>
  <c r="J84" i="1"/>
  <c r="J83" i="1"/>
  <c r="J82" i="1"/>
  <c r="W82" i="1" l="1"/>
  <c r="Y82" i="1" s="1"/>
  <c r="W84" i="1"/>
  <c r="Y84" i="1" s="1"/>
  <c r="W86" i="1"/>
  <c r="Y86" i="1" s="1"/>
  <c r="W88" i="1"/>
  <c r="Y88" i="1" s="1"/>
  <c r="W90" i="1"/>
  <c r="Y90" i="1" s="1"/>
  <c r="W87" i="1"/>
  <c r="Y87" i="1" s="1"/>
  <c r="AA80" i="1"/>
  <c r="X80" i="1"/>
  <c r="Z80" i="1" s="1"/>
  <c r="U80" i="1"/>
  <c r="T80" i="1"/>
  <c r="K80" i="1"/>
  <c r="AA79" i="1"/>
  <c r="X79" i="1"/>
  <c r="U79" i="1"/>
  <c r="T79" i="1"/>
  <c r="K79" i="1"/>
  <c r="AA78" i="1"/>
  <c r="X78" i="1"/>
  <c r="U78" i="1"/>
  <c r="T78" i="1"/>
  <c r="W78" i="1" s="1"/>
  <c r="K78" i="1"/>
  <c r="AA77" i="1"/>
  <c r="X77" i="1"/>
  <c r="U77" i="1"/>
  <c r="T77" i="1"/>
  <c r="K77" i="1"/>
  <c r="AA76" i="1"/>
  <c r="X76" i="1"/>
  <c r="Z76" i="1" s="1"/>
  <c r="U76" i="1"/>
  <c r="T76" i="1"/>
  <c r="K76" i="1"/>
  <c r="AA75" i="1"/>
  <c r="X75" i="1"/>
  <c r="U75" i="1"/>
  <c r="T75" i="1"/>
  <c r="K75" i="1"/>
  <c r="AA74" i="1"/>
  <c r="X74" i="1"/>
  <c r="U74" i="1"/>
  <c r="T74" i="1"/>
  <c r="W74" i="1" s="1"/>
  <c r="K74" i="1"/>
  <c r="AA73" i="1"/>
  <c r="X73" i="1"/>
  <c r="U73" i="1"/>
  <c r="T73" i="1"/>
  <c r="K73" i="1"/>
  <c r="AA72" i="1"/>
  <c r="X72" i="1"/>
  <c r="Z72" i="1" s="1"/>
  <c r="U72" i="1"/>
  <c r="T72" i="1"/>
  <c r="K72" i="1"/>
  <c r="AA71" i="1"/>
  <c r="X71" i="1"/>
  <c r="U71" i="1"/>
  <c r="T71" i="1"/>
  <c r="K71" i="1"/>
  <c r="AA70" i="1"/>
  <c r="X70" i="1"/>
  <c r="U70" i="1"/>
  <c r="T70" i="1"/>
  <c r="W70" i="1" s="1"/>
  <c r="K70" i="1"/>
  <c r="AA69" i="1"/>
  <c r="X69" i="1"/>
  <c r="U69" i="1"/>
  <c r="T69" i="1"/>
  <c r="K69" i="1"/>
  <c r="AA68" i="1"/>
  <c r="X68" i="1"/>
  <c r="Z68" i="1" s="1"/>
  <c r="U68" i="1"/>
  <c r="T68" i="1"/>
  <c r="K68" i="1"/>
  <c r="AA67" i="1"/>
  <c r="X67" i="1"/>
  <c r="U67" i="1"/>
  <c r="T67" i="1"/>
  <c r="K67" i="1"/>
  <c r="AA66" i="1"/>
  <c r="X66" i="1"/>
  <c r="U66" i="1"/>
  <c r="T66" i="1"/>
  <c r="W66" i="1" s="1"/>
  <c r="K66" i="1"/>
  <c r="AA65" i="1"/>
  <c r="X65" i="1"/>
  <c r="U65" i="1"/>
  <c r="T65" i="1"/>
  <c r="K65" i="1"/>
  <c r="AA64" i="1"/>
  <c r="X64" i="1"/>
  <c r="Z64" i="1" s="1"/>
  <c r="U64" i="1"/>
  <c r="T64" i="1"/>
  <c r="K64" i="1"/>
  <c r="AA63" i="1"/>
  <c r="X63" i="1"/>
  <c r="U63" i="1"/>
  <c r="T63" i="1"/>
  <c r="K63" i="1"/>
  <c r="AA62" i="1"/>
  <c r="X62" i="1"/>
  <c r="U62" i="1"/>
  <c r="T62" i="1"/>
  <c r="W62" i="1" s="1"/>
  <c r="K62" i="1"/>
  <c r="AA61" i="1"/>
  <c r="X61" i="1"/>
  <c r="U61" i="1"/>
  <c r="T61" i="1"/>
  <c r="K61" i="1"/>
  <c r="W61" i="1" l="1"/>
  <c r="Z63" i="1"/>
  <c r="W65" i="1"/>
  <c r="Y65" i="1" s="1"/>
  <c r="Z67" i="1"/>
  <c r="W69" i="1"/>
  <c r="Z71" i="1"/>
  <c r="W73" i="1"/>
  <c r="Y73" i="1" s="1"/>
  <c r="Z75" i="1"/>
  <c r="W77" i="1"/>
  <c r="Y77" i="1" s="1"/>
  <c r="Z79" i="1"/>
  <c r="Z62" i="1"/>
  <c r="W64" i="1"/>
  <c r="Y64" i="1" s="1"/>
  <c r="Z66" i="1"/>
  <c r="W68" i="1"/>
  <c r="Y68" i="1" s="1"/>
  <c r="Z70" i="1"/>
  <c r="W72" i="1"/>
  <c r="Y72" i="1" s="1"/>
  <c r="Z74" i="1"/>
  <c r="W76" i="1"/>
  <c r="Y76" i="1" s="1"/>
  <c r="Z78" i="1"/>
  <c r="W80" i="1"/>
  <c r="Y80" i="1" s="1"/>
  <c r="Y69" i="1"/>
  <c r="Y66" i="1"/>
  <c r="Y70" i="1"/>
  <c r="Y74" i="1"/>
  <c r="Y78" i="1"/>
  <c r="Y61" i="1"/>
  <c r="Y62" i="1"/>
  <c r="Z61" i="1"/>
  <c r="W63" i="1"/>
  <c r="Y63" i="1" s="1"/>
  <c r="Z65" i="1"/>
  <c r="W67" i="1"/>
  <c r="Y67" i="1" s="1"/>
  <c r="Z69" i="1"/>
  <c r="W71" i="1"/>
  <c r="Y71" i="1" s="1"/>
  <c r="Z73" i="1"/>
  <c r="W75" i="1"/>
  <c r="Y75" i="1" s="1"/>
  <c r="Z77" i="1"/>
  <c r="W79" i="1"/>
  <c r="Y79" i="1" s="1"/>
  <c r="AA59" i="1"/>
  <c r="X59" i="1"/>
  <c r="U59" i="1"/>
  <c r="T59" i="1"/>
  <c r="AA58" i="1"/>
  <c r="X58" i="1"/>
  <c r="U58" i="1"/>
  <c r="T58" i="1"/>
  <c r="AA57" i="1"/>
  <c r="X57" i="1"/>
  <c r="U57" i="1"/>
  <c r="T57" i="1"/>
  <c r="AA56" i="1"/>
  <c r="X56" i="1"/>
  <c r="U56" i="1"/>
  <c r="T56" i="1"/>
  <c r="AA55" i="1"/>
  <c r="X55" i="1"/>
  <c r="U55" i="1"/>
  <c r="T55" i="1"/>
  <c r="AA54" i="1"/>
  <c r="X54" i="1"/>
  <c r="U54" i="1"/>
  <c r="T54" i="1"/>
  <c r="AA53" i="1"/>
  <c r="X53" i="1"/>
  <c r="U53" i="1"/>
  <c r="T53" i="1"/>
  <c r="AA52" i="1"/>
  <c r="X52" i="1"/>
  <c r="U52" i="1"/>
  <c r="T52" i="1"/>
  <c r="AA51" i="1"/>
  <c r="X51" i="1"/>
  <c r="U51" i="1"/>
  <c r="T51" i="1"/>
  <c r="AA50" i="1"/>
  <c r="X50" i="1"/>
  <c r="U50" i="1"/>
  <c r="T50" i="1"/>
  <c r="AA49" i="1"/>
  <c r="X49" i="1"/>
  <c r="U49" i="1"/>
  <c r="T49" i="1"/>
  <c r="AA48" i="1"/>
  <c r="X48" i="1"/>
  <c r="U48" i="1"/>
  <c r="T48" i="1"/>
  <c r="AA47" i="1"/>
  <c r="X47" i="1"/>
  <c r="U47" i="1"/>
  <c r="T47" i="1"/>
  <c r="AA46" i="1"/>
  <c r="X46" i="1"/>
  <c r="U46" i="1"/>
  <c r="T46" i="1"/>
  <c r="AA45" i="1"/>
  <c r="X45" i="1"/>
  <c r="U45" i="1"/>
  <c r="T45" i="1"/>
  <c r="AA44" i="1"/>
  <c r="X44" i="1"/>
  <c r="U44" i="1"/>
  <c r="T44" i="1"/>
  <c r="AA43" i="1"/>
  <c r="X43" i="1"/>
  <c r="U43" i="1"/>
  <c r="T43" i="1"/>
  <c r="AA42" i="1"/>
  <c r="X42" i="1"/>
  <c r="U42" i="1"/>
  <c r="T42" i="1"/>
  <c r="AA41" i="1"/>
  <c r="X41" i="1"/>
  <c r="U41" i="1"/>
  <c r="T41" i="1"/>
  <c r="AA40" i="1"/>
  <c r="X40" i="1"/>
  <c r="U40" i="1"/>
  <c r="T4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Z45" i="1" l="1"/>
  <c r="Z49" i="1"/>
  <c r="Z53" i="1"/>
  <c r="Z41" i="1"/>
  <c r="W40" i="1"/>
  <c r="W41" i="1"/>
  <c r="Y41" i="1" s="1"/>
  <c r="W46" i="1"/>
  <c r="W47" i="1"/>
  <c r="Y47" i="1" s="1"/>
  <c r="W48" i="1"/>
  <c r="W50" i="1"/>
  <c r="W54" i="1"/>
  <c r="W55" i="1"/>
  <c r="Y55" i="1" s="1"/>
  <c r="W56" i="1"/>
  <c r="W59" i="1"/>
  <c r="Z52" i="1"/>
  <c r="Z56" i="1"/>
  <c r="Z57" i="1"/>
  <c r="Y50" i="1"/>
  <c r="W42" i="1"/>
  <c r="Y42" i="1" s="1"/>
  <c r="Z50" i="1"/>
  <c r="W45" i="1"/>
  <c r="Y45" i="1" s="1"/>
  <c r="Z42" i="1"/>
  <c r="Y54" i="1"/>
  <c r="Y46" i="1"/>
  <c r="Z54" i="1"/>
  <c r="W58" i="1"/>
  <c r="Y58" i="1" s="1"/>
  <c r="Z55" i="1"/>
  <c r="Y59" i="1"/>
  <c r="Z43" i="1"/>
  <c r="Z51" i="1"/>
  <c r="W53" i="1"/>
  <c r="Y53" i="1" s="1"/>
  <c r="W49" i="1"/>
  <c r="Y49" i="1" s="1"/>
  <c r="Y56" i="1"/>
  <c r="Z58" i="1"/>
  <c r="Z59" i="1"/>
  <c r="Y40" i="1"/>
  <c r="Z44" i="1"/>
  <c r="Y48" i="1"/>
  <c r="Z40" i="1"/>
  <c r="W43" i="1"/>
  <c r="Y43" i="1" s="1"/>
  <c r="W44" i="1"/>
  <c r="Y44" i="1" s="1"/>
  <c r="Z46" i="1"/>
  <c r="Z47" i="1"/>
  <c r="Z48" i="1"/>
  <c r="W51" i="1"/>
  <c r="Y51" i="1" s="1"/>
  <c r="W52" i="1"/>
  <c r="Y52" i="1" s="1"/>
  <c r="W57" i="1"/>
  <c r="Y57" i="1" s="1"/>
  <c r="AA38" i="1"/>
  <c r="X38" i="1"/>
  <c r="U38" i="1"/>
  <c r="T38" i="1"/>
  <c r="AA37" i="1"/>
  <c r="X37" i="1"/>
  <c r="U37" i="1"/>
  <c r="T37" i="1"/>
  <c r="AA36" i="1"/>
  <c r="X36" i="1"/>
  <c r="U36" i="1"/>
  <c r="T36" i="1"/>
  <c r="AA35" i="1"/>
  <c r="X35" i="1"/>
  <c r="U35" i="1"/>
  <c r="T35" i="1"/>
  <c r="AA34" i="1"/>
  <c r="X34" i="1"/>
  <c r="U34" i="1"/>
  <c r="T34" i="1"/>
  <c r="AA33" i="1"/>
  <c r="X33" i="1"/>
  <c r="U33" i="1"/>
  <c r="T33" i="1"/>
  <c r="AA32" i="1"/>
  <c r="X32" i="1"/>
  <c r="U32" i="1"/>
  <c r="T32" i="1"/>
  <c r="AA31" i="1"/>
  <c r="X31" i="1"/>
  <c r="U31" i="1"/>
  <c r="T31" i="1"/>
  <c r="AA30" i="1"/>
  <c r="X30" i="1"/>
  <c r="U30" i="1"/>
  <c r="T30" i="1"/>
  <c r="AA29" i="1"/>
  <c r="X29" i="1"/>
  <c r="U29" i="1"/>
  <c r="T29" i="1"/>
  <c r="AA28" i="1"/>
  <c r="X28" i="1"/>
  <c r="U28" i="1"/>
  <c r="T28" i="1"/>
  <c r="AA27" i="1"/>
  <c r="X27" i="1"/>
  <c r="U27" i="1"/>
  <c r="T27" i="1"/>
  <c r="AA26" i="1"/>
  <c r="X26" i="1"/>
  <c r="U26" i="1"/>
  <c r="T26" i="1"/>
  <c r="AA25" i="1"/>
  <c r="X25" i="1"/>
  <c r="U25" i="1"/>
  <c r="T25" i="1"/>
  <c r="AA24" i="1"/>
  <c r="X24" i="1"/>
  <c r="U24" i="1"/>
  <c r="T24" i="1"/>
  <c r="AA23" i="1"/>
  <c r="X23" i="1"/>
  <c r="U23" i="1"/>
  <c r="T23" i="1"/>
  <c r="AA22" i="1"/>
  <c r="X22" i="1"/>
  <c r="U22" i="1"/>
  <c r="T22" i="1"/>
  <c r="AA21" i="1"/>
  <c r="X21" i="1"/>
  <c r="U21" i="1"/>
  <c r="T21" i="1"/>
  <c r="AA20" i="1"/>
  <c r="X20" i="1"/>
  <c r="U20" i="1"/>
  <c r="T20" i="1"/>
  <c r="AA19" i="1"/>
  <c r="X19" i="1"/>
  <c r="U19" i="1"/>
  <c r="T19" i="1"/>
  <c r="W19" i="1" l="1"/>
  <c r="W20" i="1"/>
  <c r="W21" i="1"/>
  <c r="W22" i="1"/>
  <c r="W23" i="1"/>
  <c r="W24" i="1"/>
  <c r="W26" i="1"/>
  <c r="W27" i="1"/>
  <c r="W28" i="1"/>
  <c r="W29" i="1"/>
  <c r="W30" i="1"/>
  <c r="W31" i="1"/>
  <c r="W32" i="1"/>
  <c r="W34" i="1"/>
  <c r="W35" i="1"/>
  <c r="W36" i="1"/>
  <c r="W37" i="1"/>
  <c r="W38" i="1"/>
  <c r="W25" i="1"/>
  <c r="W33" i="1"/>
  <c r="AA17" i="1"/>
  <c r="X17" i="1"/>
  <c r="U17" i="1"/>
  <c r="T17" i="1"/>
  <c r="W17" i="1" s="1"/>
  <c r="K17" i="1"/>
  <c r="AA16" i="1"/>
  <c r="X16" i="1"/>
  <c r="U16" i="1"/>
  <c r="T16" i="1"/>
  <c r="K16" i="1"/>
  <c r="AA15" i="1"/>
  <c r="X15" i="1"/>
  <c r="Z15" i="1" s="1"/>
  <c r="U15" i="1"/>
  <c r="T15" i="1"/>
  <c r="K15" i="1"/>
  <c r="AA14" i="1"/>
  <c r="X14" i="1"/>
  <c r="U14" i="1"/>
  <c r="T14" i="1"/>
  <c r="K14" i="1"/>
  <c r="AA13" i="1"/>
  <c r="X13" i="1"/>
  <c r="U13" i="1"/>
  <c r="T13" i="1"/>
  <c r="W13" i="1" s="1"/>
  <c r="K13" i="1"/>
  <c r="AA12" i="1"/>
  <c r="X12" i="1"/>
  <c r="U12" i="1"/>
  <c r="T12" i="1"/>
  <c r="K12" i="1"/>
  <c r="AA11" i="1"/>
  <c r="X11" i="1"/>
  <c r="Z11" i="1" s="1"/>
  <c r="U11" i="1"/>
  <c r="T11" i="1"/>
  <c r="K11" i="1"/>
  <c r="AA10" i="1"/>
  <c r="X10" i="1"/>
  <c r="U10" i="1"/>
  <c r="T10" i="1"/>
  <c r="K10" i="1"/>
  <c r="AA9" i="1"/>
  <c r="X9" i="1"/>
  <c r="U9" i="1"/>
  <c r="T9" i="1"/>
  <c r="W9" i="1" s="1"/>
  <c r="K9" i="1"/>
  <c r="AA8" i="1"/>
  <c r="X8" i="1"/>
  <c r="U8" i="1"/>
  <c r="T8" i="1"/>
  <c r="K8" i="1"/>
  <c r="AA7" i="1"/>
  <c r="X7" i="1"/>
  <c r="Z7" i="1" s="1"/>
  <c r="U7" i="1"/>
  <c r="T7" i="1"/>
  <c r="K7" i="1"/>
  <c r="AA6" i="1"/>
  <c r="X6" i="1"/>
  <c r="U6" i="1"/>
  <c r="T6" i="1"/>
  <c r="K6" i="1"/>
  <c r="AA5" i="1"/>
  <c r="X5" i="1"/>
  <c r="U5" i="1"/>
  <c r="T5" i="1"/>
  <c r="W5" i="1" s="1"/>
  <c r="K5" i="1"/>
  <c r="AA4" i="1"/>
  <c r="X4" i="1"/>
  <c r="U4" i="1"/>
  <c r="T4" i="1"/>
  <c r="K4" i="1"/>
  <c r="AA3" i="1"/>
  <c r="X3" i="1"/>
  <c r="Z3" i="1" s="1"/>
  <c r="U3" i="1"/>
  <c r="T3" i="1"/>
  <c r="K3" i="1"/>
  <c r="Y5" i="1" l="1"/>
  <c r="Y9" i="1"/>
  <c r="Y13" i="1"/>
  <c r="Y17" i="1"/>
  <c r="Z4" i="1"/>
  <c r="W6" i="1"/>
  <c r="Z8" i="1"/>
  <c r="W10" i="1"/>
  <c r="Y10" i="1" s="1"/>
  <c r="Z12" i="1"/>
  <c r="W14" i="1"/>
  <c r="Y14" i="1" s="1"/>
  <c r="Z16" i="1"/>
  <c r="Y6" i="1"/>
  <c r="W3" i="1"/>
  <c r="Y3" i="1" s="1"/>
  <c r="Z5" i="1"/>
  <c r="W7" i="1"/>
  <c r="Y7" i="1" s="1"/>
  <c r="Z9" i="1"/>
  <c r="W11" i="1"/>
  <c r="Y11" i="1" s="1"/>
  <c r="Z13" i="1"/>
  <c r="W15" i="1"/>
  <c r="Y15" i="1" s="1"/>
  <c r="Z17" i="1"/>
  <c r="W4" i="1"/>
  <c r="Y4" i="1" s="1"/>
  <c r="Z6" i="1"/>
  <c r="W8" i="1"/>
  <c r="Y8" i="1" s="1"/>
  <c r="Z10" i="1"/>
  <c r="W12" i="1"/>
  <c r="Y12" i="1" s="1"/>
  <c r="Z14" i="1"/>
  <c r="W16" i="1"/>
  <c r="Y16" i="1" s="1"/>
</calcChain>
</file>

<file path=xl/sharedStrings.xml><?xml version="1.0" encoding="utf-8"?>
<sst xmlns="http://schemas.openxmlformats.org/spreadsheetml/2006/main" count="853" uniqueCount="78">
  <si>
    <t>Total Scrubbings Volume (mL)</t>
  </si>
  <si>
    <t>Filtered Subsample volume (mL)</t>
  </si>
  <si>
    <t>Total Wet (g)</t>
  </si>
  <si>
    <t>Wet Subsample (g)</t>
  </si>
  <si>
    <t>Foil weight (g)</t>
  </si>
  <si>
    <t>Total area scrubbed (m2)</t>
  </si>
  <si>
    <t>Subsampled scrubbed area (m2)</t>
  </si>
  <si>
    <t>Carotenoids estimation</t>
  </si>
  <si>
    <t>Pre Acid</t>
  </si>
  <si>
    <t>Post Acid</t>
  </si>
  <si>
    <t>mg Chla in extract (numerator)</t>
  </si>
  <si>
    <t>mg Pheophytin in extract (numerator)</t>
  </si>
  <si>
    <t xml:space="preserve">mg chl/m2 </t>
  </si>
  <si>
    <t xml:space="preserve">mg pheo/m2 </t>
  </si>
  <si>
    <t>D430/D665</t>
  </si>
  <si>
    <t>Date</t>
  </si>
  <si>
    <t>Galen</t>
  </si>
  <si>
    <t>filtered epilithon</t>
  </si>
  <si>
    <t>Garrison</t>
  </si>
  <si>
    <t>Deer Lodge</t>
  </si>
  <si>
    <t>Bonita</t>
  </si>
  <si>
    <t>high biomass</t>
  </si>
  <si>
    <t>low biomass</t>
  </si>
  <si>
    <t xml:space="preserve">Galen </t>
  </si>
  <si>
    <t xml:space="preserve">Deer Lodge </t>
  </si>
  <si>
    <t xml:space="preserve">Bonita </t>
  </si>
  <si>
    <t>Galen Road</t>
  </si>
  <si>
    <t>unfiltered</t>
  </si>
  <si>
    <t xml:space="preserve">Garrison </t>
  </si>
  <si>
    <t>3(1)</t>
  </si>
  <si>
    <t>3(2)</t>
  </si>
  <si>
    <t>3(3)</t>
  </si>
  <si>
    <t>3(4)</t>
  </si>
  <si>
    <t>3(5)</t>
  </si>
  <si>
    <t>6(1)</t>
  </si>
  <si>
    <t>6(2)</t>
  </si>
  <si>
    <t>6(3)</t>
  </si>
  <si>
    <t>6(4)</t>
  </si>
  <si>
    <t>6(5)</t>
  </si>
  <si>
    <t>8(1)</t>
  </si>
  <si>
    <t>8(2)</t>
  </si>
  <si>
    <t>8(3)</t>
  </si>
  <si>
    <t>8(4)</t>
  </si>
  <si>
    <t>8(5)</t>
  </si>
  <si>
    <t>11(1)</t>
  </si>
  <si>
    <t>11(2)</t>
  </si>
  <si>
    <t>11(3)</t>
  </si>
  <si>
    <t>11(4)</t>
  </si>
  <si>
    <t>11(5)</t>
  </si>
  <si>
    <t>Site</t>
  </si>
  <si>
    <t>Average</t>
  </si>
  <si>
    <t>Racetrack</t>
  </si>
  <si>
    <t>Jens Bridge</t>
  </si>
  <si>
    <t>Sample ID</t>
  </si>
  <si>
    <t>4(1)</t>
  </si>
  <si>
    <t>4(2)</t>
  </si>
  <si>
    <t>4(3)</t>
  </si>
  <si>
    <t>4(4)</t>
  </si>
  <si>
    <t>4(5)</t>
  </si>
  <si>
    <t>9a(1)</t>
  </si>
  <si>
    <t>9a(2)</t>
  </si>
  <si>
    <t>9a(3)</t>
  </si>
  <si>
    <t>9a(4)</t>
  </si>
  <si>
    <t>9a(5)</t>
  </si>
  <si>
    <t>Type</t>
  </si>
  <si>
    <t xml:space="preserve">Average </t>
  </si>
  <si>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 xml:space="preserve"> </t>
    </r>
  </si>
  <si>
    <t>Absorbance Before Acidification</t>
  </si>
  <si>
    <t>Absorbance After Acidification</t>
  </si>
  <si>
    <t>Corrected Before</t>
  </si>
  <si>
    <t>Corrected After</t>
  </si>
  <si>
    <t>Volume Acetone Used (L)</t>
  </si>
  <si>
    <t>9(1)</t>
  </si>
  <si>
    <t>9(2)</t>
  </si>
  <si>
    <t>9(3)</t>
  </si>
  <si>
    <t>9(4)</t>
  </si>
  <si>
    <t>9(5)</t>
  </si>
  <si>
    <t>Gold Creek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</si>
</sst>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165" fontId="5" fillId="0" borderId="0" xfId="0" applyNumberFormat="1" applyFont="1" applyAlignment="1">
      <alignment horizontal="center"/>
    </xf>
    <xf numFmtId="14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/>
    <xf numFmtId="165" fontId="1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/>
    <xf numFmtId="164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 wrapText="1"/>
    </xf>
    <xf numFmtId="0" fontId="0" fillId="4" borderId="0" xfId="0" applyFill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5" fontId="2" fillId="0" borderId="0" xfId="0" applyNumberFormat="1" applyFont="1" applyAlignment="1">
      <alignment horizontal="center" wrapText="1"/>
    </xf>
    <xf numFmtId="165" fontId="0" fillId="4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5" fillId="0" borderId="0" xfId="0" applyNumberFormat="1" applyFont="1" applyAlignment="1">
      <alignment horizontal="center"/>
    </xf>
    <xf numFmtId="2" fontId="5" fillId="0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14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5" fillId="5" borderId="0" xfId="0" applyFont="1" applyFill="1" applyAlignment="1">
      <alignment horizontal="center" vertical="center"/>
    </xf>
    <xf numFmtId="165" fontId="0" fillId="5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5" borderId="0" xfId="0" applyFill="1"/>
    <xf numFmtId="14" fontId="0" fillId="0" borderId="0" xfId="0" applyNumberFormat="1"/>
    <xf numFmtId="165" fontId="1" fillId="7" borderId="0" xfId="0" applyNumberFormat="1" applyFont="1" applyFill="1" applyAlignment="1">
      <alignment horizontal="center"/>
    </xf>
    <xf numFmtId="164" fontId="1" fillId="5" borderId="0" xfId="0" applyNumberFormat="1" applyFont="1" applyFill="1" applyAlignment="1">
      <alignment horizontal="center"/>
    </xf>
    <xf numFmtId="165" fontId="7" fillId="4" borderId="0" xfId="0" applyNumberFormat="1" applyFont="1" applyFill="1" applyAlignment="1">
      <alignment horizontal="center"/>
    </xf>
    <xf numFmtId="164" fontId="0" fillId="4" borderId="0" xfId="0" applyNumberFormat="1" applyFill="1"/>
    <xf numFmtId="2" fontId="5" fillId="6" borderId="0" xfId="0" applyNumberFormat="1" applyFont="1" applyFill="1" applyAlignment="1">
      <alignment horizontal="center"/>
    </xf>
    <xf numFmtId="2" fontId="4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lett/AppData/Local/Box/Box%20Edit/Documents/IolAqkcalU6kzNMQHdOnfg==/chl%20afdm%208_30_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l-a"/>
      <sheetName val="AFDM"/>
      <sheetName val="area regression"/>
    </sheetNames>
    <sheetDataSet>
      <sheetData sheetId="0"/>
      <sheetData sheetId="1"/>
      <sheetData sheetId="2">
        <row r="29">
          <cell r="J29">
            <v>2.1100000000000001E-2</v>
          </cell>
          <cell r="K29">
            <v>-1E-4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6"/>
  <sheetViews>
    <sheetView tabSelected="1" topLeftCell="E16" zoomScale="90" zoomScaleNormal="90" workbookViewId="0">
      <selection activeCell="G306" sqref="G306:I306"/>
    </sheetView>
  </sheetViews>
  <sheetFormatPr defaultRowHeight="15" x14ac:dyDescent="0.25"/>
  <cols>
    <col min="1" max="1" width="10.42578125" style="12" bestFit="1" customWidth="1"/>
    <col min="2" max="2" width="12.140625" style="12" customWidth="1"/>
    <col min="3" max="3" width="11.42578125" style="12" customWidth="1"/>
    <col min="4" max="4" width="14" style="12" bestFit="1" customWidth="1"/>
    <col min="5" max="5" width="12.85546875" style="12" customWidth="1"/>
    <col min="6" max="6" width="11.42578125" style="12" customWidth="1"/>
    <col min="7" max="9" width="9.140625" style="12"/>
    <col min="10" max="10" width="13.85546875" style="12" customWidth="1"/>
    <col min="11" max="11" width="14" style="12" customWidth="1"/>
    <col min="12" max="12" width="12" style="12" bestFit="1" customWidth="1"/>
    <col min="13" max="13" width="12.42578125" style="12" customWidth="1"/>
    <col min="14" max="14" width="12.140625" style="12" customWidth="1"/>
    <col min="15" max="15" width="15.42578125" style="12" customWidth="1"/>
    <col min="16" max="17" width="12" style="12" bestFit="1" customWidth="1"/>
    <col min="18" max="18" width="14.28515625" style="12" customWidth="1"/>
    <col min="20" max="20" width="13.28515625" style="12" bestFit="1" customWidth="1"/>
    <col min="21" max="21" width="20.28515625" style="12" bestFit="1" customWidth="1"/>
    <col min="22" max="22" width="13.28515625" style="12" bestFit="1" customWidth="1"/>
    <col min="23" max="23" width="11.85546875" style="12" bestFit="1" customWidth="1"/>
    <col min="24" max="24" width="13" style="12" customWidth="1"/>
    <col min="25" max="25" width="13.28515625" style="12" bestFit="1" customWidth="1"/>
    <col min="26" max="26" width="20.28515625" style="12" bestFit="1" customWidth="1"/>
    <col min="27" max="27" width="9.140625" style="12"/>
  </cols>
  <sheetData>
    <row r="1" spans="1:27" ht="51.75" x14ac:dyDescent="0.25">
      <c r="A1" s="3" t="s">
        <v>53</v>
      </c>
      <c r="B1" s="3" t="s">
        <v>15</v>
      </c>
      <c r="C1" s="4" t="s">
        <v>49</v>
      </c>
      <c r="D1" s="4" t="s">
        <v>64</v>
      </c>
      <c r="E1" s="37" t="s">
        <v>0</v>
      </c>
      <c r="F1" s="37" t="s">
        <v>1</v>
      </c>
      <c r="G1" s="37" t="s">
        <v>2</v>
      </c>
      <c r="H1" s="37" t="s">
        <v>3</v>
      </c>
      <c r="I1" s="37" t="s">
        <v>4</v>
      </c>
      <c r="J1" s="37" t="s">
        <v>5</v>
      </c>
      <c r="K1" s="37" t="s">
        <v>6</v>
      </c>
      <c r="L1" s="37" t="s">
        <v>7</v>
      </c>
      <c r="M1" s="37" t="s">
        <v>8</v>
      </c>
      <c r="N1" s="37" t="s">
        <v>8</v>
      </c>
      <c r="O1" s="37" t="s">
        <v>67</v>
      </c>
      <c r="P1" s="37" t="s">
        <v>9</v>
      </c>
      <c r="Q1" s="37" t="s">
        <v>9</v>
      </c>
      <c r="R1" s="37" t="s">
        <v>68</v>
      </c>
      <c r="T1" s="37" t="s">
        <v>69</v>
      </c>
      <c r="U1" s="37" t="s">
        <v>70</v>
      </c>
      <c r="V1" s="37" t="s">
        <v>71</v>
      </c>
      <c r="W1" s="37" t="s">
        <v>10</v>
      </c>
      <c r="X1" s="37" t="s">
        <v>11</v>
      </c>
      <c r="Y1" s="1" t="s">
        <v>12</v>
      </c>
      <c r="Z1" s="1" t="s">
        <v>13</v>
      </c>
      <c r="AA1" s="2" t="s">
        <v>14</v>
      </c>
    </row>
    <row r="2" spans="1:27" x14ac:dyDescent="0.25">
      <c r="A2" s="3"/>
      <c r="B2" s="3"/>
      <c r="C2" s="4"/>
      <c r="D2" s="4"/>
      <c r="E2" s="3"/>
      <c r="F2" s="3"/>
      <c r="G2" s="3"/>
      <c r="H2" s="3"/>
      <c r="I2" s="3"/>
      <c r="J2" s="3"/>
      <c r="K2" s="3"/>
      <c r="L2" s="3">
        <v>430</v>
      </c>
      <c r="M2" s="3">
        <v>664</v>
      </c>
      <c r="N2" s="3">
        <v>665</v>
      </c>
      <c r="O2" s="3">
        <v>750</v>
      </c>
      <c r="P2" s="3">
        <v>664</v>
      </c>
      <c r="Q2" s="3">
        <v>665</v>
      </c>
      <c r="R2" s="3">
        <v>750</v>
      </c>
      <c r="T2" s="3"/>
      <c r="U2" s="3"/>
      <c r="V2" s="3"/>
      <c r="W2" s="3"/>
      <c r="X2" s="3"/>
      <c r="Y2" s="5"/>
      <c r="Z2" s="5"/>
      <c r="AA2" s="3"/>
    </row>
    <row r="3" spans="1:27" x14ac:dyDescent="0.25">
      <c r="A3" s="8" t="s">
        <v>29</v>
      </c>
      <c r="B3" s="7">
        <v>42976</v>
      </c>
      <c r="C3" s="8" t="s">
        <v>16</v>
      </c>
      <c r="D3" s="9" t="s">
        <v>17</v>
      </c>
      <c r="G3" s="27">
        <v>40.299999999999997</v>
      </c>
      <c r="H3" s="27">
        <v>1.1000000000000001</v>
      </c>
      <c r="J3" s="6">
        <v>0.264208</v>
      </c>
      <c r="K3" s="6">
        <f>J3*(H3/G3)</f>
        <v>7.2116327543424331E-3</v>
      </c>
      <c r="L3" s="27">
        <v>3</v>
      </c>
      <c r="M3" s="27">
        <v>1.57</v>
      </c>
      <c r="N3" s="12">
        <v>1.544</v>
      </c>
      <c r="O3" s="12">
        <v>1.0999999999999999E-2</v>
      </c>
      <c r="P3" s="12">
        <v>0.99399999999999999</v>
      </c>
      <c r="Q3" s="12">
        <v>1.004</v>
      </c>
      <c r="R3" s="12">
        <v>2.1999999999999999E-2</v>
      </c>
      <c r="T3" s="35">
        <f t="shared" ref="T3:T17" si="0">M3-O3</f>
        <v>1.5590000000000002</v>
      </c>
      <c r="U3" s="35">
        <f t="shared" ref="U3:U17" si="1">Q3-R3</f>
        <v>0.98199999999999998</v>
      </c>
      <c r="V3" s="31">
        <v>0.01</v>
      </c>
      <c r="W3" s="45">
        <f t="shared" ref="W3:W17" si="2">26.7*(T3-U3)*V3</f>
        <v>0.15405900000000006</v>
      </c>
      <c r="X3" s="45">
        <f t="shared" ref="X3:X17" si="3">26.7*(1.72*(Q3-R3)-(N3-O3))*0.01</f>
        <v>4.1662679999999924E-2</v>
      </c>
      <c r="Y3" s="46">
        <f>W3/K3</f>
        <v>21.362568678671906</v>
      </c>
      <c r="Z3" s="46">
        <f>X3/K3</f>
        <v>5.7771494222182955</v>
      </c>
      <c r="AA3" s="45">
        <f t="shared" ref="AA3:AA17" si="4">L3/M3</f>
        <v>1.910828025477707</v>
      </c>
    </row>
    <row r="4" spans="1:27" x14ac:dyDescent="0.25">
      <c r="A4" s="8" t="s">
        <v>30</v>
      </c>
      <c r="B4" s="7">
        <v>42976</v>
      </c>
      <c r="C4" s="8" t="s">
        <v>16</v>
      </c>
      <c r="D4" s="9" t="s">
        <v>17</v>
      </c>
      <c r="G4" s="27">
        <v>46.6</v>
      </c>
      <c r="H4" s="27">
        <v>1.2</v>
      </c>
      <c r="J4" s="6">
        <v>0.264208</v>
      </c>
      <c r="K4" s="6">
        <f t="shared" ref="K4:K17" si="5">J4*(H4/G4)</f>
        <v>6.803639484978541E-3</v>
      </c>
      <c r="L4" s="27">
        <v>3</v>
      </c>
      <c r="M4" s="12">
        <v>1.8009999999999999</v>
      </c>
      <c r="N4" s="12">
        <v>1.772</v>
      </c>
      <c r="O4" s="12">
        <v>8.0000000000000002E-3</v>
      </c>
      <c r="P4" s="12">
        <v>1.18</v>
      </c>
      <c r="Q4" s="12">
        <v>1.1859999999999999</v>
      </c>
      <c r="R4" s="12">
        <v>1.4E-2</v>
      </c>
      <c r="T4" s="35">
        <f t="shared" si="0"/>
        <v>1.7929999999999999</v>
      </c>
      <c r="U4" s="35">
        <f t="shared" si="1"/>
        <v>1.1719999999999999</v>
      </c>
      <c r="V4" s="31">
        <v>0.01</v>
      </c>
      <c r="W4" s="45">
        <f t="shared" si="2"/>
        <v>0.16580700000000001</v>
      </c>
      <c r="X4" s="45">
        <f t="shared" si="3"/>
        <v>6.7241279999999959E-2</v>
      </c>
      <c r="Y4" s="46">
        <f t="shared" ref="Y4:Y17" si="6">W4/K4</f>
        <v>24.370338899654818</v>
      </c>
      <c r="Z4" s="46">
        <f t="shared" ref="Z4:Z17" si="7">X4/K4</f>
        <v>9.8831338945073508</v>
      </c>
      <c r="AA4" s="45">
        <f t="shared" si="4"/>
        <v>1.6657412548584121</v>
      </c>
    </row>
    <row r="5" spans="1:27" x14ac:dyDescent="0.25">
      <c r="A5" s="8" t="s">
        <v>31</v>
      </c>
      <c r="B5" s="7">
        <v>42976</v>
      </c>
      <c r="C5" s="8" t="s">
        <v>16</v>
      </c>
      <c r="D5" s="9" t="s">
        <v>17</v>
      </c>
      <c r="G5" s="27">
        <v>108.5</v>
      </c>
      <c r="H5" s="27">
        <v>0.7</v>
      </c>
      <c r="J5" s="6">
        <v>0.264208</v>
      </c>
      <c r="K5" s="6">
        <f t="shared" si="5"/>
        <v>1.7045677419354839E-3</v>
      </c>
      <c r="L5" s="12">
        <v>1.8069999999999999</v>
      </c>
      <c r="M5" s="12">
        <v>0.88500000000000001</v>
      </c>
      <c r="N5" s="12">
        <v>0.86799999999999999</v>
      </c>
      <c r="O5" s="12">
        <v>2E-3</v>
      </c>
      <c r="P5" s="12">
        <v>0.55300000000000005</v>
      </c>
      <c r="Q5" s="12">
        <v>0.55300000000000005</v>
      </c>
      <c r="R5" s="12">
        <v>4.0000000000000001E-3</v>
      </c>
      <c r="T5" s="35">
        <f t="shared" si="0"/>
        <v>0.88300000000000001</v>
      </c>
      <c r="U5" s="35">
        <f t="shared" si="1"/>
        <v>0.54900000000000004</v>
      </c>
      <c r="V5" s="31">
        <v>0.01</v>
      </c>
      <c r="W5" s="45">
        <f t="shared" si="2"/>
        <v>8.917799999999998E-2</v>
      </c>
      <c r="X5" s="45">
        <f t="shared" si="3"/>
        <v>2.0900760000000004E-2</v>
      </c>
      <c r="Y5" s="46">
        <f t="shared" si="6"/>
        <v>52.317075940168337</v>
      </c>
      <c r="Z5" s="46">
        <f t="shared" si="7"/>
        <v>12.261618876037064</v>
      </c>
      <c r="AA5" s="45">
        <f t="shared" si="4"/>
        <v>2.0418079096045196</v>
      </c>
    </row>
    <row r="6" spans="1:27" x14ac:dyDescent="0.25">
      <c r="A6" s="8" t="s">
        <v>32</v>
      </c>
      <c r="B6" s="7">
        <v>42976</v>
      </c>
      <c r="C6" s="8" t="s">
        <v>16</v>
      </c>
      <c r="D6" s="9" t="s">
        <v>17</v>
      </c>
      <c r="G6" s="27">
        <v>100.6</v>
      </c>
      <c r="H6" s="27">
        <v>1.1000000000000001</v>
      </c>
      <c r="J6" s="6">
        <v>0.264208</v>
      </c>
      <c r="K6" s="6">
        <f t="shared" si="5"/>
        <v>2.8889542743538769E-3</v>
      </c>
      <c r="L6" s="27">
        <v>3</v>
      </c>
      <c r="M6" s="12">
        <v>2.2650000000000001</v>
      </c>
      <c r="N6" s="12">
        <v>2.2389999999999999</v>
      </c>
      <c r="O6" s="12">
        <v>8.9999999999999993E-3</v>
      </c>
      <c r="P6" s="12">
        <v>1.6279999999999999</v>
      </c>
      <c r="Q6" s="12">
        <v>1.6659999999999999</v>
      </c>
      <c r="R6" s="12">
        <v>2.1000000000000001E-2</v>
      </c>
      <c r="T6" s="35">
        <f t="shared" si="0"/>
        <v>2.2560000000000002</v>
      </c>
      <c r="U6" s="35">
        <f t="shared" si="1"/>
        <v>1.645</v>
      </c>
      <c r="V6" s="31">
        <v>0.01</v>
      </c>
      <c r="W6" s="45">
        <f t="shared" si="2"/>
        <v>0.16313700000000006</v>
      </c>
      <c r="X6" s="45">
        <f t="shared" si="3"/>
        <v>0.16003980000000004</v>
      </c>
      <c r="Y6" s="46">
        <f t="shared" si="6"/>
        <v>56.469221907808191</v>
      </c>
      <c r="Z6" s="46">
        <f t="shared" si="7"/>
        <v>55.397138480425902</v>
      </c>
      <c r="AA6" s="45">
        <f t="shared" si="4"/>
        <v>1.324503311258278</v>
      </c>
    </row>
    <row r="7" spans="1:27" x14ac:dyDescent="0.25">
      <c r="A7" s="8" t="s">
        <v>33</v>
      </c>
      <c r="B7" s="7">
        <v>42976</v>
      </c>
      <c r="C7" s="8" t="s">
        <v>16</v>
      </c>
      <c r="D7" s="9" t="s">
        <v>17</v>
      </c>
      <c r="G7" s="27">
        <v>333.1</v>
      </c>
      <c r="H7" s="27">
        <v>0.9</v>
      </c>
      <c r="J7" s="6">
        <v>0.264208</v>
      </c>
      <c r="K7" s="6">
        <f t="shared" si="5"/>
        <v>7.1386130291203843E-4</v>
      </c>
      <c r="L7" s="27">
        <v>3</v>
      </c>
      <c r="M7" s="12">
        <v>2.415</v>
      </c>
      <c r="N7" s="12">
        <v>2.387</v>
      </c>
      <c r="O7" s="12">
        <v>5.0000000000000001E-3</v>
      </c>
      <c r="P7" s="12">
        <v>1.9419999999999999</v>
      </c>
      <c r="Q7" s="12">
        <v>1.9379999999999999</v>
      </c>
      <c r="R7" s="12">
        <v>6.0000000000000001E-3</v>
      </c>
      <c r="T7" s="35">
        <f t="shared" si="0"/>
        <v>2.41</v>
      </c>
      <c r="U7" s="35">
        <f t="shared" si="1"/>
        <v>1.9319999999999999</v>
      </c>
      <c r="V7" s="31">
        <v>0.01</v>
      </c>
      <c r="W7" s="45">
        <f t="shared" si="2"/>
        <v>0.12762600000000004</v>
      </c>
      <c r="X7" s="45">
        <f t="shared" si="3"/>
        <v>0.25125767999999993</v>
      </c>
      <c r="Y7" s="46">
        <f t="shared" si="6"/>
        <v>178.78262833323245</v>
      </c>
      <c r="Z7" s="46">
        <f t="shared" si="7"/>
        <v>351.96988403076352</v>
      </c>
      <c r="AA7" s="45">
        <f t="shared" si="4"/>
        <v>1.2422360248447204</v>
      </c>
    </row>
    <row r="8" spans="1:27" x14ac:dyDescent="0.25">
      <c r="A8" s="12" t="s">
        <v>39</v>
      </c>
      <c r="B8" s="7">
        <v>42976</v>
      </c>
      <c r="C8" s="9" t="s">
        <v>18</v>
      </c>
      <c r="D8" s="9" t="s">
        <v>17</v>
      </c>
      <c r="G8" s="27">
        <v>112.9</v>
      </c>
      <c r="H8" s="27">
        <v>1.6</v>
      </c>
      <c r="J8" s="6">
        <v>0.264208</v>
      </c>
      <c r="K8" s="6">
        <f t="shared" si="5"/>
        <v>3.7443117803365811E-3</v>
      </c>
      <c r="L8" s="12">
        <v>0.69299999999999995</v>
      </c>
      <c r="M8" s="12">
        <v>0.27800000000000002</v>
      </c>
      <c r="N8" s="12">
        <v>0.27400000000000002</v>
      </c>
      <c r="O8" s="12">
        <v>4.0000000000000001E-3</v>
      </c>
      <c r="P8" s="12">
        <v>0.20599999999999999</v>
      </c>
      <c r="Q8" s="12">
        <v>0.20599999999999999</v>
      </c>
      <c r="R8" s="12">
        <v>5.0000000000000001E-3</v>
      </c>
      <c r="T8" s="35">
        <f t="shared" si="0"/>
        <v>0.27400000000000002</v>
      </c>
      <c r="U8" s="35">
        <f t="shared" si="1"/>
        <v>0.20099999999999998</v>
      </c>
      <c r="V8" s="31">
        <v>0.01</v>
      </c>
      <c r="W8" s="45">
        <f t="shared" si="2"/>
        <v>1.9491000000000008E-2</v>
      </c>
      <c r="X8" s="45">
        <f>26.7*(1.72*(Q8-R8)-(N8-O8))*0.01</f>
        <v>2.0217239999999987E-2</v>
      </c>
      <c r="Y8" s="46">
        <f t="shared" si="6"/>
        <v>5.2054960012565878</v>
      </c>
      <c r="Z8" s="46">
        <f t="shared" si="7"/>
        <v>5.3994542084266905</v>
      </c>
      <c r="AA8" s="45">
        <f t="shared" si="4"/>
        <v>2.4928057553956831</v>
      </c>
    </row>
    <row r="9" spans="1:27" x14ac:dyDescent="0.25">
      <c r="A9" s="12" t="s">
        <v>40</v>
      </c>
      <c r="B9" s="7">
        <v>42976</v>
      </c>
      <c r="C9" s="9" t="s">
        <v>18</v>
      </c>
      <c r="D9" s="9" t="s">
        <v>17</v>
      </c>
      <c r="G9" s="27">
        <v>18.2</v>
      </c>
      <c r="H9" s="27">
        <v>0.5</v>
      </c>
      <c r="J9" s="6">
        <v>0.264208</v>
      </c>
      <c r="K9" s="6">
        <f t="shared" si="5"/>
        <v>7.2584615384615383E-3</v>
      </c>
      <c r="L9" s="27">
        <v>1.65</v>
      </c>
      <c r="M9" s="12">
        <v>0.70599999999999996</v>
      </c>
      <c r="N9" s="12">
        <v>0.68799999999999994</v>
      </c>
      <c r="O9" s="12">
        <v>4.0000000000000001E-3</v>
      </c>
      <c r="P9" s="27">
        <v>0.48</v>
      </c>
      <c r="Q9" s="12">
        <v>0.47699999999999998</v>
      </c>
      <c r="R9" s="12">
        <v>6.0000000000000001E-3</v>
      </c>
      <c r="T9" s="35">
        <f t="shared" si="0"/>
        <v>0.70199999999999996</v>
      </c>
      <c r="U9" s="35">
        <f t="shared" si="1"/>
        <v>0.47099999999999997</v>
      </c>
      <c r="V9" s="31">
        <v>0.01</v>
      </c>
      <c r="W9" s="45">
        <f t="shared" si="2"/>
        <v>6.1676999999999989E-2</v>
      </c>
      <c r="X9" s="45">
        <f t="shared" si="3"/>
        <v>3.3674040000000002E-2</v>
      </c>
      <c r="Y9" s="46">
        <f t="shared" si="6"/>
        <v>8.4972551928783364</v>
      </c>
      <c r="Z9" s="46">
        <f t="shared" si="7"/>
        <v>4.6392806273844851</v>
      </c>
      <c r="AA9" s="45">
        <f t="shared" si="4"/>
        <v>2.3371104815864023</v>
      </c>
    </row>
    <row r="10" spans="1:27" x14ac:dyDescent="0.25">
      <c r="A10" s="8" t="s">
        <v>41</v>
      </c>
      <c r="B10" s="7">
        <v>42976</v>
      </c>
      <c r="C10" s="9" t="s">
        <v>18</v>
      </c>
      <c r="D10" s="9" t="s">
        <v>17</v>
      </c>
      <c r="G10" s="27">
        <v>22.8</v>
      </c>
      <c r="H10" s="27">
        <v>0.8</v>
      </c>
      <c r="J10" s="6">
        <v>0.264208</v>
      </c>
      <c r="K10" s="6">
        <f t="shared" si="5"/>
        <v>9.2704561403508766E-3</v>
      </c>
      <c r="L10" s="12">
        <v>2.823</v>
      </c>
      <c r="M10" s="12">
        <v>1.2170000000000001</v>
      </c>
      <c r="N10" s="12">
        <v>1.1870000000000001</v>
      </c>
      <c r="O10" s="12">
        <v>7.0000000000000001E-3</v>
      </c>
      <c r="P10" s="12">
        <v>0.85499999999999998</v>
      </c>
      <c r="Q10" s="12">
        <v>0.84899999999999998</v>
      </c>
      <c r="R10" s="12">
        <v>7.0000000000000001E-3</v>
      </c>
      <c r="T10" s="35">
        <f t="shared" si="0"/>
        <v>1.2100000000000002</v>
      </c>
      <c r="U10" s="35">
        <f t="shared" si="1"/>
        <v>0.84199999999999997</v>
      </c>
      <c r="V10" s="31">
        <v>0.01</v>
      </c>
      <c r="W10" s="45">
        <f t="shared" si="2"/>
        <v>9.8256000000000052E-2</v>
      </c>
      <c r="X10" s="45">
        <f t="shared" si="3"/>
        <v>7.1620079999999947E-2</v>
      </c>
      <c r="Y10" s="46">
        <f t="shared" si="6"/>
        <v>10.598831223884218</v>
      </c>
      <c r="Z10" s="46">
        <f t="shared" si="7"/>
        <v>7.7256263247138568</v>
      </c>
      <c r="AA10" s="45">
        <f t="shared" si="4"/>
        <v>2.3196384552177483</v>
      </c>
    </row>
    <row r="11" spans="1:27" x14ac:dyDescent="0.25">
      <c r="A11" s="8" t="s">
        <v>42</v>
      </c>
      <c r="B11" s="7">
        <v>42976</v>
      </c>
      <c r="C11" s="9" t="s">
        <v>18</v>
      </c>
      <c r="D11" s="9" t="s">
        <v>17</v>
      </c>
      <c r="G11" s="27">
        <v>7.3</v>
      </c>
      <c r="H11" s="27">
        <v>1</v>
      </c>
      <c r="J11" s="6">
        <v>0.264208</v>
      </c>
      <c r="K11" s="6">
        <f t="shared" si="5"/>
        <v>3.6192876712328764E-2</v>
      </c>
      <c r="L11" s="12">
        <v>1.7829999999999999</v>
      </c>
      <c r="M11" s="12">
        <v>0.74199999999999999</v>
      </c>
      <c r="N11" s="12">
        <v>0.72599999999999998</v>
      </c>
      <c r="O11" s="12">
        <v>3.0000000000000001E-3</v>
      </c>
      <c r="P11" s="12">
        <v>0.504</v>
      </c>
      <c r="Q11" s="27">
        <v>0.5</v>
      </c>
      <c r="R11" s="12">
        <v>5.0000000000000001E-3</v>
      </c>
      <c r="T11" s="35">
        <f t="shared" si="0"/>
        <v>0.73899999999999999</v>
      </c>
      <c r="U11" s="35">
        <f t="shared" si="1"/>
        <v>0.495</v>
      </c>
      <c r="V11" s="31">
        <v>0.01</v>
      </c>
      <c r="W11" s="45">
        <f t="shared" si="2"/>
        <v>6.5147999999999998E-2</v>
      </c>
      <c r="X11" s="45">
        <f t="shared" si="3"/>
        <v>3.4282799999999988E-2</v>
      </c>
      <c r="Y11" s="46">
        <f t="shared" si="6"/>
        <v>1.8000227093804881</v>
      </c>
      <c r="Z11" s="46">
        <f t="shared" si="7"/>
        <v>0.94722506510022386</v>
      </c>
      <c r="AA11" s="45">
        <f t="shared" si="4"/>
        <v>2.4029649595687332</v>
      </c>
    </row>
    <row r="12" spans="1:27" x14ac:dyDescent="0.25">
      <c r="A12" s="8" t="s">
        <v>43</v>
      </c>
      <c r="B12" s="7">
        <v>42976</v>
      </c>
      <c r="C12" s="9" t="s">
        <v>18</v>
      </c>
      <c r="D12" s="9" t="s">
        <v>17</v>
      </c>
      <c r="G12" s="27">
        <v>126.6</v>
      </c>
      <c r="H12" s="27">
        <v>1.8</v>
      </c>
      <c r="J12" s="6">
        <v>0.264208</v>
      </c>
      <c r="K12" s="6">
        <f t="shared" si="5"/>
        <v>3.7565118483412325E-3</v>
      </c>
      <c r="L12" s="12">
        <v>1.6279999999999999</v>
      </c>
      <c r="M12" s="12">
        <v>0.69499999999999995</v>
      </c>
      <c r="N12" s="12">
        <v>0.68700000000000006</v>
      </c>
      <c r="O12" s="12">
        <v>7.0000000000000001E-3</v>
      </c>
      <c r="P12" s="12">
        <v>0.504</v>
      </c>
      <c r="Q12" s="12">
        <v>0.50700000000000001</v>
      </c>
      <c r="R12" s="12">
        <v>1.6E-2</v>
      </c>
      <c r="T12" s="35">
        <f t="shared" si="0"/>
        <v>0.68799999999999994</v>
      </c>
      <c r="U12" s="35">
        <f t="shared" si="1"/>
        <v>0.49099999999999999</v>
      </c>
      <c r="V12" s="31">
        <v>0.01</v>
      </c>
      <c r="W12" s="45">
        <f t="shared" si="2"/>
        <v>5.2598999999999986E-2</v>
      </c>
      <c r="X12" s="45">
        <f t="shared" si="3"/>
        <v>4.3926839999999967E-2</v>
      </c>
      <c r="Y12" s="46">
        <f t="shared" si="6"/>
        <v>14.002085478108153</v>
      </c>
      <c r="Z12" s="46">
        <f t="shared" si="7"/>
        <v>11.693518288621076</v>
      </c>
      <c r="AA12" s="45">
        <f t="shared" si="4"/>
        <v>2.3424460431654675</v>
      </c>
    </row>
    <row r="13" spans="1:27" x14ac:dyDescent="0.25">
      <c r="A13" s="8" t="s">
        <v>34</v>
      </c>
      <c r="B13" s="7">
        <v>42976</v>
      </c>
      <c r="C13" s="8" t="s">
        <v>19</v>
      </c>
      <c r="D13" s="9" t="s">
        <v>17</v>
      </c>
      <c r="G13" s="27">
        <v>8.9</v>
      </c>
      <c r="H13" s="27">
        <v>0.7</v>
      </c>
      <c r="J13" s="6">
        <v>0.264208</v>
      </c>
      <c r="K13" s="6">
        <f t="shared" si="5"/>
        <v>2.078040449438202E-2</v>
      </c>
      <c r="L13" s="12">
        <v>2.6539999999999999</v>
      </c>
      <c r="M13" s="12">
        <v>1.325</v>
      </c>
      <c r="N13" s="12">
        <v>1.296</v>
      </c>
      <c r="O13" s="12">
        <v>3.0000000000000001E-3</v>
      </c>
      <c r="P13" s="12">
        <v>0.84799999999999998</v>
      </c>
      <c r="Q13" s="12">
        <v>0.84899999999999998</v>
      </c>
      <c r="R13" s="12">
        <v>4.0000000000000001E-3</v>
      </c>
      <c r="T13" s="35">
        <f t="shared" si="0"/>
        <v>1.3220000000000001</v>
      </c>
      <c r="U13" s="35">
        <f t="shared" si="1"/>
        <v>0.84499999999999997</v>
      </c>
      <c r="V13" s="31">
        <v>0.01</v>
      </c>
      <c r="W13" s="45">
        <f t="shared" si="2"/>
        <v>0.12735900000000003</v>
      </c>
      <c r="X13" s="45">
        <f t="shared" si="3"/>
        <v>4.2826799999999964E-2</v>
      </c>
      <c r="Y13" s="46">
        <f t="shared" si="6"/>
        <v>6.1288027398326879</v>
      </c>
      <c r="Z13" s="46">
        <f t="shared" si="7"/>
        <v>2.0609223468955178</v>
      </c>
      <c r="AA13" s="45">
        <f t="shared" si="4"/>
        <v>2.0030188679245282</v>
      </c>
    </row>
    <row r="14" spans="1:27" x14ac:dyDescent="0.25">
      <c r="A14" s="8" t="s">
        <v>35</v>
      </c>
      <c r="B14" s="7">
        <v>42976</v>
      </c>
      <c r="C14" s="8" t="s">
        <v>19</v>
      </c>
      <c r="D14" s="9" t="s">
        <v>17</v>
      </c>
      <c r="G14" s="27">
        <v>29.6</v>
      </c>
      <c r="H14" s="27">
        <v>1.6</v>
      </c>
      <c r="J14" s="6">
        <v>0.264208</v>
      </c>
      <c r="K14" s="6">
        <f t="shared" si="5"/>
        <v>1.4281513513513514E-2</v>
      </c>
      <c r="L14" s="27">
        <v>3</v>
      </c>
      <c r="M14" s="12">
        <v>2.5910000000000002</v>
      </c>
      <c r="N14" s="27">
        <v>2.57</v>
      </c>
      <c r="O14" s="12">
        <v>1.2E-2</v>
      </c>
      <c r="P14" s="12">
        <v>2.5379999999999998</v>
      </c>
      <c r="Q14" s="12">
        <v>2.516</v>
      </c>
      <c r="R14" s="12">
        <v>1.4E-2</v>
      </c>
      <c r="T14" s="35">
        <f t="shared" si="0"/>
        <v>2.5790000000000002</v>
      </c>
      <c r="U14" s="35">
        <f t="shared" si="1"/>
        <v>2.5020000000000002</v>
      </c>
      <c r="V14" s="31">
        <v>0.01</v>
      </c>
      <c r="W14" s="45">
        <f t="shared" si="2"/>
        <v>2.055899999999999E-2</v>
      </c>
      <c r="X14" s="45">
        <f t="shared" si="3"/>
        <v>0.46603248000000008</v>
      </c>
      <c r="Y14" s="46">
        <f t="shared" si="6"/>
        <v>1.4395533064857984</v>
      </c>
      <c r="Z14" s="46">
        <f t="shared" si="7"/>
        <v>32.631869133410042</v>
      </c>
      <c r="AA14" s="45">
        <f t="shared" si="4"/>
        <v>1.1578541103820919</v>
      </c>
    </row>
    <row r="15" spans="1:27" x14ac:dyDescent="0.25">
      <c r="A15" s="8" t="s">
        <v>36</v>
      </c>
      <c r="B15" s="7">
        <v>42976</v>
      </c>
      <c r="C15" s="8" t="s">
        <v>19</v>
      </c>
      <c r="D15" s="9" t="s">
        <v>17</v>
      </c>
      <c r="G15" s="27">
        <v>18.899999999999999</v>
      </c>
      <c r="H15" s="27">
        <v>2.1</v>
      </c>
      <c r="J15" s="6">
        <v>0.264208</v>
      </c>
      <c r="K15" s="6">
        <f t="shared" si="5"/>
        <v>2.9356444444444445E-2</v>
      </c>
      <c r="L15" s="27">
        <v>3</v>
      </c>
      <c r="M15" s="27">
        <v>1.87</v>
      </c>
      <c r="N15" s="12">
        <v>1.8360000000000001</v>
      </c>
      <c r="O15" s="12">
        <v>5.0000000000000001E-3</v>
      </c>
      <c r="P15" s="12">
        <v>1.2549999999999999</v>
      </c>
      <c r="Q15" s="12">
        <v>1.2549999999999999</v>
      </c>
      <c r="R15" s="27">
        <v>0.01</v>
      </c>
      <c r="T15" s="35">
        <f t="shared" si="0"/>
        <v>1.8650000000000002</v>
      </c>
      <c r="U15" s="35">
        <f t="shared" si="1"/>
        <v>1.2449999999999999</v>
      </c>
      <c r="V15" s="31">
        <v>0.01</v>
      </c>
      <c r="W15" s="45">
        <f t="shared" si="2"/>
        <v>0.1655400000000001</v>
      </c>
      <c r="X15" s="45">
        <f t="shared" si="3"/>
        <v>8.2876799999999945E-2</v>
      </c>
      <c r="Y15" s="46">
        <f t="shared" si="6"/>
        <v>5.6389662690001847</v>
      </c>
      <c r="Z15" s="46">
        <f t="shared" si="7"/>
        <v>2.8231211772542824</v>
      </c>
      <c r="AA15" s="45">
        <f t="shared" si="4"/>
        <v>1.6042780748663101</v>
      </c>
    </row>
    <row r="16" spans="1:27" x14ac:dyDescent="0.25">
      <c r="A16" s="8" t="s">
        <v>37</v>
      </c>
      <c r="B16" s="7">
        <v>42976</v>
      </c>
      <c r="C16" s="8" t="s">
        <v>19</v>
      </c>
      <c r="D16" s="9" t="s">
        <v>17</v>
      </c>
      <c r="G16" s="27">
        <v>13.2</v>
      </c>
      <c r="H16" s="27">
        <v>1.1000000000000001</v>
      </c>
      <c r="J16" s="6">
        <v>0.264208</v>
      </c>
      <c r="K16" s="6">
        <f t="shared" si="5"/>
        <v>2.2017333333333337E-2</v>
      </c>
      <c r="L16" s="12">
        <v>2.298</v>
      </c>
      <c r="M16" s="27">
        <v>1.1399999999999999</v>
      </c>
      <c r="N16" s="12">
        <v>1.119</v>
      </c>
      <c r="O16" s="12">
        <v>5.0000000000000001E-3</v>
      </c>
      <c r="P16" s="12">
        <v>0.73699999999999999</v>
      </c>
      <c r="Q16" s="12">
        <v>0.73899999999999999</v>
      </c>
      <c r="R16" s="12">
        <v>6.0000000000000001E-3</v>
      </c>
      <c r="T16" s="35">
        <f t="shared" si="0"/>
        <v>1.135</v>
      </c>
      <c r="U16" s="35">
        <f t="shared" si="1"/>
        <v>0.73299999999999998</v>
      </c>
      <c r="V16" s="31">
        <v>0.01</v>
      </c>
      <c r="W16" s="45">
        <f t="shared" si="2"/>
        <v>0.107334</v>
      </c>
      <c r="X16" s="45">
        <f t="shared" si="3"/>
        <v>3.9184919999999943E-2</v>
      </c>
      <c r="Y16" s="46">
        <f t="shared" si="6"/>
        <v>4.874977290619511</v>
      </c>
      <c r="Z16" s="46">
        <f t="shared" si="7"/>
        <v>1.7797305153515384</v>
      </c>
      <c r="AA16" s="45">
        <f t="shared" si="4"/>
        <v>2.0157894736842108</v>
      </c>
    </row>
    <row r="17" spans="1:27" x14ac:dyDescent="0.25">
      <c r="A17" s="8" t="s">
        <v>38</v>
      </c>
      <c r="B17" s="7">
        <v>42976</v>
      </c>
      <c r="C17" s="8" t="s">
        <v>19</v>
      </c>
      <c r="D17" s="9" t="s">
        <v>17</v>
      </c>
      <c r="G17" s="27">
        <v>14.3</v>
      </c>
      <c r="H17" s="27">
        <v>1.1000000000000001</v>
      </c>
      <c r="J17" s="6">
        <v>0.264208</v>
      </c>
      <c r="K17" s="6">
        <f t="shared" si="5"/>
        <v>2.032369230769231E-2</v>
      </c>
      <c r="L17" s="27">
        <v>3</v>
      </c>
      <c r="M17" s="12">
        <v>1.7609999999999999</v>
      </c>
      <c r="N17" s="12">
        <v>1.7290000000000001</v>
      </c>
      <c r="O17" s="12">
        <v>4.0000000000000001E-3</v>
      </c>
      <c r="P17" s="12">
        <v>1.232</v>
      </c>
      <c r="Q17" s="12">
        <v>1.2290000000000001</v>
      </c>
      <c r="R17" s="12">
        <v>6.0000000000000001E-3</v>
      </c>
      <c r="T17" s="35">
        <f t="shared" si="0"/>
        <v>1.7569999999999999</v>
      </c>
      <c r="U17" s="35">
        <f t="shared" si="1"/>
        <v>1.2230000000000001</v>
      </c>
      <c r="V17" s="31">
        <v>0.01</v>
      </c>
      <c r="W17" s="45">
        <f t="shared" si="2"/>
        <v>0.14257799999999995</v>
      </c>
      <c r="X17" s="45">
        <f t="shared" si="3"/>
        <v>0.10107552000000006</v>
      </c>
      <c r="Y17" s="46">
        <f t="shared" si="6"/>
        <v>7.0153591110034492</v>
      </c>
      <c r="Z17" s="46">
        <f t="shared" si="7"/>
        <v>4.9732852903772811</v>
      </c>
      <c r="AA17" s="45">
        <f t="shared" si="4"/>
        <v>1.7035775127768313</v>
      </c>
    </row>
    <row r="18" spans="1:27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 x14ac:dyDescent="0.25">
      <c r="A19" s="12" t="s">
        <v>34</v>
      </c>
      <c r="B19" s="36">
        <v>42993</v>
      </c>
      <c r="C19" s="12" t="s">
        <v>19</v>
      </c>
      <c r="D19" s="9" t="s">
        <v>17</v>
      </c>
      <c r="G19" s="27"/>
      <c r="H19" s="27"/>
      <c r="J19" s="39"/>
      <c r="K19" s="6"/>
      <c r="L19" s="12">
        <v>2.5419999999999998</v>
      </c>
      <c r="M19" s="12">
        <v>1.234</v>
      </c>
      <c r="N19" s="12">
        <v>1.2010000000000001</v>
      </c>
      <c r="O19" s="12">
        <v>3.0000000000000001E-3</v>
      </c>
      <c r="P19" s="12">
        <v>0.82</v>
      </c>
      <c r="Q19" s="12">
        <v>0.82299999999999995</v>
      </c>
      <c r="R19" s="12">
        <v>5.0000000000000001E-3</v>
      </c>
      <c r="T19" s="35">
        <f>M19-O19</f>
        <v>1.2310000000000001</v>
      </c>
      <c r="U19" s="35">
        <f>Q19-R19</f>
        <v>0.81799999999999995</v>
      </c>
      <c r="V19" s="31">
        <v>0.01</v>
      </c>
      <c r="W19" s="45">
        <f>26.7*(T19-U19)*V19</f>
        <v>0.11027100000000005</v>
      </c>
      <c r="X19" s="45">
        <f>26.7*(1.72*(Q19-R19)-(N19-O19))*0.01</f>
        <v>5.5792319999999951E-2</v>
      </c>
      <c r="Y19" s="39"/>
      <c r="Z19" s="46"/>
      <c r="AA19" s="45">
        <f>L19/M19</f>
        <v>2.059967585089141</v>
      </c>
    </row>
    <row r="20" spans="1:27" x14ac:dyDescent="0.25">
      <c r="A20" s="12" t="s">
        <v>35</v>
      </c>
      <c r="B20" s="36">
        <v>42993</v>
      </c>
      <c r="C20" s="12" t="s">
        <v>19</v>
      </c>
      <c r="D20" s="9" t="s">
        <v>17</v>
      </c>
      <c r="G20" s="27"/>
      <c r="H20" s="27"/>
      <c r="J20" s="39"/>
      <c r="K20" s="6"/>
      <c r="L20" s="12">
        <v>1.891</v>
      </c>
      <c r="M20" s="12">
        <v>0.94299999999999995</v>
      </c>
      <c r="N20" s="12">
        <v>0.92100000000000004</v>
      </c>
      <c r="O20" s="12">
        <v>2E-3</v>
      </c>
      <c r="P20" s="12">
        <v>0.60399999999999998</v>
      </c>
      <c r="Q20" s="12">
        <v>0.60599999999999998</v>
      </c>
      <c r="R20" s="12">
        <v>3.0000000000000001E-3</v>
      </c>
      <c r="T20" s="35">
        <f>M20-O20</f>
        <v>0.94099999999999995</v>
      </c>
      <c r="U20" s="35">
        <f>Q20-R20</f>
        <v>0.60299999999999998</v>
      </c>
      <c r="V20" s="31">
        <v>0.01</v>
      </c>
      <c r="W20" s="45">
        <f>26.7*(T20-U20)*V20</f>
        <v>9.0245999999999993E-2</v>
      </c>
      <c r="X20" s="45">
        <f>26.7*(1.72*(Q20-R20)-(N20-O20))*0.01</f>
        <v>3.1548719999999954E-2</v>
      </c>
      <c r="Y20" s="39"/>
      <c r="Z20" s="46"/>
      <c r="AA20" s="45">
        <f>L20/M20</f>
        <v>2.0053022269353131</v>
      </c>
    </row>
    <row r="21" spans="1:27" x14ac:dyDescent="0.25">
      <c r="A21" s="12" t="s">
        <v>36</v>
      </c>
      <c r="B21" s="36">
        <v>42993</v>
      </c>
      <c r="C21" s="12" t="s">
        <v>19</v>
      </c>
      <c r="D21" s="9" t="s">
        <v>17</v>
      </c>
      <c r="G21" s="27"/>
      <c r="H21" s="27"/>
      <c r="J21" s="40"/>
      <c r="K21" s="6"/>
      <c r="L21" s="12">
        <v>1.353</v>
      </c>
      <c r="M21" s="12">
        <v>0.625</v>
      </c>
      <c r="N21" s="12">
        <v>0.60799999999999998</v>
      </c>
      <c r="O21" s="12">
        <v>1E-3</v>
      </c>
      <c r="P21" s="12">
        <v>0.439</v>
      </c>
      <c r="Q21" s="12">
        <v>0.44</v>
      </c>
      <c r="R21" s="12">
        <v>4.0000000000000001E-3</v>
      </c>
      <c r="T21" s="35">
        <f>M21-O21</f>
        <v>0.624</v>
      </c>
      <c r="U21" s="35">
        <f>Q21-R21</f>
        <v>0.436</v>
      </c>
      <c r="V21" s="31">
        <v>0.01</v>
      </c>
      <c r="W21" s="45">
        <f t="shared" ref="W21:W38" si="8">26.7*(T21-U21)*V21</f>
        <v>5.0195999999999998E-2</v>
      </c>
      <c r="X21" s="45">
        <f>26.7*(1.72*(Q21-R21)-(N21-O21))*0.01</f>
        <v>3.8159640000000009E-2</v>
      </c>
      <c r="Y21" s="46"/>
      <c r="Z21" s="46"/>
      <c r="AA21" s="45">
        <f>L21/M21</f>
        <v>2.1648000000000001</v>
      </c>
    </row>
    <row r="22" spans="1:27" x14ac:dyDescent="0.25">
      <c r="A22" s="12" t="s">
        <v>37</v>
      </c>
      <c r="B22" s="36">
        <v>42993</v>
      </c>
      <c r="C22" s="12" t="s">
        <v>19</v>
      </c>
      <c r="D22" s="9" t="s">
        <v>17</v>
      </c>
      <c r="G22" s="27"/>
      <c r="H22" s="27"/>
      <c r="J22" s="15"/>
      <c r="K22" s="6"/>
      <c r="L22" s="12">
        <v>1.573</v>
      </c>
      <c r="M22" s="12">
        <v>0.73199999999999998</v>
      </c>
      <c r="N22" s="12">
        <v>0.71799999999999997</v>
      </c>
      <c r="O22" s="12">
        <v>2E-3</v>
      </c>
      <c r="P22" s="12">
        <v>0.51900000000000002</v>
      </c>
      <c r="Q22" s="12">
        <v>0.52</v>
      </c>
      <c r="R22" s="12">
        <v>4.0000000000000001E-3</v>
      </c>
      <c r="T22" s="35">
        <f>M22-O22</f>
        <v>0.73</v>
      </c>
      <c r="U22" s="35">
        <f>Q22-R22</f>
        <v>0.51600000000000001</v>
      </c>
      <c r="V22" s="31">
        <v>0.01</v>
      </c>
      <c r="W22" s="45">
        <f t="shared" si="8"/>
        <v>5.7137999999999994E-2</v>
      </c>
      <c r="X22" s="45">
        <f>26.7*(1.72*(Q22-R22)-(N22-O22))*0.01</f>
        <v>4.5795839999999997E-2</v>
      </c>
      <c r="Y22" s="46"/>
      <c r="Z22" s="46"/>
      <c r="AA22" s="45">
        <f>L22/M22</f>
        <v>2.1489071038251364</v>
      </c>
    </row>
    <row r="23" spans="1:27" x14ac:dyDescent="0.25">
      <c r="A23" s="12" t="s">
        <v>38</v>
      </c>
      <c r="B23" s="36">
        <v>42993</v>
      </c>
      <c r="C23" s="12" t="s">
        <v>19</v>
      </c>
      <c r="D23" s="9" t="s">
        <v>17</v>
      </c>
      <c r="G23" s="27"/>
      <c r="H23" s="27"/>
      <c r="J23" s="15"/>
      <c r="L23" s="12">
        <v>1.889</v>
      </c>
      <c r="M23" s="12">
        <v>0.88200000000000001</v>
      </c>
      <c r="N23" s="12">
        <v>0.86299999999999999</v>
      </c>
      <c r="O23" s="12">
        <v>3.0000000000000001E-3</v>
      </c>
      <c r="P23" s="12">
        <v>0.57399999999999995</v>
      </c>
      <c r="Q23" s="12">
        <v>0.57599999999999996</v>
      </c>
      <c r="R23" s="12">
        <v>5.0000000000000001E-3</v>
      </c>
      <c r="T23" s="35">
        <f>M23-O23</f>
        <v>0.879</v>
      </c>
      <c r="U23" s="35">
        <f>Q23-R23</f>
        <v>0.57099999999999995</v>
      </c>
      <c r="V23" s="31">
        <v>0.01</v>
      </c>
      <c r="W23" s="45">
        <f t="shared" si="8"/>
        <v>8.2236000000000017E-2</v>
      </c>
      <c r="X23" s="45">
        <f>26.7*(1.72*(Q23-R23)-(N23-O23))*0.01</f>
        <v>3.2606039999999975E-2</v>
      </c>
      <c r="Y23" s="46"/>
      <c r="Z23" s="46"/>
      <c r="AA23" s="45">
        <f>L23/M23</f>
        <v>2.1417233560090705</v>
      </c>
    </row>
    <row r="24" spans="1:27" x14ac:dyDescent="0.25">
      <c r="A24" s="12" t="s">
        <v>29</v>
      </c>
      <c r="B24" s="36">
        <v>42993</v>
      </c>
      <c r="C24" s="12" t="s">
        <v>16</v>
      </c>
      <c r="D24" s="9" t="s">
        <v>17</v>
      </c>
      <c r="G24" s="27"/>
      <c r="H24" s="27"/>
      <c r="J24" s="15"/>
      <c r="L24" s="12">
        <v>2.9849999999999999</v>
      </c>
      <c r="M24" s="12">
        <v>1.425</v>
      </c>
      <c r="N24" s="12">
        <v>1.393</v>
      </c>
      <c r="O24" s="12">
        <v>5.0000000000000001E-3</v>
      </c>
      <c r="P24" s="12">
        <v>0.88400000000000001</v>
      </c>
      <c r="Q24" s="12">
        <v>0.88900000000000001</v>
      </c>
      <c r="R24" s="12">
        <v>7.0000000000000001E-3</v>
      </c>
      <c r="T24" s="35">
        <f t="shared" ref="T24:T38" si="9">M24-O24</f>
        <v>1.4200000000000002</v>
      </c>
      <c r="U24" s="35">
        <f t="shared" ref="U24:U38" si="10">Q24-R24</f>
        <v>0.88200000000000001</v>
      </c>
      <c r="V24" s="31">
        <v>0.01</v>
      </c>
      <c r="W24" s="45">
        <f t="shared" si="8"/>
        <v>0.14364600000000002</v>
      </c>
      <c r="X24" s="45">
        <f t="shared" ref="X24:X38" si="11">26.7*(1.72*(Q24-R24)-(N24-O24))*0.01</f>
        <v>3.4453679999999952E-2</v>
      </c>
      <c r="Y24" s="39"/>
      <c r="Z24" s="46"/>
      <c r="AA24" s="45">
        <f t="shared" ref="AA24:AA38" si="12">L24/M24</f>
        <v>2.094736842105263</v>
      </c>
    </row>
    <row r="25" spans="1:27" x14ac:dyDescent="0.25">
      <c r="A25" s="12" t="s">
        <v>30</v>
      </c>
      <c r="B25" s="36">
        <v>42993</v>
      </c>
      <c r="C25" s="12" t="s">
        <v>16</v>
      </c>
      <c r="D25" s="9" t="s">
        <v>17</v>
      </c>
      <c r="G25" s="27"/>
      <c r="H25" s="27"/>
      <c r="J25" s="15"/>
      <c r="L25" s="12">
        <v>1.6879999999999999</v>
      </c>
      <c r="M25" s="12">
        <v>0.69499999999999995</v>
      </c>
      <c r="N25" s="12">
        <v>0.68600000000000005</v>
      </c>
      <c r="O25" s="12">
        <v>5.0000000000000001E-3</v>
      </c>
      <c r="P25" s="12">
        <v>0.47899999999999998</v>
      </c>
      <c r="Q25" s="12">
        <v>0.48399999999999999</v>
      </c>
      <c r="R25" s="12">
        <v>1.0999999999999999E-2</v>
      </c>
      <c r="T25" s="35">
        <f t="shared" si="9"/>
        <v>0.69</v>
      </c>
      <c r="U25" s="35">
        <f t="shared" si="10"/>
        <v>0.47299999999999998</v>
      </c>
      <c r="V25" s="31">
        <v>0.01</v>
      </c>
      <c r="W25" s="45">
        <f t="shared" si="8"/>
        <v>5.7938999999999991E-2</v>
      </c>
      <c r="X25" s="45">
        <f t="shared" si="11"/>
        <v>3.5393519999999977E-2</v>
      </c>
      <c r="Y25" s="39"/>
      <c r="Z25" s="46"/>
      <c r="AA25" s="45">
        <f t="shared" si="12"/>
        <v>2.4287769784172664</v>
      </c>
    </row>
    <row r="26" spans="1:27" x14ac:dyDescent="0.25">
      <c r="A26" s="12" t="s">
        <v>31</v>
      </c>
      <c r="B26" s="36">
        <v>42993</v>
      </c>
      <c r="C26" s="12" t="s">
        <v>16</v>
      </c>
      <c r="D26" s="9" t="s">
        <v>17</v>
      </c>
      <c r="G26" s="27"/>
      <c r="H26" s="27"/>
      <c r="J26" s="15"/>
      <c r="L26" s="12">
        <v>2.9849999999999999</v>
      </c>
      <c r="M26" s="12">
        <v>1.5049999999999999</v>
      </c>
      <c r="N26" s="12">
        <v>1.4790000000000001</v>
      </c>
      <c r="O26" s="12">
        <v>4.0000000000000001E-3</v>
      </c>
      <c r="P26" s="12">
        <v>0.97</v>
      </c>
      <c r="Q26" s="12">
        <v>0.97099999999999997</v>
      </c>
      <c r="R26" s="12">
        <v>7.0000000000000001E-3</v>
      </c>
      <c r="T26" s="35">
        <f t="shared" si="9"/>
        <v>1.5009999999999999</v>
      </c>
      <c r="U26" s="35">
        <f t="shared" si="10"/>
        <v>0.96399999999999997</v>
      </c>
      <c r="V26" s="31">
        <v>0.01</v>
      </c>
      <c r="W26" s="45">
        <f t="shared" si="8"/>
        <v>0.14337899999999998</v>
      </c>
      <c r="X26" s="45">
        <f t="shared" si="11"/>
        <v>4.8882359999999972E-2</v>
      </c>
      <c r="Y26" s="46"/>
      <c r="Z26" s="46"/>
      <c r="AA26" s="45">
        <f t="shared" si="12"/>
        <v>1.9833887043189369</v>
      </c>
    </row>
    <row r="27" spans="1:27" x14ac:dyDescent="0.25">
      <c r="A27" s="12" t="s">
        <v>32</v>
      </c>
      <c r="B27" s="36">
        <v>42993</v>
      </c>
      <c r="C27" s="12" t="s">
        <v>16</v>
      </c>
      <c r="D27" s="9" t="s">
        <v>17</v>
      </c>
      <c r="G27" s="27"/>
      <c r="H27" s="27"/>
      <c r="J27" s="15"/>
      <c r="L27" s="27">
        <v>3</v>
      </c>
      <c r="M27" s="12">
        <v>2.4609999999999999</v>
      </c>
      <c r="N27" s="12">
        <v>2.4340000000000002</v>
      </c>
      <c r="O27" s="12">
        <v>-3.0000000000000001E-3</v>
      </c>
      <c r="P27" s="12">
        <v>2.0790000000000002</v>
      </c>
      <c r="Q27" s="12">
        <v>2.0699999999999998</v>
      </c>
      <c r="R27" s="27">
        <v>0</v>
      </c>
      <c r="T27" s="35">
        <f t="shared" si="9"/>
        <v>2.464</v>
      </c>
      <c r="U27" s="35">
        <f t="shared" si="10"/>
        <v>2.0699999999999998</v>
      </c>
      <c r="V27" s="31">
        <v>0.01</v>
      </c>
      <c r="W27" s="45">
        <f t="shared" si="8"/>
        <v>0.10519800000000004</v>
      </c>
      <c r="X27" s="45">
        <f t="shared" si="11"/>
        <v>0.29994779999999982</v>
      </c>
      <c r="Y27" s="46"/>
      <c r="Z27" s="46"/>
      <c r="AA27" s="45">
        <f t="shared" si="12"/>
        <v>1.2190166598943519</v>
      </c>
    </row>
    <row r="28" spans="1:27" x14ac:dyDescent="0.25">
      <c r="A28" s="12" t="s">
        <v>33</v>
      </c>
      <c r="B28" s="36">
        <v>42993</v>
      </c>
      <c r="C28" s="12" t="s">
        <v>16</v>
      </c>
      <c r="D28" s="9" t="s">
        <v>17</v>
      </c>
      <c r="G28" s="27"/>
      <c r="H28" s="27"/>
      <c r="J28" s="15"/>
      <c r="L28" s="27">
        <v>3</v>
      </c>
      <c r="M28" s="12">
        <v>1.591</v>
      </c>
      <c r="N28" s="12">
        <v>1.5529999999999999</v>
      </c>
      <c r="O28" s="12">
        <v>4.0000000000000001E-3</v>
      </c>
      <c r="P28" s="12">
        <v>1.0249999999999999</v>
      </c>
      <c r="Q28" s="12">
        <v>1.0309999999999999</v>
      </c>
      <c r="R28" s="12">
        <v>8.0000000000000002E-3</v>
      </c>
      <c r="T28" s="35">
        <f t="shared" si="9"/>
        <v>1.587</v>
      </c>
      <c r="U28" s="35">
        <f t="shared" si="10"/>
        <v>1.0229999999999999</v>
      </c>
      <c r="V28" s="31">
        <v>0.01</v>
      </c>
      <c r="W28" s="45">
        <f t="shared" si="8"/>
        <v>0.15058800000000003</v>
      </c>
      <c r="X28" s="45">
        <f t="shared" si="11"/>
        <v>5.621951999999996E-2</v>
      </c>
      <c r="Y28" s="46"/>
      <c r="Z28" s="46"/>
      <c r="AA28" s="45">
        <f t="shared" si="12"/>
        <v>1.8856065367693275</v>
      </c>
    </row>
    <row r="29" spans="1:27" x14ac:dyDescent="0.25">
      <c r="A29" s="12" t="s">
        <v>44</v>
      </c>
      <c r="B29" s="36">
        <v>42993</v>
      </c>
      <c r="C29" s="12" t="s">
        <v>20</v>
      </c>
      <c r="D29" s="9" t="s">
        <v>17</v>
      </c>
      <c r="G29" s="27"/>
      <c r="H29" s="27"/>
      <c r="J29" s="15"/>
      <c r="L29" s="12">
        <v>0.81100000000000005</v>
      </c>
      <c r="M29" s="12">
        <v>0.35499999999999998</v>
      </c>
      <c r="N29" s="12">
        <v>0.34799999999999998</v>
      </c>
      <c r="O29" s="12">
        <v>3.0000000000000001E-3</v>
      </c>
      <c r="P29" s="12">
        <v>0.23300000000000001</v>
      </c>
      <c r="Q29" s="12">
        <v>0.23699999999999999</v>
      </c>
      <c r="R29" s="12">
        <v>6.0000000000000001E-3</v>
      </c>
      <c r="T29" s="35">
        <f t="shared" si="9"/>
        <v>0.35199999999999998</v>
      </c>
      <c r="U29" s="35">
        <f t="shared" si="10"/>
        <v>0.23099999999999998</v>
      </c>
      <c r="V29" s="31">
        <v>0.01</v>
      </c>
      <c r="W29" s="45">
        <f t="shared" si="8"/>
        <v>3.2306999999999995E-2</v>
      </c>
      <c r="X29" s="45">
        <f t="shared" si="11"/>
        <v>1.3969439999999993E-2</v>
      </c>
      <c r="Y29" s="39"/>
      <c r="Z29" s="46"/>
      <c r="AA29" s="45">
        <f t="shared" si="12"/>
        <v>2.2845070422535212</v>
      </c>
    </row>
    <row r="30" spans="1:27" x14ac:dyDescent="0.25">
      <c r="A30" s="12" t="s">
        <v>45</v>
      </c>
      <c r="B30" s="36">
        <v>42993</v>
      </c>
      <c r="C30" s="12" t="s">
        <v>20</v>
      </c>
      <c r="D30" s="9" t="s">
        <v>17</v>
      </c>
      <c r="G30" s="27"/>
      <c r="H30" s="27"/>
      <c r="J30" s="15"/>
      <c r="L30" s="12">
        <v>1.196</v>
      </c>
      <c r="M30" s="12">
        <v>0.53700000000000003</v>
      </c>
      <c r="N30" s="12">
        <v>0.52900000000000003</v>
      </c>
      <c r="O30" s="12">
        <v>4.0000000000000001E-3</v>
      </c>
      <c r="P30" s="12">
        <v>0.34599999999999997</v>
      </c>
      <c r="Q30" s="12">
        <v>0.35099999999999998</v>
      </c>
      <c r="R30" s="12">
        <v>7.0000000000000001E-3</v>
      </c>
      <c r="T30" s="35">
        <f t="shared" si="9"/>
        <v>0.53300000000000003</v>
      </c>
      <c r="U30" s="35">
        <f t="shared" si="10"/>
        <v>0.34399999999999997</v>
      </c>
      <c r="V30" s="31">
        <v>0.01</v>
      </c>
      <c r="W30" s="45">
        <f t="shared" si="8"/>
        <v>5.0463000000000015E-2</v>
      </c>
      <c r="X30" s="45">
        <f t="shared" si="11"/>
        <v>1.7803559999999989E-2</v>
      </c>
      <c r="Y30" s="39"/>
      <c r="Z30" s="46"/>
      <c r="AA30" s="45">
        <f t="shared" si="12"/>
        <v>2.2271880819366849</v>
      </c>
    </row>
    <row r="31" spans="1:27" x14ac:dyDescent="0.25">
      <c r="A31" s="12" t="s">
        <v>46</v>
      </c>
      <c r="B31" s="36">
        <v>42993</v>
      </c>
      <c r="C31" s="12" t="s">
        <v>20</v>
      </c>
      <c r="D31" s="9" t="s">
        <v>17</v>
      </c>
      <c r="G31" s="27"/>
      <c r="H31" s="27"/>
      <c r="J31" s="15"/>
      <c r="L31" s="12">
        <v>0.442</v>
      </c>
      <c r="M31" s="12">
        <v>0.19</v>
      </c>
      <c r="N31" s="12">
        <v>0.186</v>
      </c>
      <c r="O31" s="12">
        <v>2E-3</v>
      </c>
      <c r="P31" s="12">
        <v>0.122</v>
      </c>
      <c r="Q31" s="12">
        <v>0.123</v>
      </c>
      <c r="R31" s="12">
        <v>3.0000000000000001E-3</v>
      </c>
      <c r="T31" s="35">
        <f t="shared" si="9"/>
        <v>0.188</v>
      </c>
      <c r="U31" s="35">
        <f t="shared" si="10"/>
        <v>0.12</v>
      </c>
      <c r="V31" s="31">
        <v>0.01</v>
      </c>
      <c r="W31" s="45">
        <f t="shared" si="8"/>
        <v>1.8156000000000002E-2</v>
      </c>
      <c r="X31" s="45">
        <f t="shared" si="11"/>
        <v>5.9808000000000005E-3</v>
      </c>
      <c r="Y31" s="46"/>
      <c r="Z31" s="46"/>
      <c r="AA31" s="45">
        <f t="shared" si="12"/>
        <v>2.3263157894736843</v>
      </c>
    </row>
    <row r="32" spans="1:27" x14ac:dyDescent="0.25">
      <c r="A32" s="12" t="s">
        <v>47</v>
      </c>
      <c r="B32" s="36">
        <v>42993</v>
      </c>
      <c r="C32" s="12" t="s">
        <v>20</v>
      </c>
      <c r="D32" s="9" t="s">
        <v>17</v>
      </c>
      <c r="G32" s="27"/>
      <c r="H32" s="27"/>
      <c r="J32" s="15"/>
      <c r="L32" s="12">
        <v>0.42</v>
      </c>
      <c r="M32" s="12">
        <v>0.19</v>
      </c>
      <c r="N32" s="12">
        <v>0.186</v>
      </c>
      <c r="O32" s="12">
        <v>3.0000000000000001E-3</v>
      </c>
      <c r="P32" s="12">
        <v>0.121</v>
      </c>
      <c r="Q32" s="12">
        <v>0.122</v>
      </c>
      <c r="R32" s="12">
        <v>3.0000000000000001E-3</v>
      </c>
      <c r="T32" s="35">
        <f t="shared" si="9"/>
        <v>0.187</v>
      </c>
      <c r="U32" s="35">
        <f t="shared" si="10"/>
        <v>0.11899999999999999</v>
      </c>
      <c r="V32" s="31">
        <v>0.01</v>
      </c>
      <c r="W32" s="45">
        <f t="shared" si="8"/>
        <v>1.8156000000000002E-2</v>
      </c>
      <c r="X32" s="45">
        <f t="shared" si="11"/>
        <v>5.7885600000000016E-3</v>
      </c>
      <c r="Y32" s="46"/>
      <c r="Z32" s="46"/>
      <c r="AA32" s="45">
        <f t="shared" si="12"/>
        <v>2.2105263157894735</v>
      </c>
    </row>
    <row r="33" spans="1:27" x14ac:dyDescent="0.25">
      <c r="A33" s="12" t="s">
        <v>48</v>
      </c>
      <c r="B33" s="36">
        <v>42993</v>
      </c>
      <c r="C33" s="12" t="s">
        <v>20</v>
      </c>
      <c r="D33" s="9" t="s">
        <v>17</v>
      </c>
      <c r="G33" s="27"/>
      <c r="H33" s="27"/>
      <c r="J33" s="15"/>
      <c r="L33" s="12">
        <v>0.52500000000000002</v>
      </c>
      <c r="M33" s="12">
        <v>0.23</v>
      </c>
      <c r="N33" s="12">
        <v>0.22600000000000001</v>
      </c>
      <c r="O33" s="12">
        <v>2E-3</v>
      </c>
      <c r="P33" s="12">
        <v>0.14599999999999999</v>
      </c>
      <c r="Q33" s="12">
        <v>0.14699999999999999</v>
      </c>
      <c r="R33" s="12">
        <v>3.0000000000000001E-3</v>
      </c>
      <c r="T33" s="35">
        <f t="shared" si="9"/>
        <v>0.22800000000000001</v>
      </c>
      <c r="U33" s="35">
        <f t="shared" si="10"/>
        <v>0.14399999999999999</v>
      </c>
      <c r="V33" s="31">
        <v>0.01</v>
      </c>
      <c r="W33" s="45">
        <f t="shared" si="8"/>
        <v>2.2428000000000003E-2</v>
      </c>
      <c r="X33" s="45">
        <f t="shared" si="11"/>
        <v>6.3225599999999936E-3</v>
      </c>
      <c r="Y33" s="46"/>
      <c r="Z33" s="46"/>
      <c r="AA33" s="45">
        <f t="shared" si="12"/>
        <v>2.2826086956521738</v>
      </c>
    </row>
    <row r="34" spans="1:27" x14ac:dyDescent="0.25">
      <c r="A34" s="12" t="s">
        <v>39</v>
      </c>
      <c r="B34" s="36">
        <v>42993</v>
      </c>
      <c r="C34" s="12" t="s">
        <v>18</v>
      </c>
      <c r="D34" s="9" t="s">
        <v>17</v>
      </c>
      <c r="G34" s="27"/>
      <c r="H34" s="27"/>
      <c r="J34" s="15"/>
      <c r="L34" s="12">
        <v>1.1579999999999999</v>
      </c>
      <c r="M34" s="12">
        <v>0.441</v>
      </c>
      <c r="N34" s="12">
        <v>0.43</v>
      </c>
      <c r="O34" s="12">
        <v>2E-3</v>
      </c>
      <c r="P34" s="12">
        <v>0.30399999999999999</v>
      </c>
      <c r="Q34" s="12">
        <v>0.30299999999999999</v>
      </c>
      <c r="R34" s="12">
        <v>3.0000000000000001E-3</v>
      </c>
      <c r="T34" s="35">
        <f t="shared" si="9"/>
        <v>0.439</v>
      </c>
      <c r="U34" s="35">
        <f t="shared" si="10"/>
        <v>0.3</v>
      </c>
      <c r="V34" s="31">
        <v>0.01</v>
      </c>
      <c r="W34" s="45">
        <f t="shared" si="8"/>
        <v>3.7113E-2</v>
      </c>
      <c r="X34" s="45">
        <f t="shared" si="11"/>
        <v>2.3496000000000006E-2</v>
      </c>
      <c r="Y34" s="39"/>
      <c r="Z34" s="46"/>
      <c r="AA34" s="45">
        <f t="shared" si="12"/>
        <v>2.6258503401360542</v>
      </c>
    </row>
    <row r="35" spans="1:27" x14ac:dyDescent="0.25">
      <c r="A35" s="12" t="s">
        <v>40</v>
      </c>
      <c r="B35" s="36">
        <v>42993</v>
      </c>
      <c r="C35" s="12" t="s">
        <v>18</v>
      </c>
      <c r="D35" s="9" t="s">
        <v>17</v>
      </c>
      <c r="G35" s="27"/>
      <c r="H35" s="27"/>
      <c r="J35" s="15"/>
      <c r="L35" s="12">
        <v>1.095</v>
      </c>
      <c r="M35" s="12">
        <v>0.47599999999999998</v>
      </c>
      <c r="N35" s="12">
        <v>0.46800000000000003</v>
      </c>
      <c r="O35" s="12">
        <v>3.0000000000000001E-3</v>
      </c>
      <c r="P35" s="12">
        <v>0.32100000000000001</v>
      </c>
      <c r="Q35" s="12">
        <v>0.32200000000000001</v>
      </c>
      <c r="R35" s="12">
        <v>5.0000000000000001E-3</v>
      </c>
      <c r="T35" s="35">
        <f t="shared" si="9"/>
        <v>0.47299999999999998</v>
      </c>
      <c r="U35" s="35">
        <f t="shared" si="10"/>
        <v>0.317</v>
      </c>
      <c r="V35" s="31">
        <v>0.01</v>
      </c>
      <c r="W35" s="45">
        <f t="shared" si="8"/>
        <v>4.1651999999999995E-2</v>
      </c>
      <c r="X35" s="45">
        <f t="shared" si="11"/>
        <v>2.1424079999999981E-2</v>
      </c>
      <c r="Y35" s="39"/>
      <c r="Z35" s="46"/>
      <c r="AA35" s="45">
        <f t="shared" si="12"/>
        <v>2.3004201680672272</v>
      </c>
    </row>
    <row r="36" spans="1:27" x14ac:dyDescent="0.25">
      <c r="A36" s="12" t="s">
        <v>41</v>
      </c>
      <c r="B36" s="36">
        <v>42993</v>
      </c>
      <c r="C36" s="12" t="s">
        <v>18</v>
      </c>
      <c r="D36" s="9" t="s">
        <v>17</v>
      </c>
      <c r="G36" s="27"/>
      <c r="H36" s="27"/>
      <c r="J36" s="15"/>
      <c r="L36" s="12">
        <v>2.8690000000000002</v>
      </c>
      <c r="M36" s="12">
        <v>1.2350000000000001</v>
      </c>
      <c r="N36" s="12">
        <v>1.214</v>
      </c>
      <c r="O36" s="12">
        <v>7.0000000000000001E-3</v>
      </c>
      <c r="P36" s="12">
        <v>0.83199999999999996</v>
      </c>
      <c r="Q36" s="12">
        <v>0.83399999999999996</v>
      </c>
      <c r="R36" s="12">
        <v>8.9999999999999993E-3</v>
      </c>
      <c r="T36" s="35">
        <f t="shared" si="9"/>
        <v>1.2280000000000002</v>
      </c>
      <c r="U36" s="35">
        <f t="shared" si="10"/>
        <v>0.82499999999999996</v>
      </c>
      <c r="V36" s="31">
        <v>0.01</v>
      </c>
      <c r="W36" s="45">
        <f t="shared" si="8"/>
        <v>0.10760100000000007</v>
      </c>
      <c r="X36" s="45">
        <f t="shared" si="11"/>
        <v>5.6603999999999932E-2</v>
      </c>
      <c r="Y36" s="46"/>
      <c r="Z36" s="46"/>
      <c r="AA36" s="45">
        <f t="shared" si="12"/>
        <v>2.3230769230769233</v>
      </c>
    </row>
    <row r="37" spans="1:27" x14ac:dyDescent="0.25">
      <c r="A37" s="12" t="s">
        <v>42</v>
      </c>
      <c r="B37" s="36">
        <v>42993</v>
      </c>
      <c r="C37" s="12" t="s">
        <v>18</v>
      </c>
      <c r="D37" s="9" t="s">
        <v>17</v>
      </c>
      <c r="G37" s="27"/>
      <c r="H37" s="27"/>
      <c r="J37" s="15"/>
      <c r="L37" s="27">
        <v>1.53</v>
      </c>
      <c r="M37" s="12">
        <v>0.64600000000000002</v>
      </c>
      <c r="N37" s="12">
        <v>0.629</v>
      </c>
      <c r="O37" s="12">
        <v>3.0000000000000001E-3</v>
      </c>
      <c r="P37" s="12">
        <v>0.43099999999999999</v>
      </c>
      <c r="Q37" s="12">
        <v>0.432</v>
      </c>
      <c r="R37" s="12">
        <v>5.0000000000000001E-3</v>
      </c>
      <c r="T37" s="35">
        <f t="shared" si="9"/>
        <v>0.64300000000000002</v>
      </c>
      <c r="U37" s="35">
        <f t="shared" si="10"/>
        <v>0.42699999999999999</v>
      </c>
      <c r="V37" s="31">
        <v>0.01</v>
      </c>
      <c r="W37" s="45">
        <f t="shared" si="8"/>
        <v>5.7672000000000008E-2</v>
      </c>
      <c r="X37" s="45">
        <f t="shared" si="11"/>
        <v>2.8953479999999993E-2</v>
      </c>
      <c r="Y37" s="46"/>
      <c r="Z37" s="46"/>
      <c r="AA37" s="45">
        <f t="shared" si="12"/>
        <v>2.3684210526315788</v>
      </c>
    </row>
    <row r="38" spans="1:27" x14ac:dyDescent="0.25">
      <c r="A38" s="12" t="s">
        <v>43</v>
      </c>
      <c r="B38" s="36">
        <v>42993</v>
      </c>
      <c r="C38" s="12" t="s">
        <v>18</v>
      </c>
      <c r="D38" s="9" t="s">
        <v>17</v>
      </c>
      <c r="G38" s="27"/>
      <c r="H38" s="27"/>
      <c r="J38" s="15"/>
      <c r="L38" s="12">
        <v>1.361</v>
      </c>
      <c r="M38" s="12">
        <v>0.63800000000000001</v>
      </c>
      <c r="N38" s="12">
        <v>0.621</v>
      </c>
      <c r="O38" s="12">
        <v>4.0000000000000001E-3</v>
      </c>
      <c r="P38" s="12">
        <v>0.42599999999999999</v>
      </c>
      <c r="Q38" s="12">
        <v>0.42799999999999999</v>
      </c>
      <c r="R38" s="12">
        <v>6.0000000000000001E-3</v>
      </c>
      <c r="T38" s="35">
        <f t="shared" si="9"/>
        <v>0.63400000000000001</v>
      </c>
      <c r="U38" s="35">
        <f t="shared" si="10"/>
        <v>0.42199999999999999</v>
      </c>
      <c r="V38" s="31">
        <v>0.01</v>
      </c>
      <c r="W38" s="45">
        <f t="shared" si="8"/>
        <v>5.6604000000000002E-2</v>
      </c>
      <c r="X38" s="45">
        <f t="shared" si="11"/>
        <v>2.9060279999999983E-2</v>
      </c>
      <c r="Y38" s="46"/>
      <c r="Z38" s="46"/>
      <c r="AA38" s="45">
        <f t="shared" si="12"/>
        <v>2.1332288401253918</v>
      </c>
    </row>
    <row r="39" spans="1:27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 x14ac:dyDescent="0.25">
      <c r="A40" s="12" t="s">
        <v>29</v>
      </c>
      <c r="B40" s="36">
        <v>43006</v>
      </c>
      <c r="C40" s="12" t="s">
        <v>23</v>
      </c>
      <c r="D40" s="12" t="s">
        <v>21</v>
      </c>
      <c r="G40" s="34">
        <v>18.100000000000001</v>
      </c>
      <c r="H40" s="34">
        <v>1.6</v>
      </c>
      <c r="J40" s="6">
        <v>6.6000000000000003E-2</v>
      </c>
      <c r="K40" s="6">
        <f>J40*(H40/G40)</f>
        <v>5.8342541436464087E-3</v>
      </c>
      <c r="L40" s="27">
        <v>2.2069999999999999</v>
      </c>
      <c r="M40" s="12">
        <v>1.1180000000000001</v>
      </c>
      <c r="N40" s="12">
        <v>1.0940000000000001</v>
      </c>
      <c r="O40" s="12">
        <v>3.0000000000000001E-3</v>
      </c>
      <c r="P40" s="12">
        <v>0.70399999999999996</v>
      </c>
      <c r="Q40" s="12">
        <v>0.70699999999999996</v>
      </c>
      <c r="R40" s="12">
        <v>8.9999999999999993E-3</v>
      </c>
      <c r="T40" s="35">
        <f t="shared" ref="T40:T54" si="13">M40-O40</f>
        <v>1.1150000000000002</v>
      </c>
      <c r="U40" s="35">
        <f t="shared" ref="U40:U59" si="14">Q40-R40</f>
        <v>0.69799999999999995</v>
      </c>
      <c r="V40" s="31">
        <v>0.01</v>
      </c>
      <c r="W40" s="45">
        <f>26.7*(T40-U40)*V40</f>
        <v>0.11133900000000006</v>
      </c>
      <c r="X40" s="45">
        <f t="shared" ref="X40:X54" si="15">26.7*(1.72*(Q40-R40)-(N40-O40))*0.01</f>
        <v>2.9252519999999907E-2</v>
      </c>
      <c r="Y40" s="46">
        <f t="shared" ref="Y40:Y59" si="16">W40/(K40)</f>
        <v>19.083673295454556</v>
      </c>
      <c r="Z40" s="46">
        <f t="shared" ref="Z40:Z59" si="17">X40/K40</f>
        <v>5.0139262499999839</v>
      </c>
      <c r="AA40" s="45">
        <f t="shared" ref="AA40:AA59" si="18">L40/M40</f>
        <v>1.9740608228980319</v>
      </c>
    </row>
    <row r="41" spans="1:27" x14ac:dyDescent="0.25">
      <c r="A41" s="12" t="s">
        <v>30</v>
      </c>
      <c r="B41" s="36">
        <v>43006</v>
      </c>
      <c r="C41" s="12" t="s">
        <v>23</v>
      </c>
      <c r="D41" s="12" t="s">
        <v>21</v>
      </c>
      <c r="G41" s="34">
        <v>274.7</v>
      </c>
      <c r="H41" s="34">
        <v>1.1000000000000001</v>
      </c>
      <c r="J41" s="6">
        <v>6.6000000000000003E-2</v>
      </c>
      <c r="K41" s="6">
        <f t="shared" ref="K41:K59" si="19">J41*(H41/G41)</f>
        <v>2.6428831452493637E-4</v>
      </c>
      <c r="L41" s="27">
        <v>3</v>
      </c>
      <c r="M41" s="12">
        <v>2.3620000000000001</v>
      </c>
      <c r="N41" s="12">
        <v>2.331</v>
      </c>
      <c r="O41" s="12">
        <v>5.0000000000000001E-3</v>
      </c>
      <c r="P41" s="12">
        <v>1.831</v>
      </c>
      <c r="Q41" s="12">
        <v>1.8380000000000001</v>
      </c>
      <c r="R41" s="12">
        <v>8.9999999999999993E-3</v>
      </c>
      <c r="T41" s="35">
        <f t="shared" si="13"/>
        <v>2.3570000000000002</v>
      </c>
      <c r="U41" s="35">
        <f t="shared" si="14"/>
        <v>1.8290000000000002</v>
      </c>
      <c r="V41" s="31">
        <v>0.01</v>
      </c>
      <c r="W41" s="45">
        <f>26.7*(T41-U41)*V41</f>
        <v>0.14097599999999999</v>
      </c>
      <c r="X41" s="45">
        <f t="shared" si="15"/>
        <v>0.2189079600000001</v>
      </c>
      <c r="Y41" s="46">
        <f t="shared" si="16"/>
        <v>533.41745454545435</v>
      </c>
      <c r="Z41" s="46">
        <f t="shared" si="17"/>
        <v>828.29223983471081</v>
      </c>
      <c r="AA41" s="45">
        <f t="shared" si="18"/>
        <v>1.2701100762066044</v>
      </c>
    </row>
    <row r="42" spans="1:27" x14ac:dyDescent="0.25">
      <c r="A42" s="12" t="s">
        <v>31</v>
      </c>
      <c r="B42" s="36">
        <v>43006</v>
      </c>
      <c r="C42" s="12" t="s">
        <v>23</v>
      </c>
      <c r="D42" s="12" t="s">
        <v>21</v>
      </c>
      <c r="G42" s="34">
        <v>379.4</v>
      </c>
      <c r="H42" s="34">
        <v>1.5</v>
      </c>
      <c r="J42" s="6">
        <v>6.6000000000000003E-2</v>
      </c>
      <c r="K42" s="6">
        <f t="shared" si="19"/>
        <v>2.6093832366895096E-4</v>
      </c>
      <c r="L42" s="27">
        <v>3</v>
      </c>
      <c r="M42" s="12">
        <v>2.3109999999999999</v>
      </c>
      <c r="N42" s="12">
        <v>2.2789999999999999</v>
      </c>
      <c r="O42" s="12">
        <v>6.0000000000000001E-3</v>
      </c>
      <c r="P42" s="12">
        <v>1.696</v>
      </c>
      <c r="Q42" s="12">
        <v>1.7010000000000001</v>
      </c>
      <c r="R42" s="27">
        <v>0.01</v>
      </c>
      <c r="T42" s="35">
        <f t="shared" si="13"/>
        <v>2.3050000000000002</v>
      </c>
      <c r="U42" s="35">
        <f t="shared" si="14"/>
        <v>1.6910000000000001</v>
      </c>
      <c r="V42" s="31">
        <v>0.01</v>
      </c>
      <c r="W42" s="45">
        <f t="shared" ref="W42:W59" si="20">26.7*(T42-U42)*V42</f>
        <v>0.16393800000000003</v>
      </c>
      <c r="X42" s="45">
        <f t="shared" si="15"/>
        <v>0.16968384</v>
      </c>
      <c r="Y42" s="46">
        <f t="shared" si="16"/>
        <v>628.26340606060614</v>
      </c>
      <c r="Z42" s="46">
        <f t="shared" si="17"/>
        <v>650.28332218181822</v>
      </c>
      <c r="AA42" s="45">
        <f t="shared" si="18"/>
        <v>1.2981393336218088</v>
      </c>
    </row>
    <row r="43" spans="1:27" x14ac:dyDescent="0.25">
      <c r="A43" s="12" t="s">
        <v>32</v>
      </c>
      <c r="B43" s="36">
        <v>43006</v>
      </c>
      <c r="C43" s="12" t="s">
        <v>23</v>
      </c>
      <c r="D43" s="12" t="s">
        <v>21</v>
      </c>
      <c r="G43" s="34">
        <v>119.6</v>
      </c>
      <c r="H43" s="34">
        <v>2.2000000000000002</v>
      </c>
      <c r="J43" s="6">
        <v>6.6000000000000003E-2</v>
      </c>
      <c r="K43" s="6">
        <f t="shared" si="19"/>
        <v>1.2140468227424752E-3</v>
      </c>
      <c r="L43" s="27">
        <v>3</v>
      </c>
      <c r="M43" s="12">
        <v>2.395</v>
      </c>
      <c r="N43" s="12">
        <v>2.3660000000000001</v>
      </c>
      <c r="O43" s="12">
        <v>5.0000000000000001E-3</v>
      </c>
      <c r="P43" s="12">
        <v>1.8819999999999999</v>
      </c>
      <c r="Q43" s="12">
        <v>1.8859999999999999</v>
      </c>
      <c r="R43" s="12">
        <v>1.2E-2</v>
      </c>
      <c r="T43" s="35">
        <f t="shared" si="13"/>
        <v>2.39</v>
      </c>
      <c r="U43" s="35">
        <f t="shared" si="14"/>
        <v>1.8739999999999999</v>
      </c>
      <c r="V43" s="31">
        <v>0.01</v>
      </c>
      <c r="W43" s="45">
        <f t="shared" si="20"/>
        <v>0.13777200000000006</v>
      </c>
      <c r="X43" s="45">
        <f t="shared" si="15"/>
        <v>0.23022875999999992</v>
      </c>
      <c r="Y43" s="46">
        <f t="shared" si="16"/>
        <v>113.48161983471077</v>
      </c>
      <c r="Z43" s="46">
        <f t="shared" si="17"/>
        <v>189.63746347107428</v>
      </c>
      <c r="AA43" s="45">
        <f t="shared" si="18"/>
        <v>1.2526096033402923</v>
      </c>
    </row>
    <row r="44" spans="1:27" x14ac:dyDescent="0.25">
      <c r="A44" s="12" t="s">
        <v>33</v>
      </c>
      <c r="B44" s="36">
        <v>43006</v>
      </c>
      <c r="C44" s="12" t="s">
        <v>23</v>
      </c>
      <c r="D44" s="12" t="s">
        <v>21</v>
      </c>
      <c r="G44" s="34">
        <v>8.1999999999999993</v>
      </c>
      <c r="H44" s="34">
        <v>0.6</v>
      </c>
      <c r="J44" s="6">
        <v>6.6000000000000003E-2</v>
      </c>
      <c r="K44" s="6">
        <f t="shared" si="19"/>
        <v>4.8292682926829276E-3</v>
      </c>
      <c r="L44" s="27">
        <v>2.6840000000000002</v>
      </c>
      <c r="M44" s="12">
        <v>1.3680000000000001</v>
      </c>
      <c r="N44" s="12">
        <v>1.337</v>
      </c>
      <c r="O44" s="12">
        <v>2E-3</v>
      </c>
      <c r="P44" s="27">
        <v>0.86</v>
      </c>
      <c r="Q44" s="12">
        <v>0.86399999999999999</v>
      </c>
      <c r="R44" s="12">
        <v>5.0000000000000001E-3</v>
      </c>
      <c r="T44" s="35">
        <f t="shared" si="13"/>
        <v>1.3660000000000001</v>
      </c>
      <c r="U44" s="35">
        <f t="shared" si="14"/>
        <v>0.85899999999999999</v>
      </c>
      <c r="V44" s="31">
        <v>0.01</v>
      </c>
      <c r="W44" s="45">
        <f t="shared" si="20"/>
        <v>0.13536900000000004</v>
      </c>
      <c r="X44" s="45">
        <f t="shared" si="15"/>
        <v>3.8042159999999985E-2</v>
      </c>
      <c r="Y44" s="46">
        <f t="shared" si="16"/>
        <v>28.030954545454549</v>
      </c>
      <c r="Z44" s="46">
        <f t="shared" si="17"/>
        <v>7.8774169696969656</v>
      </c>
      <c r="AA44" s="45">
        <f t="shared" si="18"/>
        <v>1.9619883040935673</v>
      </c>
    </row>
    <row r="45" spans="1:27" x14ac:dyDescent="0.25">
      <c r="A45" s="12" t="s">
        <v>34</v>
      </c>
      <c r="B45" s="36">
        <v>43006</v>
      </c>
      <c r="C45" s="12" t="s">
        <v>24</v>
      </c>
      <c r="D45" s="12" t="s">
        <v>21</v>
      </c>
      <c r="G45" s="34">
        <v>71.599999999999994</v>
      </c>
      <c r="H45" s="34">
        <v>4.5999999999999996</v>
      </c>
      <c r="J45" s="6">
        <v>6.6000000000000003E-2</v>
      </c>
      <c r="K45" s="6">
        <f t="shared" si="19"/>
        <v>4.2402234636871507E-3</v>
      </c>
      <c r="L45" s="27">
        <v>3</v>
      </c>
      <c r="M45" s="12">
        <v>2.41</v>
      </c>
      <c r="N45" s="12">
        <v>2.3730000000000002</v>
      </c>
      <c r="O45" s="12">
        <v>8.0000000000000002E-3</v>
      </c>
      <c r="P45" s="12">
        <v>1.925</v>
      </c>
      <c r="Q45" s="12">
        <v>1.9159999999999999</v>
      </c>
      <c r="R45" s="12">
        <v>1.2999999999999999E-2</v>
      </c>
      <c r="T45" s="35">
        <f t="shared" si="13"/>
        <v>2.4020000000000001</v>
      </c>
      <c r="U45" s="35">
        <f t="shared" si="14"/>
        <v>1.903</v>
      </c>
      <c r="V45" s="31">
        <v>0.01</v>
      </c>
      <c r="W45" s="45">
        <f t="shared" si="20"/>
        <v>0.13323300000000005</v>
      </c>
      <c r="X45" s="45">
        <f t="shared" si="15"/>
        <v>0.2424787199999999</v>
      </c>
      <c r="Y45" s="46">
        <f t="shared" si="16"/>
        <v>31.42122134387353</v>
      </c>
      <c r="Z45" s="46">
        <f t="shared" si="17"/>
        <v>57.185363478260847</v>
      </c>
      <c r="AA45" s="45">
        <f t="shared" si="18"/>
        <v>1.2448132780082988</v>
      </c>
    </row>
    <row r="46" spans="1:27" x14ac:dyDescent="0.25">
      <c r="A46" s="12" t="s">
        <v>35</v>
      </c>
      <c r="B46" s="36">
        <v>43006</v>
      </c>
      <c r="C46" s="12" t="s">
        <v>24</v>
      </c>
      <c r="D46" s="12" t="s">
        <v>21</v>
      </c>
      <c r="G46" s="34">
        <v>86.5</v>
      </c>
      <c r="H46" s="34">
        <v>2</v>
      </c>
      <c r="J46" s="6">
        <v>6.6000000000000003E-2</v>
      </c>
      <c r="K46" s="6">
        <f t="shared" si="19"/>
        <v>1.5260115606936415E-3</v>
      </c>
      <c r="L46" s="27">
        <v>3</v>
      </c>
      <c r="M46" s="12">
        <v>1.7929999999999999</v>
      </c>
      <c r="N46" s="12">
        <v>1.746</v>
      </c>
      <c r="O46" s="12">
        <v>5.0000000000000001E-3</v>
      </c>
      <c r="P46" s="12">
        <v>1.2010000000000001</v>
      </c>
      <c r="Q46" s="12">
        <v>1.204</v>
      </c>
      <c r="R46" s="12">
        <v>0.01</v>
      </c>
      <c r="T46" s="35">
        <f t="shared" si="13"/>
        <v>1.788</v>
      </c>
      <c r="U46" s="35">
        <f t="shared" si="14"/>
        <v>1.194</v>
      </c>
      <c r="V46" s="31">
        <v>0.01</v>
      </c>
      <c r="W46" s="45">
        <f t="shared" si="20"/>
        <v>0.15859800000000002</v>
      </c>
      <c r="X46" s="45">
        <f t="shared" si="15"/>
        <v>8.3485559999999945E-2</v>
      </c>
      <c r="Y46" s="46">
        <f t="shared" si="16"/>
        <v>103.92975000000001</v>
      </c>
      <c r="Z46" s="46">
        <f t="shared" si="17"/>
        <v>54.708340454545421</v>
      </c>
      <c r="AA46" s="45">
        <f t="shared" si="18"/>
        <v>1.6731734523145567</v>
      </c>
    </row>
    <row r="47" spans="1:27" x14ac:dyDescent="0.25">
      <c r="A47" s="12" t="s">
        <v>36</v>
      </c>
      <c r="B47" s="36">
        <v>43006</v>
      </c>
      <c r="C47" s="12" t="s">
        <v>24</v>
      </c>
      <c r="D47" s="12" t="s">
        <v>21</v>
      </c>
      <c r="G47" s="34">
        <v>5.6</v>
      </c>
      <c r="H47" s="34">
        <v>0.8</v>
      </c>
      <c r="J47" s="6">
        <v>6.6000000000000003E-2</v>
      </c>
      <c r="K47" s="6">
        <f t="shared" si="19"/>
        <v>9.4285714285714303E-3</v>
      </c>
      <c r="L47" s="27">
        <v>3</v>
      </c>
      <c r="M47" s="12">
        <v>2.6309999999999998</v>
      </c>
      <c r="N47" s="12">
        <v>2.6080000000000001</v>
      </c>
      <c r="O47" s="12">
        <v>1.4999999999999999E-2</v>
      </c>
      <c r="P47" s="12">
        <v>2.5960000000000001</v>
      </c>
      <c r="Q47" s="12">
        <v>2.57</v>
      </c>
      <c r="R47" s="12">
        <v>1.7999999999999999E-2</v>
      </c>
      <c r="T47" s="35">
        <f t="shared" si="13"/>
        <v>2.6159999999999997</v>
      </c>
      <c r="U47" s="35">
        <f t="shared" si="14"/>
        <v>2.552</v>
      </c>
      <c r="V47" s="31">
        <v>0.01</v>
      </c>
      <c r="W47" s="45">
        <f t="shared" si="20"/>
        <v>1.7087999999999898E-2</v>
      </c>
      <c r="X47" s="45">
        <f t="shared" si="15"/>
        <v>0.47964948000000013</v>
      </c>
      <c r="Y47" s="46">
        <f t="shared" si="16"/>
        <v>1.8123636363636253</v>
      </c>
      <c r="Z47" s="46">
        <f t="shared" si="17"/>
        <v>50.871914545454551</v>
      </c>
      <c r="AA47" s="45">
        <f t="shared" si="18"/>
        <v>1.1402508551881414</v>
      </c>
    </row>
    <row r="48" spans="1:27" x14ac:dyDescent="0.25">
      <c r="A48" s="12" t="s">
        <v>37</v>
      </c>
      <c r="B48" s="36">
        <v>43006</v>
      </c>
      <c r="C48" s="12" t="s">
        <v>24</v>
      </c>
      <c r="D48" s="12" t="s">
        <v>21</v>
      </c>
      <c r="G48" s="34">
        <v>32.299999999999997</v>
      </c>
      <c r="H48" s="34">
        <v>1.9</v>
      </c>
      <c r="J48" s="6">
        <v>6.6000000000000003E-2</v>
      </c>
      <c r="K48" s="6">
        <f t="shared" si="19"/>
        <v>3.8823529411764709E-3</v>
      </c>
      <c r="L48" s="27">
        <v>3</v>
      </c>
      <c r="M48" s="12">
        <v>2.27</v>
      </c>
      <c r="N48" s="12">
        <v>2.2349999999999999</v>
      </c>
      <c r="O48" s="12">
        <v>7.0000000000000001E-3</v>
      </c>
      <c r="P48" s="12">
        <v>1.673</v>
      </c>
      <c r="Q48" s="12">
        <v>1.673</v>
      </c>
      <c r="R48" s="12">
        <v>1.2E-2</v>
      </c>
      <c r="T48" s="35">
        <f t="shared" si="13"/>
        <v>2.2629999999999999</v>
      </c>
      <c r="U48" s="35">
        <f t="shared" si="14"/>
        <v>1.661</v>
      </c>
      <c r="V48" s="31">
        <v>0.01</v>
      </c>
      <c r="W48" s="45">
        <f t="shared" si="20"/>
        <v>0.16073399999999996</v>
      </c>
      <c r="X48" s="45">
        <f t="shared" si="15"/>
        <v>0.16792164000000009</v>
      </c>
      <c r="Y48" s="46">
        <f t="shared" si="16"/>
        <v>41.401181818181804</v>
      </c>
      <c r="Z48" s="46">
        <f t="shared" si="17"/>
        <v>43.252543636363654</v>
      </c>
      <c r="AA48" s="45">
        <f t="shared" si="18"/>
        <v>1.3215859030837005</v>
      </c>
    </row>
    <row r="49" spans="1:27" x14ac:dyDescent="0.25">
      <c r="A49" s="12" t="s">
        <v>38</v>
      </c>
      <c r="B49" s="36">
        <v>43006</v>
      </c>
      <c r="C49" s="12" t="s">
        <v>24</v>
      </c>
      <c r="D49" s="12" t="s">
        <v>21</v>
      </c>
      <c r="G49" s="34">
        <v>3.1</v>
      </c>
      <c r="H49" s="34">
        <v>0.6</v>
      </c>
      <c r="J49" s="6">
        <v>6.6000000000000003E-2</v>
      </c>
      <c r="K49" s="6">
        <f t="shared" si="19"/>
        <v>1.2774193548387098E-2</v>
      </c>
      <c r="L49" s="27">
        <v>3</v>
      </c>
      <c r="M49" s="12">
        <v>1.849</v>
      </c>
      <c r="N49" s="12">
        <v>1.8169999999999999</v>
      </c>
      <c r="O49" s="12">
        <v>5.0000000000000001E-3</v>
      </c>
      <c r="P49" s="12">
        <v>1.2470000000000001</v>
      </c>
      <c r="Q49" s="12">
        <v>1.256</v>
      </c>
      <c r="R49" s="12">
        <v>4.0000000000000001E-3</v>
      </c>
      <c r="T49" s="35">
        <f t="shared" si="13"/>
        <v>1.8440000000000001</v>
      </c>
      <c r="U49" s="35">
        <f t="shared" si="14"/>
        <v>1.252</v>
      </c>
      <c r="V49" s="31">
        <v>0.01</v>
      </c>
      <c r="W49" s="45">
        <f t="shared" si="20"/>
        <v>0.15806400000000001</v>
      </c>
      <c r="X49" s="45">
        <f t="shared" si="15"/>
        <v>9.1164479999999937E-2</v>
      </c>
      <c r="Y49" s="46">
        <f t="shared" si="16"/>
        <v>12.373696969696971</v>
      </c>
      <c r="Z49" s="46">
        <f t="shared" si="17"/>
        <v>7.1366133333333277</v>
      </c>
      <c r="AA49" s="45">
        <f t="shared" si="18"/>
        <v>1.6224986479177934</v>
      </c>
    </row>
    <row r="50" spans="1:27" x14ac:dyDescent="0.25">
      <c r="A50" s="12" t="s">
        <v>39</v>
      </c>
      <c r="B50" s="36">
        <v>43006</v>
      </c>
      <c r="C50" s="12" t="s">
        <v>18</v>
      </c>
      <c r="D50" s="12" t="s">
        <v>21</v>
      </c>
      <c r="G50" s="34">
        <v>15.7</v>
      </c>
      <c r="H50" s="34">
        <v>0.8</v>
      </c>
      <c r="J50" s="6">
        <v>6.6000000000000003E-2</v>
      </c>
      <c r="K50" s="6">
        <f t="shared" si="19"/>
        <v>3.3630573248407646E-3</v>
      </c>
      <c r="L50" s="27">
        <v>2.3679999999999999</v>
      </c>
      <c r="M50" s="12">
        <v>9.1399999999999995E-2</v>
      </c>
      <c r="N50" s="12">
        <v>0.89900000000000002</v>
      </c>
      <c r="O50" s="12">
        <v>0.01</v>
      </c>
      <c r="P50" s="12">
        <v>0.71299999999999997</v>
      </c>
      <c r="Q50" s="12">
        <v>0.71499999999999997</v>
      </c>
      <c r="R50" s="12">
        <v>4.4999999999999998E-2</v>
      </c>
      <c r="T50" s="35">
        <f t="shared" si="13"/>
        <v>8.14E-2</v>
      </c>
      <c r="U50" s="35">
        <f t="shared" si="14"/>
        <v>0.66999999999999993</v>
      </c>
      <c r="V50" s="31">
        <v>0.01</v>
      </c>
      <c r="W50" s="45">
        <f t="shared" si="20"/>
        <v>-0.15715619999999997</v>
      </c>
      <c r="X50" s="45">
        <f t="shared" si="15"/>
        <v>7.0327799999999968E-2</v>
      </c>
      <c r="Y50" s="46">
        <f t="shared" si="16"/>
        <v>-46.73015795454544</v>
      </c>
      <c r="Z50" s="46">
        <f t="shared" si="17"/>
        <v>20.911864772727263</v>
      </c>
      <c r="AA50" s="45">
        <f t="shared" si="18"/>
        <v>25.908096280087527</v>
      </c>
    </row>
    <row r="51" spans="1:27" x14ac:dyDescent="0.25">
      <c r="A51" s="12" t="s">
        <v>40</v>
      </c>
      <c r="B51" s="36">
        <v>43006</v>
      </c>
      <c r="C51" s="12" t="s">
        <v>18</v>
      </c>
      <c r="D51" s="12" t="s">
        <v>21</v>
      </c>
      <c r="G51" s="34">
        <v>4.4000000000000004</v>
      </c>
      <c r="H51" s="34">
        <v>0.5</v>
      </c>
      <c r="J51" s="6">
        <v>6.6000000000000003E-2</v>
      </c>
      <c r="K51" s="6">
        <f t="shared" si="19"/>
        <v>7.4999999999999997E-3</v>
      </c>
      <c r="L51" s="27">
        <v>3</v>
      </c>
      <c r="M51" s="12">
        <v>2.6890000000000001</v>
      </c>
      <c r="N51" s="12">
        <v>2.67</v>
      </c>
      <c r="O51" s="12">
        <v>8.0000000000000002E-3</v>
      </c>
      <c r="P51" s="12">
        <v>2.6549999999999998</v>
      </c>
      <c r="Q51" s="12">
        <v>2.6320000000000001</v>
      </c>
      <c r="R51" s="12">
        <v>1.7000000000000001E-2</v>
      </c>
      <c r="T51" s="35">
        <f t="shared" si="13"/>
        <v>2.681</v>
      </c>
      <c r="U51" s="35">
        <f t="shared" si="14"/>
        <v>2.6150000000000002</v>
      </c>
      <c r="V51" s="31">
        <v>0.01</v>
      </c>
      <c r="W51" s="45">
        <f t="shared" si="20"/>
        <v>1.7621999999999957E-2</v>
      </c>
      <c r="X51" s="45">
        <f t="shared" si="15"/>
        <v>0.49015860000000017</v>
      </c>
      <c r="Y51" s="46">
        <f t="shared" si="16"/>
        <v>2.3495999999999944</v>
      </c>
      <c r="Z51" s="46">
        <f t="shared" si="17"/>
        <v>65.354480000000024</v>
      </c>
      <c r="AA51" s="45">
        <f t="shared" si="18"/>
        <v>1.1156563778356265</v>
      </c>
    </row>
    <row r="52" spans="1:27" x14ac:dyDescent="0.25">
      <c r="A52" s="12" t="s">
        <v>41</v>
      </c>
      <c r="B52" s="36">
        <v>43006</v>
      </c>
      <c r="C52" s="12" t="s">
        <v>18</v>
      </c>
      <c r="D52" s="12" t="s">
        <v>21</v>
      </c>
      <c r="G52" s="34">
        <v>13.1</v>
      </c>
      <c r="H52" s="34">
        <v>1.4</v>
      </c>
      <c r="J52" s="6">
        <v>6.6000000000000003E-2</v>
      </c>
      <c r="K52" s="6">
        <f t="shared" si="19"/>
        <v>7.0534351145038173E-3</v>
      </c>
      <c r="L52" s="27">
        <v>3</v>
      </c>
      <c r="M52" s="12">
        <v>2.339</v>
      </c>
      <c r="N52" s="12">
        <v>2.298</v>
      </c>
      <c r="O52" s="12">
        <v>5.0000000000000001E-3</v>
      </c>
      <c r="P52" s="12">
        <v>1.7809999999999999</v>
      </c>
      <c r="Q52" s="12">
        <v>1.778</v>
      </c>
      <c r="R52" s="12">
        <v>1.2E-2</v>
      </c>
      <c r="T52" s="35">
        <f t="shared" si="13"/>
        <v>2.3340000000000001</v>
      </c>
      <c r="U52" s="35">
        <f t="shared" si="14"/>
        <v>1.766</v>
      </c>
      <c r="V52" s="31">
        <v>0.01</v>
      </c>
      <c r="W52" s="45">
        <f t="shared" si="20"/>
        <v>0.15165600000000001</v>
      </c>
      <c r="X52" s="45">
        <f t="shared" si="15"/>
        <v>0.19878683999999991</v>
      </c>
      <c r="Y52" s="46">
        <f t="shared" si="16"/>
        <v>21.501012987012988</v>
      </c>
      <c r="Z52" s="46">
        <f t="shared" si="17"/>
        <v>28.182982727272712</v>
      </c>
      <c r="AA52" s="45">
        <f t="shared" si="18"/>
        <v>1.2825994014536126</v>
      </c>
    </row>
    <row r="53" spans="1:27" x14ac:dyDescent="0.25">
      <c r="A53" s="12" t="s">
        <v>42</v>
      </c>
      <c r="B53" s="36">
        <v>43006</v>
      </c>
      <c r="C53" s="12" t="s">
        <v>18</v>
      </c>
      <c r="D53" s="12" t="s">
        <v>21</v>
      </c>
      <c r="G53" s="34">
        <v>13.5</v>
      </c>
      <c r="H53" s="34">
        <v>1.3</v>
      </c>
      <c r="J53" s="6">
        <v>6.6000000000000003E-2</v>
      </c>
      <c r="K53" s="6">
        <f t="shared" si="19"/>
        <v>6.3555555555555561E-3</v>
      </c>
      <c r="L53" s="27">
        <v>3</v>
      </c>
      <c r="M53" s="12">
        <v>2.6819999999999999</v>
      </c>
      <c r="N53" s="12">
        <v>2.657</v>
      </c>
      <c r="O53" s="12">
        <v>1.7000000000000001E-2</v>
      </c>
      <c r="P53" s="12">
        <v>2.6309999999999998</v>
      </c>
      <c r="Q53" s="12">
        <v>2.6080000000000001</v>
      </c>
      <c r="R53" s="12">
        <v>0.02</v>
      </c>
      <c r="T53" s="35">
        <f t="shared" si="13"/>
        <v>2.665</v>
      </c>
      <c r="U53" s="35">
        <f t="shared" si="14"/>
        <v>2.5880000000000001</v>
      </c>
      <c r="V53" s="31">
        <v>0.01</v>
      </c>
      <c r="W53" s="45">
        <f t="shared" si="20"/>
        <v>2.055899999999999E-2</v>
      </c>
      <c r="X53" s="45">
        <f t="shared" si="15"/>
        <v>0.48363312000000003</v>
      </c>
      <c r="Y53" s="46">
        <f t="shared" si="16"/>
        <v>3.2348076923076907</v>
      </c>
      <c r="Z53" s="46">
        <f t="shared" si="17"/>
        <v>76.096120279720282</v>
      </c>
      <c r="AA53" s="45">
        <f t="shared" si="18"/>
        <v>1.1185682326621924</v>
      </c>
    </row>
    <row r="54" spans="1:27" x14ac:dyDescent="0.25">
      <c r="A54" s="12" t="s">
        <v>43</v>
      </c>
      <c r="B54" s="36">
        <v>43006</v>
      </c>
      <c r="C54" s="12" t="s">
        <v>18</v>
      </c>
      <c r="D54" s="12" t="s">
        <v>21</v>
      </c>
      <c r="G54" s="34">
        <v>12.6</v>
      </c>
      <c r="H54" s="34">
        <v>2.2000000000000002</v>
      </c>
      <c r="J54" s="6">
        <v>6.6000000000000003E-2</v>
      </c>
      <c r="K54" s="6">
        <f t="shared" si="19"/>
        <v>1.1523809523809525E-2</v>
      </c>
      <c r="L54" s="27">
        <v>3</v>
      </c>
      <c r="M54" s="12">
        <v>2.0150000000000001</v>
      </c>
      <c r="N54" s="12">
        <v>1.9650000000000001</v>
      </c>
      <c r="O54" s="12">
        <v>6.0000000000000001E-3</v>
      </c>
      <c r="P54" s="12">
        <v>1.4239999999999999</v>
      </c>
      <c r="Q54" s="12">
        <v>1.417</v>
      </c>
      <c r="R54" s="12">
        <v>8.9999999999999993E-3</v>
      </c>
      <c r="T54" s="35">
        <f t="shared" si="13"/>
        <v>2.0090000000000003</v>
      </c>
      <c r="U54" s="35">
        <f t="shared" si="14"/>
        <v>1.4080000000000001</v>
      </c>
      <c r="V54" s="31">
        <v>0.01</v>
      </c>
      <c r="W54" s="45">
        <f t="shared" si="20"/>
        <v>0.16046700000000005</v>
      </c>
      <c r="X54" s="45">
        <f t="shared" si="15"/>
        <v>0.12355692000000007</v>
      </c>
      <c r="Y54" s="46">
        <f t="shared" si="16"/>
        <v>13.924822314049591</v>
      </c>
      <c r="Z54" s="46">
        <f t="shared" si="17"/>
        <v>10.72188148760331</v>
      </c>
      <c r="AA54" s="45">
        <f t="shared" si="18"/>
        <v>1.4888337468982629</v>
      </c>
    </row>
    <row r="55" spans="1:27" x14ac:dyDescent="0.25">
      <c r="A55" s="12" t="s">
        <v>44</v>
      </c>
      <c r="B55" s="36">
        <v>43006</v>
      </c>
      <c r="C55" s="12" t="s">
        <v>25</v>
      </c>
      <c r="D55" s="12" t="s">
        <v>22</v>
      </c>
      <c r="G55" s="34">
        <v>3</v>
      </c>
      <c r="H55" s="34">
        <v>1.1000000000000001</v>
      </c>
      <c r="I55" s="12">
        <v>0.44779999999999998</v>
      </c>
      <c r="J55" s="6">
        <v>1.0821819999999999E-2</v>
      </c>
      <c r="K55" s="6">
        <f t="shared" si="19"/>
        <v>3.9680006666666665E-3</v>
      </c>
      <c r="L55" s="27">
        <v>2.343</v>
      </c>
      <c r="M55" s="12">
        <v>0.91100000000000003</v>
      </c>
      <c r="N55" s="12">
        <v>0.89800000000000002</v>
      </c>
      <c r="O55" s="12">
        <v>5.0000000000000001E-3</v>
      </c>
      <c r="P55" s="12">
        <v>0.66100000000000003</v>
      </c>
      <c r="Q55" s="12">
        <v>0.66900000000000004</v>
      </c>
      <c r="R55" s="12">
        <v>4.3999999999999997E-2</v>
      </c>
      <c r="T55" s="35">
        <f>M55-O55</f>
        <v>0.90600000000000003</v>
      </c>
      <c r="U55" s="35">
        <f t="shared" si="14"/>
        <v>0.625</v>
      </c>
      <c r="V55" s="31">
        <v>0.01</v>
      </c>
      <c r="W55" s="45">
        <f t="shared" si="20"/>
        <v>7.502700000000001E-2</v>
      </c>
      <c r="X55" s="45">
        <f>26.7*(1.72*(Q55-R55)-(N55-O55))*0.01</f>
        <v>4.8593999999999984E-2</v>
      </c>
      <c r="Y55" s="46">
        <f t="shared" si="16"/>
        <v>18.908010936154081</v>
      </c>
      <c r="Z55" s="46">
        <f t="shared" si="17"/>
        <v>12.24646971665495</v>
      </c>
      <c r="AA55" s="45">
        <f t="shared" si="18"/>
        <v>2.5718990120746432</v>
      </c>
    </row>
    <row r="56" spans="1:27" x14ac:dyDescent="0.25">
      <c r="A56" s="12" t="s">
        <v>45</v>
      </c>
      <c r="B56" s="36">
        <v>43006</v>
      </c>
      <c r="C56" s="12" t="s">
        <v>25</v>
      </c>
      <c r="D56" s="12" t="s">
        <v>22</v>
      </c>
      <c r="G56" s="34">
        <v>11.9</v>
      </c>
      <c r="H56" s="34">
        <v>1.6</v>
      </c>
      <c r="I56" s="12">
        <v>1.1593</v>
      </c>
      <c r="J56" s="6">
        <v>2.7968970000000003E-2</v>
      </c>
      <c r="K56" s="6">
        <f t="shared" si="19"/>
        <v>3.7605337815126054E-3</v>
      </c>
      <c r="L56" s="27">
        <v>2.895</v>
      </c>
      <c r="M56" s="12">
        <v>1.095</v>
      </c>
      <c r="N56" s="12">
        <v>1.077</v>
      </c>
      <c r="O56" s="12">
        <v>6.0000000000000001E-3</v>
      </c>
      <c r="P56" s="12">
        <v>0.77200000000000002</v>
      </c>
      <c r="Q56" s="12">
        <v>0.78</v>
      </c>
      <c r="R56" s="12">
        <v>2.8000000000000001E-2</v>
      </c>
      <c r="T56" s="35">
        <f>M56-O56</f>
        <v>1.089</v>
      </c>
      <c r="U56" s="35">
        <f t="shared" si="14"/>
        <v>0.752</v>
      </c>
      <c r="V56" s="31">
        <v>0.01</v>
      </c>
      <c r="W56" s="45">
        <f t="shared" si="20"/>
        <v>8.9979000000000003E-2</v>
      </c>
      <c r="X56" s="45">
        <f>26.7*(1.72*(Q56-R56)-(N56-O56))*0.01</f>
        <v>5.9391479999999996E-2</v>
      </c>
      <c r="Y56" s="46">
        <f t="shared" si="16"/>
        <v>23.927188326920867</v>
      </c>
      <c r="Z56" s="46">
        <f t="shared" si="17"/>
        <v>15.793364306944444</v>
      </c>
      <c r="AA56" s="45">
        <f t="shared" si="18"/>
        <v>2.6438356164383561</v>
      </c>
    </row>
    <row r="57" spans="1:27" x14ac:dyDescent="0.25">
      <c r="A57" s="12" t="s">
        <v>46</v>
      </c>
      <c r="B57" s="36">
        <v>43006</v>
      </c>
      <c r="C57" s="12" t="s">
        <v>25</v>
      </c>
      <c r="D57" s="12" t="s">
        <v>22</v>
      </c>
      <c r="G57" s="34">
        <v>6.8</v>
      </c>
      <c r="H57" s="34">
        <v>0.7</v>
      </c>
      <c r="I57" s="12">
        <v>0.49180000000000001</v>
      </c>
      <c r="J57" s="6">
        <v>1.1882220000000001E-2</v>
      </c>
      <c r="K57" s="6">
        <f t="shared" si="19"/>
        <v>1.2231697058823529E-3</v>
      </c>
      <c r="L57" s="27">
        <v>1.833</v>
      </c>
      <c r="M57" s="12">
        <v>0.73799999999999999</v>
      </c>
      <c r="N57" s="12">
        <v>0.72299999999999998</v>
      </c>
      <c r="O57" s="12">
        <v>3.0000000000000001E-3</v>
      </c>
      <c r="P57" s="12">
        <v>0.502</v>
      </c>
      <c r="Q57" s="12">
        <v>0.50600000000000001</v>
      </c>
      <c r="R57" s="12">
        <v>1.4999999999999999E-2</v>
      </c>
      <c r="T57" s="35">
        <f>M57-O57</f>
        <v>0.73499999999999999</v>
      </c>
      <c r="U57" s="35">
        <f t="shared" si="14"/>
        <v>0.49099999999999999</v>
      </c>
      <c r="V57" s="31">
        <v>0.01</v>
      </c>
      <c r="W57" s="45">
        <f t="shared" si="20"/>
        <v>6.5147999999999998E-2</v>
      </c>
      <c r="X57" s="45">
        <f>26.7*(1.72*(Q57-R57)-(N57-O57))*0.01</f>
        <v>3.3246839999999993E-2</v>
      </c>
      <c r="Y57" s="46">
        <f t="shared" si="16"/>
        <v>53.261619942593704</v>
      </c>
      <c r="Z57" s="46">
        <f t="shared" si="17"/>
        <v>27.180888996933469</v>
      </c>
      <c r="AA57" s="45">
        <f t="shared" si="18"/>
        <v>2.4837398373983741</v>
      </c>
    </row>
    <row r="58" spans="1:27" x14ac:dyDescent="0.25">
      <c r="A58" s="12" t="s">
        <v>47</v>
      </c>
      <c r="B58" s="36">
        <v>43006</v>
      </c>
      <c r="C58" s="12" t="s">
        <v>25</v>
      </c>
      <c r="D58" s="12" t="s">
        <v>22</v>
      </c>
      <c r="G58" s="34">
        <v>5</v>
      </c>
      <c r="H58" s="34">
        <v>0.9</v>
      </c>
      <c r="I58" s="12">
        <v>0.57269999999999999</v>
      </c>
      <c r="J58" s="6">
        <v>1.3831909999999999E-2</v>
      </c>
      <c r="K58" s="6">
        <f t="shared" si="19"/>
        <v>2.4897437999999998E-3</v>
      </c>
      <c r="L58" s="27">
        <v>2.7669999999999999</v>
      </c>
      <c r="M58" s="12">
        <v>1.153</v>
      </c>
      <c r="N58" s="12">
        <v>1.133</v>
      </c>
      <c r="O58" s="12">
        <v>7.0000000000000001E-3</v>
      </c>
      <c r="P58" s="12">
        <v>0.80800000000000005</v>
      </c>
      <c r="Q58" s="12">
        <v>0.81799999999999995</v>
      </c>
      <c r="R58" s="12">
        <v>3.7999999999999999E-2</v>
      </c>
      <c r="T58" s="35">
        <f>M58-O58</f>
        <v>1.1460000000000001</v>
      </c>
      <c r="U58" s="35">
        <f t="shared" si="14"/>
        <v>0.77999999999999992</v>
      </c>
      <c r="V58" s="31">
        <v>0.01</v>
      </c>
      <c r="W58" s="45">
        <f t="shared" si="20"/>
        <v>9.7722000000000059E-2</v>
      </c>
      <c r="X58" s="45">
        <f>26.7*(1.72*(Q58-R58)-(N58-O58))*0.01</f>
        <v>5.7565199999999941E-2</v>
      </c>
      <c r="Y58" s="46">
        <f t="shared" si="16"/>
        <v>39.249821608151031</v>
      </c>
      <c r="Z58" s="46">
        <f t="shared" si="17"/>
        <v>23.120933165894396</v>
      </c>
      <c r="AA58" s="45">
        <f t="shared" si="18"/>
        <v>2.3998265394622722</v>
      </c>
    </row>
    <row r="59" spans="1:27" x14ac:dyDescent="0.25">
      <c r="A59" s="12" t="s">
        <v>48</v>
      </c>
      <c r="B59" s="36">
        <v>43006</v>
      </c>
      <c r="C59" s="12" t="s">
        <v>25</v>
      </c>
      <c r="D59" s="12" t="s">
        <v>22</v>
      </c>
      <c r="G59" s="34">
        <v>18</v>
      </c>
      <c r="H59" s="34">
        <v>0.8</v>
      </c>
      <c r="I59" s="12">
        <v>1.2490000000000001</v>
      </c>
      <c r="J59" s="6">
        <v>3.0130740000000003E-2</v>
      </c>
      <c r="K59" s="6">
        <f t="shared" si="19"/>
        <v>1.3391440000000002E-3</v>
      </c>
      <c r="L59" s="27">
        <v>1.4</v>
      </c>
      <c r="M59" s="12">
        <v>0.53900000000000003</v>
      </c>
      <c r="N59" s="27">
        <v>0.53</v>
      </c>
      <c r="O59" s="12">
        <v>4.0000000000000001E-3</v>
      </c>
      <c r="P59" s="12">
        <v>0.433</v>
      </c>
      <c r="Q59" s="12">
        <v>0.437</v>
      </c>
      <c r="R59" s="12">
        <v>5.0999999999999997E-2</v>
      </c>
      <c r="T59" s="35">
        <f>M59-O59</f>
        <v>0.53500000000000003</v>
      </c>
      <c r="U59" s="35">
        <f t="shared" si="14"/>
        <v>0.38600000000000001</v>
      </c>
      <c r="V59" s="31">
        <v>0.01</v>
      </c>
      <c r="W59" s="45">
        <f t="shared" si="20"/>
        <v>3.9783000000000006E-2</v>
      </c>
      <c r="X59" s="45">
        <f>26.7*(1.72*(Q59-R59)-(N59-O59))*0.01</f>
        <v>3.6824639999999985E-2</v>
      </c>
      <c r="Y59" s="46">
        <f t="shared" si="16"/>
        <v>29.707783479595921</v>
      </c>
      <c r="Z59" s="46">
        <f t="shared" si="17"/>
        <v>27.498640922858169</v>
      </c>
      <c r="AA59" s="45">
        <f t="shared" si="18"/>
        <v>2.5974025974025969</v>
      </c>
    </row>
    <row r="60" spans="1:27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 x14ac:dyDescent="0.25">
      <c r="A61" s="12" t="s">
        <v>44</v>
      </c>
      <c r="B61" s="36">
        <v>43034</v>
      </c>
      <c r="C61" s="12" t="s">
        <v>20</v>
      </c>
      <c r="D61" s="9" t="s">
        <v>17</v>
      </c>
      <c r="G61" s="31">
        <v>9.4931000000000001</v>
      </c>
      <c r="H61" s="27">
        <v>0.50190000000000001</v>
      </c>
      <c r="J61" s="6">
        <v>6.6000000000000003E-2</v>
      </c>
      <c r="K61" s="6">
        <f>J61*(H61/G61)</f>
        <v>3.4894186303736402E-3</v>
      </c>
      <c r="L61" s="27">
        <v>1.2589999999999999</v>
      </c>
      <c r="M61" s="27">
        <v>0.50700000000000001</v>
      </c>
      <c r="N61" s="27">
        <v>0.498</v>
      </c>
      <c r="O61" s="27">
        <v>2E-3</v>
      </c>
      <c r="P61" s="27">
        <v>0.371</v>
      </c>
      <c r="Q61" s="27">
        <v>0.375</v>
      </c>
      <c r="R61" s="27">
        <v>0.03</v>
      </c>
      <c r="T61" s="35">
        <f>M61-O61</f>
        <v>0.505</v>
      </c>
      <c r="U61" s="35">
        <f>Q61-R61</f>
        <v>0.34499999999999997</v>
      </c>
      <c r="V61" s="31">
        <v>0.01</v>
      </c>
      <c r="W61" s="45">
        <f>26.7*(T61-U61)*V61</f>
        <v>4.2720000000000015E-2</v>
      </c>
      <c r="X61" s="45">
        <f>26.7*(1.72*(Q61-R61)-(N61-O61))*0.01</f>
        <v>2.6005799999999982E-2</v>
      </c>
      <c r="Y61" s="46">
        <f t="shared" ref="Y61:Y62" si="21">W61/(K61)</f>
        <v>12.242727091597388</v>
      </c>
      <c r="Z61" s="46">
        <f>X61/K61</f>
        <v>7.4527601170099018</v>
      </c>
      <c r="AA61" s="45">
        <f>L61/M61</f>
        <v>2.4832347140039444</v>
      </c>
    </row>
    <row r="62" spans="1:27" x14ac:dyDescent="0.25">
      <c r="A62" s="12" t="s">
        <v>45</v>
      </c>
      <c r="B62" s="36">
        <v>43034</v>
      </c>
      <c r="C62" s="12" t="s">
        <v>20</v>
      </c>
      <c r="D62" s="9" t="s">
        <v>17</v>
      </c>
      <c r="G62" s="31">
        <v>9.33</v>
      </c>
      <c r="H62" s="27">
        <v>1.0033000000000001</v>
      </c>
      <c r="J62" s="6">
        <v>6.6000000000000003E-2</v>
      </c>
      <c r="K62" s="6">
        <f t="shared" ref="K62:K80" si="22">J62*(H62/G62)</f>
        <v>7.0972990353697762E-3</v>
      </c>
      <c r="L62" s="27">
        <v>2.056</v>
      </c>
      <c r="M62" s="27">
        <v>0.81</v>
      </c>
      <c r="N62" s="27">
        <v>0.79800000000000004</v>
      </c>
      <c r="O62" s="27">
        <v>5.0000000000000001E-3</v>
      </c>
      <c r="P62" s="27">
        <v>0.58299999999999996</v>
      </c>
      <c r="Q62" s="27">
        <v>0.59</v>
      </c>
      <c r="R62" s="27">
        <v>4.7E-2</v>
      </c>
      <c r="T62" s="35">
        <f>M62-O62</f>
        <v>0.80500000000000005</v>
      </c>
      <c r="U62" s="35">
        <f t="shared" ref="U62:U80" si="23">Q62-R62</f>
        <v>0.54299999999999993</v>
      </c>
      <c r="V62" s="31">
        <v>0.01</v>
      </c>
      <c r="W62" s="45">
        <f>26.7*(T62-U62)*V62</f>
        <v>6.995400000000003E-2</v>
      </c>
      <c r="X62" s="45">
        <f>26.7*(1.72*(Q62-R62)-(N62-O62))*0.01</f>
        <v>3.7636319999999966E-2</v>
      </c>
      <c r="Y62" s="46">
        <f t="shared" si="21"/>
        <v>9.8564256136567536</v>
      </c>
      <c r="Z62" s="46">
        <f>X62/K62</f>
        <v>5.3029074599276873</v>
      </c>
      <c r="AA62" s="45">
        <f>L62/M62</f>
        <v>2.5382716049382714</v>
      </c>
    </row>
    <row r="63" spans="1:27" x14ac:dyDescent="0.25">
      <c r="A63" s="12" t="s">
        <v>46</v>
      </c>
      <c r="B63" s="36">
        <v>43034</v>
      </c>
      <c r="C63" s="12" t="s">
        <v>20</v>
      </c>
      <c r="D63" s="9" t="s">
        <v>17</v>
      </c>
      <c r="G63" s="31">
        <v>15.6022</v>
      </c>
      <c r="H63" s="27">
        <v>1.3637999999999999</v>
      </c>
      <c r="J63" s="6">
        <v>6.6000000000000003E-2</v>
      </c>
      <c r="K63" s="6">
        <f t="shared" si="22"/>
        <v>5.7691094845598702E-3</v>
      </c>
      <c r="L63" s="27">
        <v>1.593</v>
      </c>
      <c r="M63" s="27">
        <v>0.622</v>
      </c>
      <c r="N63" s="27">
        <v>0.61199999999999999</v>
      </c>
      <c r="O63" s="27">
        <v>3.0000000000000001E-3</v>
      </c>
      <c r="P63" s="27">
        <v>0.46</v>
      </c>
      <c r="Q63" s="27">
        <v>0.46400000000000002</v>
      </c>
      <c r="R63" s="27">
        <v>3.6999999999999998E-2</v>
      </c>
      <c r="T63" s="35">
        <f>M63-O63</f>
        <v>0.61899999999999999</v>
      </c>
      <c r="U63" s="35">
        <f t="shared" si="23"/>
        <v>0.42700000000000005</v>
      </c>
      <c r="V63" s="31">
        <v>0.01</v>
      </c>
      <c r="W63" s="45">
        <f t="shared" ref="W63:W64" si="24">26.7*(T63-U63)*V63</f>
        <v>5.1263999999999983E-2</v>
      </c>
      <c r="X63" s="45">
        <f>26.7*(1.72*(Q63-R63)-(N63-O63))*0.01</f>
        <v>3.3492480000000033E-2</v>
      </c>
      <c r="Y63" s="46">
        <f>W63/(K63)</f>
        <v>8.885946806383231</v>
      </c>
      <c r="Z63" s="46">
        <f>X63/K63</f>
        <v>5.8054852468370512</v>
      </c>
      <c r="AA63" s="45">
        <f>L63/M63</f>
        <v>2.5610932475884245</v>
      </c>
    </row>
    <row r="64" spans="1:27" x14ac:dyDescent="0.25">
      <c r="A64" s="12" t="s">
        <v>47</v>
      </c>
      <c r="B64" s="36">
        <v>43034</v>
      </c>
      <c r="C64" s="12" t="s">
        <v>20</v>
      </c>
      <c r="D64" s="9" t="s">
        <v>17</v>
      </c>
      <c r="G64" s="31">
        <v>10.290100000000001</v>
      </c>
      <c r="H64" s="27">
        <v>1.2623</v>
      </c>
      <c r="J64" s="6">
        <v>6.6000000000000003E-2</v>
      </c>
      <c r="K64" s="6">
        <f t="shared" si="22"/>
        <v>8.0963061583463718E-3</v>
      </c>
      <c r="L64" s="27">
        <v>2.774</v>
      </c>
      <c r="M64" s="27">
        <v>1.075</v>
      </c>
      <c r="N64" s="27">
        <v>1.0580000000000001</v>
      </c>
      <c r="O64" s="27">
        <v>7.0000000000000001E-3</v>
      </c>
      <c r="P64" s="27">
        <v>0.79300000000000004</v>
      </c>
      <c r="Q64" s="27">
        <v>0.80100000000000005</v>
      </c>
      <c r="R64" s="27">
        <v>0.06</v>
      </c>
      <c r="T64" s="35">
        <f t="shared" ref="T64:T65" si="25">M64-O64</f>
        <v>1.0680000000000001</v>
      </c>
      <c r="U64" s="35">
        <f t="shared" si="23"/>
        <v>0.7410000000000001</v>
      </c>
      <c r="V64" s="31">
        <v>0.01</v>
      </c>
      <c r="W64" s="45">
        <f t="shared" si="24"/>
        <v>8.7308999999999984E-2</v>
      </c>
      <c r="X64" s="45">
        <f>26.7*(1.72*(Q64-R64)-(N64-O64))*0.01</f>
        <v>5.9679839999999984E-2</v>
      </c>
      <c r="Y64" s="46">
        <f>W64/(K64)</f>
        <v>10.783806626432268</v>
      </c>
      <c r="Z64" s="46">
        <f>X64/K64</f>
        <v>7.3712429881961476</v>
      </c>
      <c r="AA64" s="45">
        <f>L64/M64</f>
        <v>2.5804651162790697</v>
      </c>
    </row>
    <row r="65" spans="1:27" x14ac:dyDescent="0.25">
      <c r="A65" s="12" t="s">
        <v>48</v>
      </c>
      <c r="B65" s="36">
        <v>43034</v>
      </c>
      <c r="C65" s="12" t="s">
        <v>20</v>
      </c>
      <c r="D65" s="9" t="s">
        <v>17</v>
      </c>
      <c r="G65" s="31">
        <v>2.8511000000000002</v>
      </c>
      <c r="H65" s="27">
        <v>0.84630000000000005</v>
      </c>
      <c r="J65" s="6">
        <v>6.6000000000000003E-2</v>
      </c>
      <c r="K65" s="6">
        <f t="shared" si="22"/>
        <v>1.9590964890743922E-2</v>
      </c>
      <c r="L65" s="27">
        <v>2.0419999999999998</v>
      </c>
      <c r="M65" s="27">
        <v>0.77700000000000002</v>
      </c>
      <c r="N65" s="27">
        <v>0.76400000000000001</v>
      </c>
      <c r="O65" s="27">
        <v>4.0000000000000001E-3</v>
      </c>
      <c r="P65" s="27">
        <v>0.61599999999999999</v>
      </c>
      <c r="Q65" s="27">
        <v>0.623</v>
      </c>
      <c r="R65" s="27">
        <v>7.9000000000000001E-2</v>
      </c>
      <c r="T65" s="35">
        <f t="shared" si="25"/>
        <v>0.77300000000000002</v>
      </c>
      <c r="U65" s="35">
        <f t="shared" si="23"/>
        <v>0.54400000000000004</v>
      </c>
      <c r="V65" s="31">
        <v>0.01</v>
      </c>
      <c r="W65" s="45">
        <f>26.7*(T65-U65)*V65</f>
        <v>6.1142999999999996E-2</v>
      </c>
      <c r="X65" s="45">
        <f>26.7*(1.72*(Q65-R65)-(N65-O65))*0.01</f>
        <v>4.6906560000000014E-2</v>
      </c>
      <c r="Y65" s="46">
        <f>W65/(K65)</f>
        <v>3.1209795097375741</v>
      </c>
      <c r="Z65" s="46">
        <f>X65/K65</f>
        <v>2.3942955470336122</v>
      </c>
      <c r="AA65" s="45">
        <f>L65/M65</f>
        <v>2.6280566280566275</v>
      </c>
    </row>
    <row r="66" spans="1:27" x14ac:dyDescent="0.25">
      <c r="A66" s="12" t="s">
        <v>34</v>
      </c>
      <c r="B66" s="36">
        <v>43034</v>
      </c>
      <c r="C66" s="12" t="s">
        <v>19</v>
      </c>
      <c r="D66" s="9" t="s">
        <v>17</v>
      </c>
      <c r="G66" s="31">
        <v>33.299999999999997</v>
      </c>
      <c r="H66" s="27">
        <v>0.9</v>
      </c>
      <c r="J66" s="39">
        <v>6.6000000000000003E-2</v>
      </c>
      <c r="K66" s="6">
        <f t="shared" si="22"/>
        <v>1.7837837837837839E-3</v>
      </c>
      <c r="L66" s="27">
        <v>3</v>
      </c>
      <c r="M66" s="27">
        <v>2.1880000000000002</v>
      </c>
      <c r="N66" s="27">
        <v>2.157</v>
      </c>
      <c r="O66" s="27">
        <v>0</v>
      </c>
      <c r="P66" s="27">
        <v>1.597</v>
      </c>
      <c r="Q66" s="27">
        <v>1.6060000000000001</v>
      </c>
      <c r="R66" s="27">
        <v>3.0000000000000001E-3</v>
      </c>
      <c r="T66" s="35">
        <f>M66-O66</f>
        <v>2.1880000000000002</v>
      </c>
      <c r="U66" s="35">
        <f t="shared" si="23"/>
        <v>1.6030000000000002</v>
      </c>
      <c r="V66" s="31">
        <v>0.01</v>
      </c>
      <c r="W66" s="45">
        <f t="shared" ref="W66:W80" si="26">26.7*(T66-U66)*V66</f>
        <v>0.156195</v>
      </c>
      <c r="X66" s="45">
        <f t="shared" ref="X66:X80" si="27">26.7*(1.72*(Q66-R66)-(N66-O66))*0.01</f>
        <v>0.16024272000000006</v>
      </c>
      <c r="Y66" s="46">
        <f t="shared" ref="Y66:Y80" si="28">W66/(K66)</f>
        <v>87.563863636363635</v>
      </c>
      <c r="Z66" s="46">
        <f t="shared" ref="Z66:Z80" si="29">X66/K66</f>
        <v>89.833040000000025</v>
      </c>
      <c r="AA66" s="45">
        <f t="shared" ref="AA66:AA80" si="30">L66/M66</f>
        <v>1.3711151736745886</v>
      </c>
    </row>
    <row r="67" spans="1:27" x14ac:dyDescent="0.25">
      <c r="A67" s="12" t="s">
        <v>35</v>
      </c>
      <c r="B67" s="36">
        <v>43034</v>
      </c>
      <c r="C67" s="12" t="s">
        <v>19</v>
      </c>
      <c r="D67" s="9" t="s">
        <v>17</v>
      </c>
      <c r="G67" s="31">
        <v>19.899999999999999</v>
      </c>
      <c r="H67" s="27">
        <v>1.3</v>
      </c>
      <c r="J67" s="39">
        <v>6.6000000000000003E-2</v>
      </c>
      <c r="K67" s="6">
        <f t="shared" si="22"/>
        <v>4.3115577889447244E-3</v>
      </c>
      <c r="L67" s="27">
        <v>3</v>
      </c>
      <c r="M67" s="27">
        <v>2.2090000000000001</v>
      </c>
      <c r="N67" s="27">
        <v>2.1789999999999998</v>
      </c>
      <c r="O67" s="27">
        <v>2E-3</v>
      </c>
      <c r="P67" s="27">
        <v>1.6439999999999999</v>
      </c>
      <c r="Q67" s="27">
        <v>1.6559999999999999</v>
      </c>
      <c r="R67" s="27">
        <v>2E-3</v>
      </c>
      <c r="T67" s="35">
        <f t="shared" ref="T67:T80" si="31">M67-O67</f>
        <v>2.2070000000000003</v>
      </c>
      <c r="U67" s="35">
        <f t="shared" si="23"/>
        <v>1.6539999999999999</v>
      </c>
      <c r="V67" s="31">
        <v>0.01</v>
      </c>
      <c r="W67" s="45">
        <f t="shared" si="26"/>
        <v>0.14765100000000009</v>
      </c>
      <c r="X67" s="45">
        <f t="shared" si="27"/>
        <v>0.17832395999999995</v>
      </c>
      <c r="Y67" s="46">
        <f t="shared" si="28"/>
        <v>34.245395104895117</v>
      </c>
      <c r="Z67" s="46">
        <f t="shared" si="29"/>
        <v>41.359519860139841</v>
      </c>
      <c r="AA67" s="45">
        <f t="shared" si="30"/>
        <v>1.3580805794477138</v>
      </c>
    </row>
    <row r="68" spans="1:27" x14ac:dyDescent="0.25">
      <c r="A68" s="12" t="s">
        <v>36</v>
      </c>
      <c r="B68" s="36">
        <v>43034</v>
      </c>
      <c r="C68" s="12" t="s">
        <v>19</v>
      </c>
      <c r="D68" s="9" t="s">
        <v>17</v>
      </c>
      <c r="G68" s="31">
        <v>49.9</v>
      </c>
      <c r="H68" s="27">
        <v>1.5</v>
      </c>
      <c r="J68" s="39">
        <v>6.6000000000000003E-2</v>
      </c>
      <c r="K68" s="6">
        <f t="shared" si="22"/>
        <v>1.9839679358717439E-3</v>
      </c>
      <c r="L68" s="27">
        <v>3</v>
      </c>
      <c r="M68" s="27">
        <v>1.288</v>
      </c>
      <c r="N68" s="27">
        <v>1.2629999999999999</v>
      </c>
      <c r="O68" s="27">
        <v>3.0000000000000001E-3</v>
      </c>
      <c r="P68" s="27">
        <v>0.86</v>
      </c>
      <c r="Q68" s="27">
        <v>0.86799999999999999</v>
      </c>
      <c r="R68" s="27">
        <v>8.0000000000000002E-3</v>
      </c>
      <c r="T68" s="35">
        <f t="shared" si="31"/>
        <v>1.2850000000000001</v>
      </c>
      <c r="U68" s="35">
        <f t="shared" si="23"/>
        <v>0.86</v>
      </c>
      <c r="V68" s="31">
        <v>0.01</v>
      </c>
      <c r="W68" s="45">
        <f t="shared" si="26"/>
        <v>0.11347500000000003</v>
      </c>
      <c r="X68" s="45">
        <f t="shared" si="27"/>
        <v>5.8526399999999958E-2</v>
      </c>
      <c r="Y68" s="46">
        <f t="shared" si="28"/>
        <v>57.195984848484855</v>
      </c>
      <c r="Z68" s="46">
        <f t="shared" si="29"/>
        <v>29.499670303030275</v>
      </c>
      <c r="AA68" s="45">
        <f t="shared" si="30"/>
        <v>2.329192546583851</v>
      </c>
    </row>
    <row r="69" spans="1:27" x14ac:dyDescent="0.25">
      <c r="A69" s="12" t="s">
        <v>37</v>
      </c>
      <c r="B69" s="36">
        <v>43034</v>
      </c>
      <c r="C69" s="12" t="s">
        <v>19</v>
      </c>
      <c r="D69" s="9" t="s">
        <v>17</v>
      </c>
      <c r="G69" s="31">
        <v>15.7</v>
      </c>
      <c r="H69" s="27">
        <v>0.7</v>
      </c>
      <c r="J69" s="39">
        <v>6.6000000000000003E-2</v>
      </c>
      <c r="K69" s="6">
        <f t="shared" si="22"/>
        <v>2.9426751592356686E-3</v>
      </c>
      <c r="L69" s="27">
        <v>3</v>
      </c>
      <c r="M69" s="27">
        <v>2.1840000000000002</v>
      </c>
      <c r="N69" s="27">
        <v>2.153</v>
      </c>
      <c r="O69" s="27">
        <v>0</v>
      </c>
      <c r="P69" s="27">
        <v>1.619</v>
      </c>
      <c r="Q69" s="27">
        <v>1.6339999999999999</v>
      </c>
      <c r="R69" s="27">
        <v>6.0000000000000001E-3</v>
      </c>
      <c r="T69" s="35">
        <f t="shared" si="31"/>
        <v>2.1840000000000002</v>
      </c>
      <c r="U69" s="35">
        <f t="shared" si="23"/>
        <v>1.6279999999999999</v>
      </c>
      <c r="V69" s="31">
        <v>0.01</v>
      </c>
      <c r="W69" s="45">
        <f>26.7*(T69-U69)*V69</f>
        <v>0.14845200000000008</v>
      </c>
      <c r="X69" s="45">
        <f t="shared" si="27"/>
        <v>0.17279171999999998</v>
      </c>
      <c r="Y69" s="46">
        <f t="shared" si="28"/>
        <v>50.447974025974055</v>
      </c>
      <c r="Z69" s="46">
        <f t="shared" si="29"/>
        <v>58.719264155844158</v>
      </c>
      <c r="AA69" s="45">
        <f t="shared" si="30"/>
        <v>1.3736263736263736</v>
      </c>
    </row>
    <row r="70" spans="1:27" x14ac:dyDescent="0.25">
      <c r="A70" s="12" t="s">
        <v>38</v>
      </c>
      <c r="B70" s="36">
        <v>43034</v>
      </c>
      <c r="C70" s="12" t="s">
        <v>19</v>
      </c>
      <c r="D70" s="9" t="s">
        <v>17</v>
      </c>
      <c r="G70" s="31">
        <v>7.2</v>
      </c>
      <c r="H70" s="27">
        <v>0.5</v>
      </c>
      <c r="J70" s="39">
        <v>6.6000000000000003E-2</v>
      </c>
      <c r="K70" s="6">
        <f t="shared" si="22"/>
        <v>4.5833333333333334E-3</v>
      </c>
      <c r="L70" s="27">
        <v>2.774</v>
      </c>
      <c r="M70" s="27">
        <v>1.232</v>
      </c>
      <c r="N70" s="27">
        <v>1.208</v>
      </c>
      <c r="O70" s="27">
        <v>1E-3</v>
      </c>
      <c r="P70" s="27">
        <v>0.80200000000000005</v>
      </c>
      <c r="Q70" s="27">
        <v>0.80900000000000005</v>
      </c>
      <c r="R70" s="27">
        <v>4.0000000000000001E-3</v>
      </c>
      <c r="T70" s="35">
        <f t="shared" si="31"/>
        <v>1.2310000000000001</v>
      </c>
      <c r="U70" s="35">
        <f t="shared" si="23"/>
        <v>0.80500000000000005</v>
      </c>
      <c r="V70" s="31">
        <v>0.01</v>
      </c>
      <c r="W70" s="45">
        <f t="shared" si="26"/>
        <v>0.11374200000000001</v>
      </c>
      <c r="X70" s="45">
        <f t="shared" si="27"/>
        <v>4.7419199999999995E-2</v>
      </c>
      <c r="Y70" s="46">
        <f t="shared" si="28"/>
        <v>24.816436363636367</v>
      </c>
      <c r="Z70" s="46">
        <f t="shared" si="29"/>
        <v>10.346007272727272</v>
      </c>
      <c r="AA70" s="45">
        <f t="shared" si="30"/>
        <v>2.2516233766233769</v>
      </c>
    </row>
    <row r="71" spans="1:27" x14ac:dyDescent="0.25">
      <c r="A71" s="12" t="s">
        <v>39</v>
      </c>
      <c r="B71" s="36">
        <v>43034</v>
      </c>
      <c r="C71" s="12" t="s">
        <v>18</v>
      </c>
      <c r="D71" s="9" t="s">
        <v>17</v>
      </c>
      <c r="G71" s="31">
        <v>8.1</v>
      </c>
      <c r="H71" s="27">
        <v>0.4</v>
      </c>
      <c r="J71" s="39">
        <v>6.6000000000000003E-2</v>
      </c>
      <c r="K71" s="6">
        <f t="shared" si="22"/>
        <v>3.2592592592592595E-3</v>
      </c>
      <c r="L71" s="27">
        <v>3</v>
      </c>
      <c r="M71" s="27">
        <v>1.7869999999999999</v>
      </c>
      <c r="N71" s="27">
        <v>1.754</v>
      </c>
      <c r="O71" s="27">
        <v>0</v>
      </c>
      <c r="P71" s="27">
        <v>1.248</v>
      </c>
      <c r="Q71" s="27">
        <v>1.26</v>
      </c>
      <c r="R71" s="27">
        <v>8.9999999999999993E-3</v>
      </c>
      <c r="T71" s="35">
        <f t="shared" si="31"/>
        <v>1.7869999999999999</v>
      </c>
      <c r="U71" s="35">
        <f t="shared" si="23"/>
        <v>1.2510000000000001</v>
      </c>
      <c r="V71" s="31">
        <v>0.01</v>
      </c>
      <c r="W71" s="45">
        <f t="shared" si="26"/>
        <v>0.14311199999999993</v>
      </c>
      <c r="X71" s="45">
        <f t="shared" si="27"/>
        <v>0.10619124000000002</v>
      </c>
      <c r="Y71" s="46">
        <f t="shared" si="28"/>
        <v>43.909363636363615</v>
      </c>
      <c r="Z71" s="46">
        <f t="shared" si="29"/>
        <v>32.581403181818189</v>
      </c>
      <c r="AA71" s="45">
        <f t="shared" si="30"/>
        <v>1.6787912702853947</v>
      </c>
    </row>
    <row r="72" spans="1:27" x14ac:dyDescent="0.25">
      <c r="A72" s="12" t="s">
        <v>40</v>
      </c>
      <c r="B72" s="36">
        <v>43034</v>
      </c>
      <c r="C72" s="12" t="s">
        <v>18</v>
      </c>
      <c r="D72" s="9" t="s">
        <v>17</v>
      </c>
      <c r="G72" s="31">
        <v>22.7</v>
      </c>
      <c r="H72" s="27">
        <v>1.6</v>
      </c>
      <c r="J72" s="39">
        <v>6.6000000000000003E-2</v>
      </c>
      <c r="K72" s="6">
        <f t="shared" si="22"/>
        <v>4.6519823788546263E-3</v>
      </c>
      <c r="L72" s="27">
        <v>3</v>
      </c>
      <c r="M72" s="27">
        <v>1.742</v>
      </c>
      <c r="N72" s="27">
        <v>1.714</v>
      </c>
      <c r="O72" s="27">
        <v>6.0000000000000001E-3</v>
      </c>
      <c r="P72" s="27">
        <v>1.1870000000000001</v>
      </c>
      <c r="Q72" s="27">
        <v>1.1970000000000001</v>
      </c>
      <c r="R72" s="27">
        <v>1.2E-2</v>
      </c>
      <c r="T72" s="35">
        <f t="shared" si="31"/>
        <v>1.736</v>
      </c>
      <c r="U72" s="35">
        <f t="shared" si="23"/>
        <v>1.1850000000000001</v>
      </c>
      <c r="V72" s="31">
        <v>0.01</v>
      </c>
      <c r="W72" s="45">
        <f t="shared" si="26"/>
        <v>0.147117</v>
      </c>
      <c r="X72" s="45">
        <f t="shared" si="27"/>
        <v>8.8163400000000072E-2</v>
      </c>
      <c r="Y72" s="46">
        <f t="shared" si="28"/>
        <v>31.624582386363631</v>
      </c>
      <c r="Z72" s="46">
        <f t="shared" si="29"/>
        <v>18.951791477272739</v>
      </c>
      <c r="AA72" s="45">
        <f t="shared" si="30"/>
        <v>1.7221584385763491</v>
      </c>
    </row>
    <row r="73" spans="1:27" x14ac:dyDescent="0.25">
      <c r="A73" s="12" t="s">
        <v>41</v>
      </c>
      <c r="B73" s="36">
        <v>43034</v>
      </c>
      <c r="C73" s="12" t="s">
        <v>18</v>
      </c>
      <c r="D73" s="9" t="s">
        <v>17</v>
      </c>
      <c r="G73" s="31">
        <v>6.9</v>
      </c>
      <c r="H73" s="27">
        <v>1</v>
      </c>
      <c r="J73" s="39">
        <v>6.6000000000000003E-2</v>
      </c>
      <c r="K73" s="6">
        <f t="shared" si="22"/>
        <v>9.5652173913043492E-3</v>
      </c>
      <c r="L73" s="27">
        <v>3</v>
      </c>
      <c r="M73" s="27">
        <v>1.9259999999999999</v>
      </c>
      <c r="N73" s="27">
        <v>1.8979999999999999</v>
      </c>
      <c r="O73" s="27">
        <v>4.0000000000000001E-3</v>
      </c>
      <c r="P73" s="27">
        <v>1.3859999999999999</v>
      </c>
      <c r="Q73" s="27">
        <v>1.399</v>
      </c>
      <c r="R73" s="27">
        <v>1.2999999999999999E-2</v>
      </c>
      <c r="T73" s="35">
        <f t="shared" si="31"/>
        <v>1.9219999999999999</v>
      </c>
      <c r="U73" s="35">
        <f t="shared" si="23"/>
        <v>1.3860000000000001</v>
      </c>
      <c r="V73" s="31">
        <v>0.01</v>
      </c>
      <c r="W73" s="45">
        <f t="shared" si="26"/>
        <v>0.14311199999999993</v>
      </c>
      <c r="X73" s="45">
        <f t="shared" si="27"/>
        <v>0.13080864000000009</v>
      </c>
      <c r="Y73" s="46">
        <f t="shared" si="28"/>
        <v>14.961709090909082</v>
      </c>
      <c r="Z73" s="46">
        <f t="shared" si="29"/>
        <v>13.675448727272734</v>
      </c>
      <c r="AA73" s="45">
        <f t="shared" si="30"/>
        <v>1.557632398753894</v>
      </c>
    </row>
    <row r="74" spans="1:27" x14ac:dyDescent="0.25">
      <c r="A74" s="12" t="s">
        <v>42</v>
      </c>
      <c r="B74" s="36">
        <v>43034</v>
      </c>
      <c r="C74" s="12" t="s">
        <v>18</v>
      </c>
      <c r="D74" s="9" t="s">
        <v>17</v>
      </c>
      <c r="G74" s="31">
        <v>5.6</v>
      </c>
      <c r="H74" s="27">
        <v>0.7</v>
      </c>
      <c r="J74" s="39">
        <v>6.6000000000000003E-2</v>
      </c>
      <c r="K74" s="6">
        <f t="shared" si="22"/>
        <v>8.2500000000000004E-3</v>
      </c>
      <c r="L74" s="27">
        <v>3</v>
      </c>
      <c r="M74" s="27">
        <v>1.7649999999999999</v>
      </c>
      <c r="N74" s="27">
        <v>1.742</v>
      </c>
      <c r="O74" s="27">
        <v>2E-3</v>
      </c>
      <c r="P74" s="27">
        <v>1.369</v>
      </c>
      <c r="Q74" s="27">
        <v>1.3819999999999999</v>
      </c>
      <c r="R74" s="27">
        <v>8.9999999999999993E-3</v>
      </c>
      <c r="T74" s="35">
        <f t="shared" si="31"/>
        <v>1.7629999999999999</v>
      </c>
      <c r="U74" s="35">
        <f t="shared" si="23"/>
        <v>1.373</v>
      </c>
      <c r="V74" s="31">
        <v>0.01</v>
      </c>
      <c r="W74" s="45">
        <f t="shared" si="26"/>
        <v>0.10412999999999997</v>
      </c>
      <c r="X74" s="45">
        <f t="shared" si="27"/>
        <v>0.16595651999999997</v>
      </c>
      <c r="Y74" s="46">
        <f t="shared" si="28"/>
        <v>12.621818181818178</v>
      </c>
      <c r="Z74" s="46">
        <f t="shared" si="29"/>
        <v>20.115941818181813</v>
      </c>
      <c r="AA74" s="45">
        <f t="shared" si="30"/>
        <v>1.6997167138810199</v>
      </c>
    </row>
    <row r="75" spans="1:27" x14ac:dyDescent="0.25">
      <c r="A75" s="12" t="s">
        <v>43</v>
      </c>
      <c r="B75" s="36">
        <v>43034</v>
      </c>
      <c r="C75" s="12" t="s">
        <v>18</v>
      </c>
      <c r="D75" s="9" t="s">
        <v>17</v>
      </c>
      <c r="G75" s="31">
        <v>8.6999999999999993</v>
      </c>
      <c r="H75" s="27">
        <v>1.5</v>
      </c>
      <c r="J75" s="39">
        <v>6.6000000000000003E-2</v>
      </c>
      <c r="K75" s="6">
        <f t="shared" si="22"/>
        <v>1.1379310344827587E-2</v>
      </c>
      <c r="L75" s="27">
        <v>3</v>
      </c>
      <c r="M75" s="27">
        <v>1.399</v>
      </c>
      <c r="N75" s="27">
        <v>1.38</v>
      </c>
      <c r="O75" s="27">
        <v>1.2E-2</v>
      </c>
      <c r="P75" s="27">
        <v>0.94899999999999995</v>
      </c>
      <c r="Q75" s="27">
        <v>0.96</v>
      </c>
      <c r="R75" s="27">
        <v>1.4E-2</v>
      </c>
      <c r="T75" s="35">
        <f t="shared" si="31"/>
        <v>1.387</v>
      </c>
      <c r="U75" s="35">
        <f t="shared" si="23"/>
        <v>0.94599999999999995</v>
      </c>
      <c r="V75" s="31">
        <v>0.01</v>
      </c>
      <c r="W75" s="45">
        <f t="shared" si="26"/>
        <v>0.11774700000000002</v>
      </c>
      <c r="X75" s="45">
        <f t="shared" si="27"/>
        <v>6.9185040000000003E-2</v>
      </c>
      <c r="Y75" s="46">
        <f t="shared" si="28"/>
        <v>10.347463636363637</v>
      </c>
      <c r="Z75" s="46">
        <f t="shared" si="29"/>
        <v>6.0798974545454545</v>
      </c>
      <c r="AA75" s="45">
        <f t="shared" si="30"/>
        <v>2.1443888491779841</v>
      </c>
    </row>
    <row r="76" spans="1:27" x14ac:dyDescent="0.25">
      <c r="A76" s="12" t="s">
        <v>29</v>
      </c>
      <c r="B76" s="36">
        <v>43034</v>
      </c>
      <c r="C76" s="12" t="s">
        <v>16</v>
      </c>
      <c r="D76" s="9" t="s">
        <v>17</v>
      </c>
      <c r="G76" s="31">
        <v>608.66</v>
      </c>
      <c r="H76" s="27">
        <v>1.8</v>
      </c>
      <c r="J76" s="39">
        <v>6.6000000000000003E-2</v>
      </c>
      <c r="K76" s="6">
        <f t="shared" si="22"/>
        <v>1.9518286071041306E-4</v>
      </c>
      <c r="L76" s="27">
        <v>3</v>
      </c>
      <c r="M76" s="27">
        <v>2.536</v>
      </c>
      <c r="N76" s="27">
        <v>2.5129999999999999</v>
      </c>
      <c r="O76" s="27">
        <v>0.01</v>
      </c>
      <c r="P76" s="27">
        <v>2.3220000000000001</v>
      </c>
      <c r="Q76" s="27">
        <v>2.3149999999999999</v>
      </c>
      <c r="R76" s="27">
        <v>1.7000000000000001E-2</v>
      </c>
      <c r="T76" s="35">
        <f t="shared" si="31"/>
        <v>2.5260000000000002</v>
      </c>
      <c r="U76" s="35">
        <f t="shared" si="23"/>
        <v>2.298</v>
      </c>
      <c r="V76" s="31">
        <v>0.01</v>
      </c>
      <c r="W76" s="45">
        <f t="shared" si="26"/>
        <v>6.0876000000000055E-2</v>
      </c>
      <c r="X76" s="45">
        <f t="shared" si="27"/>
        <v>0.38703251999999999</v>
      </c>
      <c r="Y76" s="46">
        <f t="shared" si="28"/>
        <v>311.89213939393966</v>
      </c>
      <c r="Z76" s="46">
        <f t="shared" si="29"/>
        <v>1982.9226735959594</v>
      </c>
      <c r="AA76" s="45">
        <f t="shared" si="30"/>
        <v>1.1829652996845426</v>
      </c>
    </row>
    <row r="77" spans="1:27" x14ac:dyDescent="0.25">
      <c r="A77" s="12" t="s">
        <v>30</v>
      </c>
      <c r="B77" s="36">
        <v>43034</v>
      </c>
      <c r="C77" s="12" t="s">
        <v>16</v>
      </c>
      <c r="D77" s="9" t="s">
        <v>17</v>
      </c>
      <c r="G77" s="31">
        <v>921.6</v>
      </c>
      <c r="H77" s="27">
        <v>1.5</v>
      </c>
      <c r="J77" s="39">
        <v>6.6000000000000003E-2</v>
      </c>
      <c r="K77" s="6">
        <f t="shared" si="22"/>
        <v>1.07421875E-4</v>
      </c>
      <c r="L77" s="27">
        <v>3</v>
      </c>
      <c r="M77" s="27">
        <v>2.5259999999999998</v>
      </c>
      <c r="N77" s="27">
        <v>2.5</v>
      </c>
      <c r="O77" s="27">
        <v>7.0000000000000001E-3</v>
      </c>
      <c r="P77" s="27">
        <v>2.3380000000000001</v>
      </c>
      <c r="Q77" s="27">
        <v>2.327</v>
      </c>
      <c r="R77" s="27">
        <v>1.4999999999999999E-2</v>
      </c>
      <c r="T77" s="35">
        <f t="shared" si="31"/>
        <v>2.5189999999999997</v>
      </c>
      <c r="U77" s="35">
        <f t="shared" si="23"/>
        <v>2.3119999999999998</v>
      </c>
      <c r="V77" s="31">
        <v>0.01</v>
      </c>
      <c r="W77" s="45">
        <f t="shared" si="26"/>
        <v>5.5268999999999957E-2</v>
      </c>
      <c r="X77" s="45">
        <f t="shared" si="27"/>
        <v>0.39613187999999994</v>
      </c>
      <c r="Y77" s="46">
        <f t="shared" si="28"/>
        <v>514.5041454545451</v>
      </c>
      <c r="Z77" s="46">
        <f t="shared" si="29"/>
        <v>3687.6276829090903</v>
      </c>
      <c r="AA77" s="45">
        <f t="shared" si="30"/>
        <v>1.1876484560570073</v>
      </c>
    </row>
    <row r="78" spans="1:27" x14ac:dyDescent="0.25">
      <c r="A78" s="12" t="s">
        <v>31</v>
      </c>
      <c r="B78" s="36">
        <v>43034</v>
      </c>
      <c r="C78" s="12" t="s">
        <v>16</v>
      </c>
      <c r="D78" s="9" t="s">
        <v>17</v>
      </c>
      <c r="G78" s="31">
        <v>84.9</v>
      </c>
      <c r="H78" s="27">
        <v>1</v>
      </c>
      <c r="J78" s="39">
        <v>6.6000000000000003E-2</v>
      </c>
      <c r="K78" s="6">
        <f t="shared" si="22"/>
        <v>7.7738515901060071E-4</v>
      </c>
      <c r="L78" s="27">
        <v>3</v>
      </c>
      <c r="M78" s="27">
        <v>2.4590000000000001</v>
      </c>
      <c r="N78" s="27">
        <v>2.4369999999999998</v>
      </c>
      <c r="O78" s="27">
        <v>5.0000000000000001E-3</v>
      </c>
      <c r="P78" s="27">
        <v>2.117</v>
      </c>
      <c r="Q78" s="27">
        <v>2.1240000000000001</v>
      </c>
      <c r="R78" s="27">
        <v>2.1000000000000001E-2</v>
      </c>
      <c r="T78" s="35">
        <f t="shared" si="31"/>
        <v>2.4540000000000002</v>
      </c>
      <c r="U78" s="35">
        <f t="shared" si="23"/>
        <v>2.1030000000000002</v>
      </c>
      <c r="V78" s="31">
        <v>0.01</v>
      </c>
      <c r="W78" s="45">
        <f t="shared" si="26"/>
        <v>9.3716999999999995E-2</v>
      </c>
      <c r="X78" s="45">
        <f t="shared" si="27"/>
        <v>0.31643772000000009</v>
      </c>
      <c r="Y78" s="46">
        <f t="shared" si="28"/>
        <v>120.5541409090909</v>
      </c>
      <c r="Z78" s="46">
        <f t="shared" si="29"/>
        <v>407.05397618181831</v>
      </c>
      <c r="AA78" s="45">
        <f t="shared" si="30"/>
        <v>1.2200081333875559</v>
      </c>
    </row>
    <row r="79" spans="1:27" x14ac:dyDescent="0.25">
      <c r="A79" s="12" t="s">
        <v>32</v>
      </c>
      <c r="B79" s="36">
        <v>43034</v>
      </c>
      <c r="C79" s="12" t="s">
        <v>16</v>
      </c>
      <c r="D79" s="9" t="s">
        <v>17</v>
      </c>
      <c r="G79" s="31">
        <v>91.8</v>
      </c>
      <c r="H79" s="27">
        <v>1.1000000000000001</v>
      </c>
      <c r="J79" s="39">
        <v>6.6000000000000003E-2</v>
      </c>
      <c r="K79" s="6">
        <f t="shared" si="22"/>
        <v>7.9084967320261447E-4</v>
      </c>
      <c r="L79" s="27">
        <v>3</v>
      </c>
      <c r="M79" s="27">
        <v>2.3839999999999999</v>
      </c>
      <c r="N79" s="27">
        <v>2.3519999999999999</v>
      </c>
      <c r="O79" s="27">
        <v>5.0000000000000001E-3</v>
      </c>
      <c r="P79" s="27">
        <v>1.8620000000000001</v>
      </c>
      <c r="Q79" s="27">
        <v>1.8720000000000001</v>
      </c>
      <c r="R79" s="27">
        <v>1.4E-2</v>
      </c>
      <c r="T79" s="35">
        <f t="shared" si="31"/>
        <v>2.379</v>
      </c>
      <c r="U79" s="35">
        <f t="shared" si="23"/>
        <v>1.8580000000000001</v>
      </c>
      <c r="V79" s="31">
        <v>0.01</v>
      </c>
      <c r="W79" s="45">
        <f t="shared" si="26"/>
        <v>0.13910699999999998</v>
      </c>
      <c r="X79" s="45">
        <f t="shared" si="27"/>
        <v>0.22661891999999997</v>
      </c>
      <c r="Y79" s="46">
        <f t="shared" si="28"/>
        <v>175.89562809917351</v>
      </c>
      <c r="Z79" s="46">
        <f t="shared" si="29"/>
        <v>286.55119636363628</v>
      </c>
      <c r="AA79" s="45">
        <f t="shared" si="30"/>
        <v>1.2583892617449666</v>
      </c>
    </row>
    <row r="80" spans="1:27" x14ac:dyDescent="0.25">
      <c r="A80" s="12" t="s">
        <v>33</v>
      </c>
      <c r="B80" s="36">
        <v>43034</v>
      </c>
      <c r="C80" s="12" t="s">
        <v>16</v>
      </c>
      <c r="D80" s="9" t="s">
        <v>17</v>
      </c>
      <c r="G80" s="31">
        <v>572.1</v>
      </c>
      <c r="H80" s="27">
        <v>0.9</v>
      </c>
      <c r="J80" s="40">
        <v>6.6000000000000003E-2</v>
      </c>
      <c r="K80" s="6">
        <f t="shared" si="22"/>
        <v>1.038280020975354E-4</v>
      </c>
      <c r="L80" s="27">
        <v>3</v>
      </c>
      <c r="M80" s="27">
        <v>2.4889999999999999</v>
      </c>
      <c r="N80" s="27">
        <v>2.4649999999999999</v>
      </c>
      <c r="O80" s="27">
        <v>6.0000000000000001E-3</v>
      </c>
      <c r="P80" s="27">
        <v>2.2040000000000002</v>
      </c>
      <c r="Q80" s="27">
        <v>2.2010000000000001</v>
      </c>
      <c r="R80" s="27">
        <v>1.6E-2</v>
      </c>
      <c r="T80" s="35">
        <f t="shared" si="31"/>
        <v>2.4830000000000001</v>
      </c>
      <c r="U80" s="35">
        <f t="shared" si="23"/>
        <v>2.1850000000000001</v>
      </c>
      <c r="V80" s="31">
        <v>0.01</v>
      </c>
      <c r="W80" s="45">
        <f t="shared" si="26"/>
        <v>7.9566000000000012E-2</v>
      </c>
      <c r="X80" s="45">
        <f t="shared" si="27"/>
        <v>0.34688639999999998</v>
      </c>
      <c r="Y80" s="46">
        <f t="shared" si="28"/>
        <v>766.32506060606067</v>
      </c>
      <c r="Z80" s="46">
        <f t="shared" si="29"/>
        <v>3340.9715393939391</v>
      </c>
      <c r="AA80" s="45">
        <f t="shared" si="30"/>
        <v>1.2053033346725592</v>
      </c>
    </row>
    <row r="81" spans="1:27" x14ac:dyDescent="0.2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 x14ac:dyDescent="0.25">
      <c r="A82" s="12" t="s">
        <v>34</v>
      </c>
      <c r="B82" s="7">
        <v>43299</v>
      </c>
      <c r="C82" s="8" t="s">
        <v>19</v>
      </c>
      <c r="D82" s="9" t="s">
        <v>17</v>
      </c>
      <c r="E82" s="12">
        <v>30</v>
      </c>
      <c r="F82" s="12">
        <v>30</v>
      </c>
      <c r="G82" s="27"/>
      <c r="H82" s="27"/>
      <c r="I82" s="12">
        <v>0.1103</v>
      </c>
      <c r="J82" s="6">
        <f>((I82*0.0211)-0.0001)</f>
        <v>2.22733E-3</v>
      </c>
      <c r="K82" s="15">
        <v>2.22733E-3</v>
      </c>
      <c r="L82" s="12">
        <v>0.83799999999999997</v>
      </c>
      <c r="M82" s="12">
        <v>0.312</v>
      </c>
      <c r="N82" s="12">
        <v>0.30599999999999999</v>
      </c>
      <c r="O82" s="27">
        <v>0</v>
      </c>
      <c r="P82" s="12">
        <v>0.214</v>
      </c>
      <c r="Q82" s="12">
        <v>0.215</v>
      </c>
      <c r="R82" s="27">
        <v>1E-3</v>
      </c>
      <c r="T82" s="35">
        <f t="shared" ref="T82:T91" si="32">M82-O82</f>
        <v>0.312</v>
      </c>
      <c r="U82" s="35">
        <f t="shared" ref="U82:U91" si="33">Q82-R82</f>
        <v>0.214</v>
      </c>
      <c r="V82" s="31">
        <v>0.01</v>
      </c>
      <c r="W82" s="45">
        <f t="shared" ref="W82:W91" si="34">26.7*(T82-U82)*V82</f>
        <v>2.6166000000000002E-2</v>
      </c>
      <c r="X82" s="45">
        <f t="shared" ref="X82:X91" si="35">26.7*(1.72*(Q82-R82)-(N82-O82))*0.01</f>
        <v>1.657535999999999E-2</v>
      </c>
      <c r="Y82" s="46">
        <f>W82/K82</f>
        <v>11.747697916339295</v>
      </c>
      <c r="Z82" s="46">
        <f t="shared" ref="Z82:Z91" si="36">X82/K82</f>
        <v>7.4418070065953366</v>
      </c>
      <c r="AA82" s="45">
        <f t="shared" ref="AA82:AA90" si="37">L82/M82</f>
        <v>2.6858974358974357</v>
      </c>
    </row>
    <row r="83" spans="1:27" x14ac:dyDescent="0.25">
      <c r="A83" s="12" t="s">
        <v>35</v>
      </c>
      <c r="B83" s="7">
        <v>43299</v>
      </c>
      <c r="C83" s="8" t="s">
        <v>19</v>
      </c>
      <c r="D83" s="9" t="s">
        <v>17</v>
      </c>
      <c r="E83" s="12">
        <v>88</v>
      </c>
      <c r="F83" s="12">
        <v>88</v>
      </c>
      <c r="G83" s="27"/>
      <c r="H83" s="27"/>
      <c r="I83" s="12">
        <v>0.30809999999999998</v>
      </c>
      <c r="J83" s="6">
        <f t="shared" ref="J83:J91" si="38">((I83*0.0211)-0.0001)</f>
        <v>6.4009099999999992E-3</v>
      </c>
      <c r="K83" s="15">
        <v>6.4009099999999992E-3</v>
      </c>
      <c r="L83" s="12">
        <v>0.22500000000000001</v>
      </c>
      <c r="M83" s="12">
        <v>8.5999999999999993E-2</v>
      </c>
      <c r="N83" s="12">
        <v>8.4000000000000005E-2</v>
      </c>
      <c r="O83" s="27">
        <v>0</v>
      </c>
      <c r="P83" s="12">
        <v>5.5E-2</v>
      </c>
      <c r="Q83" s="12">
        <v>5.5E-2</v>
      </c>
      <c r="R83" s="27">
        <v>0</v>
      </c>
      <c r="T83" s="35">
        <f t="shared" si="32"/>
        <v>8.5999999999999993E-2</v>
      </c>
      <c r="U83" s="35">
        <f t="shared" si="33"/>
        <v>5.5E-2</v>
      </c>
      <c r="V83" s="31">
        <v>0.01</v>
      </c>
      <c r="W83" s="45">
        <f t="shared" si="34"/>
        <v>8.2769999999999979E-3</v>
      </c>
      <c r="X83" s="45">
        <f t="shared" si="35"/>
        <v>2.8301999999999993E-3</v>
      </c>
      <c r="Y83" s="46">
        <f t="shared" ref="Y83:Y91" si="39">W83/K83</f>
        <v>1.2930973877151841</v>
      </c>
      <c r="Z83" s="46">
        <f t="shared" si="36"/>
        <v>0.44215588096067587</v>
      </c>
      <c r="AA83" s="45">
        <f t="shared" si="37"/>
        <v>2.6162790697674421</v>
      </c>
    </row>
    <row r="84" spans="1:27" x14ac:dyDescent="0.25">
      <c r="A84" s="12" t="s">
        <v>36</v>
      </c>
      <c r="B84" s="7">
        <v>43299</v>
      </c>
      <c r="C84" s="8" t="s">
        <v>19</v>
      </c>
      <c r="D84" s="9" t="s">
        <v>17</v>
      </c>
      <c r="E84" s="12">
        <v>199</v>
      </c>
      <c r="F84" s="12">
        <v>128</v>
      </c>
      <c r="G84" s="27"/>
      <c r="H84" s="27"/>
      <c r="I84" s="12">
        <v>0.76539999999999997</v>
      </c>
      <c r="J84" s="6">
        <f t="shared" si="38"/>
        <v>1.6049940000000002E-2</v>
      </c>
      <c r="K84" s="15">
        <v>1.032357949748744E-2</v>
      </c>
      <c r="L84" s="12">
        <v>0.94</v>
      </c>
      <c r="M84" s="12">
        <v>0.373</v>
      </c>
      <c r="N84" s="12">
        <v>0.36499999999999999</v>
      </c>
      <c r="O84" s="27">
        <v>0</v>
      </c>
      <c r="P84" s="12">
        <v>0.253</v>
      </c>
      <c r="Q84" s="12">
        <v>0.254</v>
      </c>
      <c r="R84" s="27">
        <v>1E-3</v>
      </c>
      <c r="T84" s="35">
        <f t="shared" si="32"/>
        <v>0.373</v>
      </c>
      <c r="U84" s="35">
        <f t="shared" si="33"/>
        <v>0.253</v>
      </c>
      <c r="V84" s="31">
        <v>0.01</v>
      </c>
      <c r="W84" s="45">
        <f t="shared" si="34"/>
        <v>3.2039999999999999E-2</v>
      </c>
      <c r="X84" s="45">
        <f t="shared" si="35"/>
        <v>1.8732720000000001E-2</v>
      </c>
      <c r="Y84" s="46">
        <f t="shared" si="39"/>
        <v>3.1035746862605085</v>
      </c>
      <c r="Z84" s="46">
        <f t="shared" si="36"/>
        <v>1.8145566665669774</v>
      </c>
      <c r="AA84" s="45">
        <f t="shared" si="37"/>
        <v>2.520107238605898</v>
      </c>
    </row>
    <row r="85" spans="1:27" x14ac:dyDescent="0.25">
      <c r="A85" s="12" t="s">
        <v>37</v>
      </c>
      <c r="B85" s="7">
        <v>43299</v>
      </c>
      <c r="C85" s="8" t="s">
        <v>19</v>
      </c>
      <c r="D85" s="9" t="s">
        <v>17</v>
      </c>
      <c r="E85" s="12">
        <v>23</v>
      </c>
      <c r="F85" s="12">
        <v>23</v>
      </c>
      <c r="G85" s="27"/>
      <c r="H85" s="27"/>
      <c r="I85" s="12">
        <v>0.24610000000000001</v>
      </c>
      <c r="J85" s="6">
        <f t="shared" si="38"/>
        <v>5.0927100000000003E-3</v>
      </c>
      <c r="K85" s="15">
        <v>5.0927100000000003E-3</v>
      </c>
      <c r="L85" s="12">
        <v>4.9000000000000002E-2</v>
      </c>
      <c r="M85" s="12">
        <v>1.7999999999999999E-2</v>
      </c>
      <c r="N85" s="12">
        <v>1.7000000000000001E-2</v>
      </c>
      <c r="O85" s="27">
        <v>0</v>
      </c>
      <c r="P85" s="12">
        <v>1.0999999999999999E-2</v>
      </c>
      <c r="Q85" s="12">
        <v>1.0999999999999999E-2</v>
      </c>
      <c r="R85" s="27">
        <v>0</v>
      </c>
      <c r="T85" s="35">
        <f t="shared" si="32"/>
        <v>1.7999999999999999E-2</v>
      </c>
      <c r="U85" s="35">
        <f t="shared" si="33"/>
        <v>1.0999999999999999E-2</v>
      </c>
      <c r="V85" s="31">
        <v>0.01</v>
      </c>
      <c r="W85" s="45">
        <f t="shared" si="34"/>
        <v>1.8689999999999998E-3</v>
      </c>
      <c r="X85" s="45">
        <f t="shared" si="35"/>
        <v>5.1263999999999954E-4</v>
      </c>
      <c r="Y85" s="46">
        <f t="shared" si="39"/>
        <v>0.36699517545668214</v>
      </c>
      <c r="Z85" s="46">
        <f t="shared" si="36"/>
        <v>0.10066153383954703</v>
      </c>
      <c r="AA85" s="45">
        <f t="shared" si="37"/>
        <v>2.7222222222222223</v>
      </c>
    </row>
    <row r="86" spans="1:27" x14ac:dyDescent="0.25">
      <c r="A86" s="12" t="s">
        <v>38</v>
      </c>
      <c r="B86" s="7">
        <v>43299</v>
      </c>
      <c r="C86" s="8" t="s">
        <v>19</v>
      </c>
      <c r="D86" s="9" t="s">
        <v>17</v>
      </c>
      <c r="E86" s="12">
        <v>59</v>
      </c>
      <c r="F86" s="12">
        <v>59</v>
      </c>
      <c r="G86" s="27"/>
      <c r="H86" s="27"/>
      <c r="I86" s="12">
        <v>0.26050000000000001</v>
      </c>
      <c r="J86" s="6">
        <f t="shared" si="38"/>
        <v>5.39655E-3</v>
      </c>
      <c r="K86" s="15">
        <v>5.39655E-3</v>
      </c>
      <c r="L86" s="12">
        <v>2.1999999999999999E-2</v>
      </c>
      <c r="M86" s="12">
        <v>8.0000000000000002E-3</v>
      </c>
      <c r="N86" s="12">
        <v>8.0000000000000002E-3</v>
      </c>
      <c r="O86" s="27">
        <v>0</v>
      </c>
      <c r="P86" s="12">
        <v>5.0000000000000001E-3</v>
      </c>
      <c r="Q86" s="12">
        <v>5.0000000000000001E-3</v>
      </c>
      <c r="R86" s="27">
        <v>0</v>
      </c>
      <c r="T86" s="35">
        <f t="shared" si="32"/>
        <v>8.0000000000000002E-3</v>
      </c>
      <c r="U86" s="35">
        <f t="shared" si="33"/>
        <v>5.0000000000000001E-3</v>
      </c>
      <c r="V86" s="31">
        <v>0.01</v>
      </c>
      <c r="W86" s="45">
        <f t="shared" si="34"/>
        <v>8.0100000000000006E-4</v>
      </c>
      <c r="X86" s="45">
        <f t="shared" si="35"/>
        <v>1.6019999999999996E-4</v>
      </c>
      <c r="Y86" s="46">
        <f t="shared" si="39"/>
        <v>0.14842816243711263</v>
      </c>
      <c r="Z86" s="46">
        <f t="shared" si="36"/>
        <v>2.9685632487422512E-2</v>
      </c>
      <c r="AA86" s="45">
        <f t="shared" si="37"/>
        <v>2.75</v>
      </c>
    </row>
    <row r="87" spans="1:27" x14ac:dyDescent="0.25">
      <c r="A87" s="12" t="s">
        <v>39</v>
      </c>
      <c r="B87" s="7">
        <v>43299</v>
      </c>
      <c r="C87" s="8" t="s">
        <v>20</v>
      </c>
      <c r="D87" s="9" t="s">
        <v>17</v>
      </c>
      <c r="E87" s="12">
        <v>43</v>
      </c>
      <c r="F87" s="12">
        <v>43</v>
      </c>
      <c r="G87" s="27"/>
      <c r="H87" s="27"/>
      <c r="I87" s="12">
        <v>0.1305</v>
      </c>
      <c r="J87" s="6">
        <f t="shared" si="38"/>
        <v>2.6535500000000002E-3</v>
      </c>
      <c r="K87" s="15">
        <v>2.6535500000000002E-3</v>
      </c>
      <c r="L87" s="12">
        <v>0.51100000000000001</v>
      </c>
      <c r="M87" s="12">
        <v>0.22600000000000001</v>
      </c>
      <c r="N87" s="12">
        <v>0.223</v>
      </c>
      <c r="O87" s="27">
        <v>1E-3</v>
      </c>
      <c r="P87" s="12">
        <v>0.13400000000000001</v>
      </c>
      <c r="Q87" s="12">
        <v>0.13600000000000001</v>
      </c>
      <c r="R87" s="27">
        <v>3.0000000000000001E-3</v>
      </c>
      <c r="T87" s="35">
        <f t="shared" si="32"/>
        <v>0.22500000000000001</v>
      </c>
      <c r="U87" s="35">
        <f t="shared" si="33"/>
        <v>0.13300000000000001</v>
      </c>
      <c r="V87" s="31">
        <v>0.01</v>
      </c>
      <c r="W87" s="45">
        <f t="shared" si="34"/>
        <v>2.4563999999999999E-2</v>
      </c>
      <c r="X87" s="45">
        <f t="shared" si="35"/>
        <v>1.8049200000000043E-3</v>
      </c>
      <c r="Y87" s="46">
        <f t="shared" si="39"/>
        <v>9.2570330312223241</v>
      </c>
      <c r="Z87" s="46">
        <f t="shared" si="36"/>
        <v>0.68019068794633764</v>
      </c>
      <c r="AA87" s="45">
        <f t="shared" si="37"/>
        <v>2.2610619469026547</v>
      </c>
    </row>
    <row r="88" spans="1:27" x14ac:dyDescent="0.25">
      <c r="A88" s="12" t="s">
        <v>40</v>
      </c>
      <c r="B88" s="7">
        <v>43299</v>
      </c>
      <c r="C88" s="8" t="s">
        <v>20</v>
      </c>
      <c r="D88" s="9" t="s">
        <v>17</v>
      </c>
      <c r="E88" s="12">
        <v>14</v>
      </c>
      <c r="F88" s="12">
        <v>7</v>
      </c>
      <c r="G88" s="27"/>
      <c r="H88" s="27"/>
      <c r="I88" s="12">
        <v>5.4199999999999998E-2</v>
      </c>
      <c r="J88" s="6">
        <f t="shared" si="38"/>
        <v>1.0436199999999999E-3</v>
      </c>
      <c r="K88" s="15">
        <v>5.2180999999999994E-4</v>
      </c>
      <c r="L88" s="12">
        <v>0.10299999999999999</v>
      </c>
      <c r="M88" s="12">
        <v>3.9E-2</v>
      </c>
      <c r="N88" s="12">
        <v>3.9E-2</v>
      </c>
      <c r="O88" s="27">
        <v>0</v>
      </c>
      <c r="P88" s="12">
        <v>2.4E-2</v>
      </c>
      <c r="Q88" s="12">
        <v>2.4E-2</v>
      </c>
      <c r="R88" s="27">
        <v>0</v>
      </c>
      <c r="T88" s="35">
        <f t="shared" si="32"/>
        <v>3.9E-2</v>
      </c>
      <c r="U88" s="35">
        <f t="shared" si="33"/>
        <v>2.4E-2</v>
      </c>
      <c r="V88" s="31">
        <v>0.01</v>
      </c>
      <c r="W88" s="45">
        <f t="shared" si="34"/>
        <v>4.0049999999999999E-3</v>
      </c>
      <c r="X88" s="45">
        <f t="shared" si="35"/>
        <v>6.0875999999999921E-4</v>
      </c>
      <c r="Y88" s="46">
        <f t="shared" si="39"/>
        <v>7.6752074509879078</v>
      </c>
      <c r="Z88" s="46">
        <f t="shared" si="36"/>
        <v>1.1666315325501606</v>
      </c>
      <c r="AA88" s="45">
        <f t="shared" si="37"/>
        <v>2.641025641025641</v>
      </c>
    </row>
    <row r="89" spans="1:27" x14ac:dyDescent="0.25">
      <c r="A89" s="12" t="s">
        <v>41</v>
      </c>
      <c r="B89" s="7">
        <v>43299</v>
      </c>
      <c r="C89" s="8" t="s">
        <v>20</v>
      </c>
      <c r="D89" s="9" t="s">
        <v>17</v>
      </c>
      <c r="E89" s="12">
        <v>86</v>
      </c>
      <c r="F89" s="12">
        <v>56</v>
      </c>
      <c r="G89" s="27"/>
      <c r="H89" s="27"/>
      <c r="I89" s="12">
        <v>0.20849999999999999</v>
      </c>
      <c r="J89" s="6">
        <f t="shared" si="38"/>
        <v>4.2993499999999995E-3</v>
      </c>
      <c r="K89" s="15">
        <v>2.7995767441860464E-3</v>
      </c>
      <c r="L89" s="12">
        <v>0.23699999999999999</v>
      </c>
      <c r="M89" s="12">
        <v>9.7000000000000003E-2</v>
      </c>
      <c r="N89" s="12">
        <v>9.6000000000000002E-2</v>
      </c>
      <c r="O89" s="27">
        <v>0</v>
      </c>
      <c r="P89" s="12">
        <v>5.8000000000000003E-2</v>
      </c>
      <c r="Q89" s="12">
        <v>5.8999999999999997E-2</v>
      </c>
      <c r="R89" s="27">
        <v>0</v>
      </c>
      <c r="T89" s="35">
        <f t="shared" si="32"/>
        <v>9.7000000000000003E-2</v>
      </c>
      <c r="U89" s="35">
        <f t="shared" si="33"/>
        <v>5.8999999999999997E-2</v>
      </c>
      <c r="V89" s="31">
        <v>0.01</v>
      </c>
      <c r="W89" s="45">
        <f t="shared" si="34"/>
        <v>1.0146000000000002E-2</v>
      </c>
      <c r="X89" s="45">
        <f t="shared" si="35"/>
        <v>1.4631599999999959E-3</v>
      </c>
      <c r="Y89" s="46">
        <f t="shared" si="39"/>
        <v>3.6241192605526757</v>
      </c>
      <c r="Z89" s="46">
        <f t="shared" si="36"/>
        <v>0.52263614599548958</v>
      </c>
      <c r="AA89" s="45">
        <f t="shared" si="37"/>
        <v>2.4432989690721647</v>
      </c>
    </row>
    <row r="90" spans="1:27" x14ac:dyDescent="0.25">
      <c r="A90" s="12" t="s">
        <v>42</v>
      </c>
      <c r="B90" s="7">
        <v>43299</v>
      </c>
      <c r="C90" s="8" t="s">
        <v>20</v>
      </c>
      <c r="D90" s="9" t="s">
        <v>17</v>
      </c>
      <c r="E90" s="12">
        <v>31</v>
      </c>
      <c r="F90" s="12">
        <v>31</v>
      </c>
      <c r="G90" s="27"/>
      <c r="H90" s="27"/>
      <c r="I90" s="12">
        <v>7.4499999999999997E-2</v>
      </c>
      <c r="J90" s="6">
        <f t="shared" si="38"/>
        <v>1.4719499999999999E-3</v>
      </c>
      <c r="K90" s="15">
        <v>1.4719499999999999E-3</v>
      </c>
      <c r="L90" s="12">
        <v>0.16400000000000001</v>
      </c>
      <c r="M90" s="12">
        <v>6.3E-2</v>
      </c>
      <c r="N90" s="12">
        <v>6.2E-2</v>
      </c>
      <c r="O90" s="27">
        <v>0</v>
      </c>
      <c r="P90" s="12">
        <v>3.7999999999999999E-2</v>
      </c>
      <c r="Q90" s="12">
        <v>3.9E-2</v>
      </c>
      <c r="R90" s="27">
        <v>0</v>
      </c>
      <c r="T90" s="35">
        <f t="shared" si="32"/>
        <v>6.3E-2</v>
      </c>
      <c r="U90" s="35">
        <f t="shared" si="33"/>
        <v>3.9E-2</v>
      </c>
      <c r="V90" s="31">
        <v>0.01</v>
      </c>
      <c r="W90" s="45">
        <f t="shared" si="34"/>
        <v>6.4080000000000005E-3</v>
      </c>
      <c r="X90" s="45">
        <f t="shared" si="35"/>
        <v>1.3563600000000005E-3</v>
      </c>
      <c r="Y90" s="46">
        <f t="shared" si="39"/>
        <v>4.3534087435035165</v>
      </c>
      <c r="Z90" s="46">
        <f t="shared" si="36"/>
        <v>0.92147151737491129</v>
      </c>
      <c r="AA90" s="45">
        <f t="shared" si="37"/>
        <v>2.6031746031746033</v>
      </c>
    </row>
    <row r="91" spans="1:27" x14ac:dyDescent="0.25">
      <c r="A91" s="12" t="s">
        <v>43</v>
      </c>
      <c r="B91" s="7">
        <v>43299</v>
      </c>
      <c r="C91" s="8" t="s">
        <v>20</v>
      </c>
      <c r="D91" s="9" t="s">
        <v>17</v>
      </c>
      <c r="E91" s="12">
        <v>118</v>
      </c>
      <c r="F91" s="12">
        <v>46</v>
      </c>
      <c r="G91" s="27"/>
      <c r="H91" s="27"/>
      <c r="I91" s="12">
        <v>0.26390000000000002</v>
      </c>
      <c r="J91" s="6">
        <f t="shared" si="38"/>
        <v>5.4682900000000007E-3</v>
      </c>
      <c r="K91" s="15">
        <v>2.1317062711864411E-3</v>
      </c>
      <c r="L91" s="12">
        <v>0.39200000000000002</v>
      </c>
      <c r="M91" s="12">
        <v>0.17599999999999999</v>
      </c>
      <c r="N91" s="12">
        <v>0.17399999999999999</v>
      </c>
      <c r="O91" s="27">
        <v>1E-3</v>
      </c>
      <c r="P91" s="12">
        <v>0.105</v>
      </c>
      <c r="Q91" s="12">
        <v>0.107</v>
      </c>
      <c r="R91" s="27">
        <v>2E-3</v>
      </c>
      <c r="T91" s="35">
        <f t="shared" si="32"/>
        <v>0.17499999999999999</v>
      </c>
      <c r="U91" s="35">
        <f t="shared" si="33"/>
        <v>0.105</v>
      </c>
      <c r="V91" s="31">
        <v>0.01</v>
      </c>
      <c r="W91" s="45">
        <f t="shared" si="34"/>
        <v>1.8689999999999998E-2</v>
      </c>
      <c r="X91" s="45">
        <f t="shared" si="35"/>
        <v>2.0291999999999988E-3</v>
      </c>
      <c r="Y91" s="46">
        <f t="shared" si="39"/>
        <v>8.7676244389888343</v>
      </c>
      <c r="Z91" s="46">
        <f t="shared" si="36"/>
        <v>0.95191351051878714</v>
      </c>
      <c r="AA91" s="45">
        <f>L91/M91</f>
        <v>2.2272727272727275</v>
      </c>
    </row>
    <row r="92" spans="1:27" x14ac:dyDescent="0.2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9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 x14ac:dyDescent="0.25">
      <c r="A93" s="12" t="s">
        <v>29</v>
      </c>
      <c r="B93" s="36">
        <v>43328</v>
      </c>
      <c r="C93" s="12" t="s">
        <v>26</v>
      </c>
      <c r="D93" s="9" t="s">
        <v>27</v>
      </c>
      <c r="G93" s="27">
        <v>8.1982999999999997</v>
      </c>
      <c r="H93" s="27">
        <v>0.88390000000000002</v>
      </c>
      <c r="I93" s="12">
        <v>0.16320000000000001</v>
      </c>
      <c r="J93" s="6">
        <f>((I93*0.0211)-0.0001)</f>
        <v>3.3435200000000004E-3</v>
      </c>
      <c r="K93" s="15">
        <f>J93*(H93/G93)</f>
        <v>3.6048172523571968E-4</v>
      </c>
      <c r="L93" s="27">
        <v>2.5459999999999998</v>
      </c>
      <c r="M93" s="27">
        <v>1.0469999999999999</v>
      </c>
      <c r="N93" s="27">
        <v>1.0209999999999999</v>
      </c>
      <c r="O93" s="27">
        <v>0</v>
      </c>
      <c r="P93" s="27">
        <v>0.71799999999999997</v>
      </c>
      <c r="Q93" s="27">
        <v>0.71699999999999997</v>
      </c>
      <c r="R93" s="27">
        <v>7.0000000000000001E-3</v>
      </c>
      <c r="T93" s="27">
        <f t="shared" ref="T93:T112" si="40">M93-O93</f>
        <v>1.0469999999999999</v>
      </c>
      <c r="U93" s="27">
        <f t="shared" ref="U93:U112" si="41">Q93-R93</f>
        <v>0.71</v>
      </c>
      <c r="V93" s="12">
        <v>0.01</v>
      </c>
      <c r="W93" s="15">
        <f t="shared" ref="W93:W112" si="42">26.7*(T93-U93)*V93</f>
        <v>8.9979000000000003E-2</v>
      </c>
      <c r="X93" s="15">
        <f t="shared" ref="X93:X112" si="43">26.7*(1.72*(Q93-R93)-(N93-O93))*0.01</f>
        <v>5.3453399999999984E-2</v>
      </c>
      <c r="Y93" s="31">
        <f>((W93)*G93/H93)/J93</f>
        <v>249.60766025285352</v>
      </c>
      <c r="Z93" s="31">
        <f t="shared" ref="Z93:Z112" si="44">X93/K93</f>
        <v>148.28324505228858</v>
      </c>
      <c r="AA93" s="31">
        <f t="shared" ref="AA93:AA112" si="45">L93/M93</f>
        <v>2.43170964660936</v>
      </c>
    </row>
    <row r="94" spans="1:27" x14ac:dyDescent="0.25">
      <c r="A94" s="12" t="s">
        <v>30</v>
      </c>
      <c r="B94" s="36">
        <v>43328</v>
      </c>
      <c r="C94" s="12" t="s">
        <v>26</v>
      </c>
      <c r="D94" s="9" t="s">
        <v>27</v>
      </c>
      <c r="G94" s="27">
        <v>2.7000999999999999</v>
      </c>
      <c r="H94" s="27">
        <v>0.4239</v>
      </c>
      <c r="I94" s="12">
        <v>0.2767</v>
      </c>
      <c r="J94" s="6">
        <f t="shared" ref="J94:J112" si="46">((I94*0.0211)-0.0001)</f>
        <v>5.7383699999999996E-3</v>
      </c>
      <c r="K94" s="15">
        <f t="shared" ref="K94:K112" si="47">J94*(H94/G94)</f>
        <v>9.0089072367690074E-4</v>
      </c>
      <c r="L94" s="27">
        <v>0.70099999999999996</v>
      </c>
      <c r="M94" s="27">
        <v>0.28599999999999998</v>
      </c>
      <c r="N94" s="27">
        <v>0.27900000000000003</v>
      </c>
      <c r="O94" s="27">
        <v>-3.0000000000000001E-3</v>
      </c>
      <c r="P94" s="27">
        <v>0.184</v>
      </c>
      <c r="Q94" s="27">
        <v>0.184</v>
      </c>
      <c r="R94" s="27">
        <v>2E-3</v>
      </c>
      <c r="T94" s="27">
        <f t="shared" si="40"/>
        <v>0.28899999999999998</v>
      </c>
      <c r="U94" s="27">
        <f t="shared" si="41"/>
        <v>0.182</v>
      </c>
      <c r="V94" s="12">
        <v>0.01</v>
      </c>
      <c r="W94" s="15">
        <f t="shared" si="42"/>
        <v>2.8568999999999997E-2</v>
      </c>
      <c r="X94" s="15">
        <f t="shared" si="43"/>
        <v>8.2876799999999883E-3</v>
      </c>
      <c r="Y94" s="31">
        <f t="shared" ref="Y94:Y112" si="48">((W94)*G94/H94)/J94</f>
        <v>31.711948240956804</v>
      </c>
      <c r="Z94" s="31">
        <f t="shared" si="44"/>
        <v>9.1994287233579257</v>
      </c>
      <c r="AA94" s="31">
        <f t="shared" si="45"/>
        <v>2.4510489510489513</v>
      </c>
    </row>
    <row r="95" spans="1:27" x14ac:dyDescent="0.25">
      <c r="A95" s="12" t="s">
        <v>31</v>
      </c>
      <c r="B95" s="36">
        <v>43328</v>
      </c>
      <c r="C95" s="12" t="s">
        <v>26</v>
      </c>
      <c r="D95" s="9" t="s">
        <v>27</v>
      </c>
      <c r="G95" s="27">
        <v>10.307</v>
      </c>
      <c r="H95" s="27">
        <v>1.1567000000000001</v>
      </c>
      <c r="I95" s="12">
        <v>0.20150000000000001</v>
      </c>
      <c r="J95" s="6">
        <f t="shared" si="46"/>
        <v>4.1516499999999998E-3</v>
      </c>
      <c r="K95" s="15">
        <f t="shared" si="47"/>
        <v>4.6591768264286405E-4</v>
      </c>
      <c r="L95" s="27">
        <v>2.6509999999999998</v>
      </c>
      <c r="M95" s="27">
        <v>1.1200000000000001</v>
      </c>
      <c r="N95" s="27">
        <v>1.093</v>
      </c>
      <c r="O95" s="27">
        <v>0</v>
      </c>
      <c r="P95" s="27">
        <v>0.76900000000000002</v>
      </c>
      <c r="Q95" s="27">
        <v>0.77100000000000002</v>
      </c>
      <c r="R95" s="27">
        <v>3.0000000000000001E-3</v>
      </c>
      <c r="T95" s="27">
        <f t="shared" si="40"/>
        <v>1.1200000000000001</v>
      </c>
      <c r="U95" s="27">
        <f t="shared" si="41"/>
        <v>0.76800000000000002</v>
      </c>
      <c r="V95" s="12">
        <v>0.01</v>
      </c>
      <c r="W95" s="15">
        <f t="shared" si="42"/>
        <v>9.3984000000000026E-2</v>
      </c>
      <c r="X95" s="15">
        <f t="shared" si="43"/>
        <v>6.0865319999999987E-2</v>
      </c>
      <c r="Y95" s="31">
        <f t="shared" si="48"/>
        <v>201.71803625671959</v>
      </c>
      <c r="Z95" s="31">
        <f t="shared" si="44"/>
        <v>130.63535098034595</v>
      </c>
      <c r="AA95" s="31">
        <f t="shared" si="45"/>
        <v>2.3669642857142854</v>
      </c>
    </row>
    <row r="96" spans="1:27" x14ac:dyDescent="0.25">
      <c r="A96" s="12" t="s">
        <v>32</v>
      </c>
      <c r="B96" s="36">
        <v>43328</v>
      </c>
      <c r="C96" s="12" t="s">
        <v>26</v>
      </c>
      <c r="D96" s="9" t="s">
        <v>27</v>
      </c>
      <c r="G96" s="27">
        <v>7.7750000000000004</v>
      </c>
      <c r="H96" s="27">
        <v>1.3978999999999999</v>
      </c>
      <c r="I96" s="12">
        <v>0.1789</v>
      </c>
      <c r="J96" s="6">
        <f t="shared" si="46"/>
        <v>3.6747900000000003E-3</v>
      </c>
      <c r="K96" s="15">
        <f t="shared" si="47"/>
        <v>6.6070597311897108E-4</v>
      </c>
      <c r="L96" s="27">
        <v>0.54800000000000004</v>
      </c>
      <c r="M96" s="27">
        <v>0.20200000000000001</v>
      </c>
      <c r="N96" s="27">
        <v>0.19600000000000001</v>
      </c>
      <c r="O96" s="27">
        <v>0</v>
      </c>
      <c r="P96" s="27">
        <v>0.14099999999999999</v>
      </c>
      <c r="Q96" s="27">
        <v>0.14299999999999999</v>
      </c>
      <c r="R96" s="27">
        <v>2E-3</v>
      </c>
      <c r="T96" s="27">
        <f t="shared" si="40"/>
        <v>0.20200000000000001</v>
      </c>
      <c r="U96" s="27">
        <f t="shared" si="41"/>
        <v>0.14099999999999999</v>
      </c>
      <c r="V96" s="12">
        <v>0.01</v>
      </c>
      <c r="W96" s="15">
        <f t="shared" si="42"/>
        <v>1.6287000000000006E-2</v>
      </c>
      <c r="X96" s="15">
        <f t="shared" si="43"/>
        <v>1.2420839999999994E-2</v>
      </c>
      <c r="Y96" s="31">
        <f t="shared" si="48"/>
        <v>24.650904733181914</v>
      </c>
      <c r="Z96" s="31">
        <f t="shared" si="44"/>
        <v>18.799345707993798</v>
      </c>
      <c r="AA96" s="31">
        <f t="shared" si="45"/>
        <v>2.7128712871287131</v>
      </c>
    </row>
    <row r="97" spans="1:27" x14ac:dyDescent="0.25">
      <c r="A97" s="12" t="s">
        <v>33</v>
      </c>
      <c r="B97" s="36">
        <v>43328</v>
      </c>
      <c r="C97" s="12" t="s">
        <v>26</v>
      </c>
      <c r="D97" s="9" t="s">
        <v>17</v>
      </c>
      <c r="E97" s="12">
        <v>28</v>
      </c>
      <c r="G97" s="27">
        <v>3.9190999999999998</v>
      </c>
      <c r="H97" s="27">
        <v>0.61970000000000003</v>
      </c>
      <c r="I97" s="12">
        <v>0.158</v>
      </c>
      <c r="J97" s="6">
        <f t="shared" si="46"/>
        <v>3.2338000000000002E-3</v>
      </c>
      <c r="K97" s="15">
        <f t="shared" si="47"/>
        <v>5.1133828174836071E-4</v>
      </c>
      <c r="L97" s="27">
        <v>0.44</v>
      </c>
      <c r="M97" s="27">
        <v>0.191</v>
      </c>
      <c r="N97" s="27">
        <v>0.18099999999999999</v>
      </c>
      <c r="O97" s="27">
        <v>0</v>
      </c>
      <c r="P97" s="27">
        <v>0.123</v>
      </c>
      <c r="Q97" s="27">
        <v>0.125</v>
      </c>
      <c r="R97" s="27">
        <v>0</v>
      </c>
      <c r="T97" s="27">
        <f t="shared" si="40"/>
        <v>0.191</v>
      </c>
      <c r="U97" s="27">
        <f t="shared" si="41"/>
        <v>0.125</v>
      </c>
      <c r="V97" s="12">
        <v>0.01</v>
      </c>
      <c r="W97" s="15">
        <f t="shared" si="42"/>
        <v>1.7621999999999999E-2</v>
      </c>
      <c r="X97" s="15">
        <f t="shared" si="43"/>
        <v>9.078000000000001E-3</v>
      </c>
      <c r="Y97" s="31">
        <f t="shared" si="48"/>
        <v>34.46250873247179</v>
      </c>
      <c r="Z97" s="31">
        <f t="shared" si="44"/>
        <v>17.753413589455164</v>
      </c>
      <c r="AA97" s="31">
        <f t="shared" si="45"/>
        <v>2.3036649214659684</v>
      </c>
    </row>
    <row r="98" spans="1:27" x14ac:dyDescent="0.25">
      <c r="A98" s="12" t="s">
        <v>34</v>
      </c>
      <c r="B98" s="36">
        <v>43328</v>
      </c>
      <c r="C98" s="12" t="s">
        <v>19</v>
      </c>
      <c r="D98" s="9" t="s">
        <v>27</v>
      </c>
      <c r="G98" s="27">
        <v>3.6272000000000002</v>
      </c>
      <c r="H98" s="27">
        <v>0.4496</v>
      </c>
      <c r="I98" s="12">
        <v>0.44719999999999999</v>
      </c>
      <c r="J98" s="6">
        <f t="shared" si="46"/>
        <v>9.335920000000001E-3</v>
      </c>
      <c r="K98" s="15">
        <f t="shared" si="47"/>
        <v>1.1572093162770182E-3</v>
      </c>
      <c r="L98" s="27">
        <v>2.2890000000000001</v>
      </c>
      <c r="M98" s="27">
        <v>0.93799999999999994</v>
      </c>
      <c r="N98" s="27">
        <v>0.90700000000000003</v>
      </c>
      <c r="O98" s="27">
        <v>1E-3</v>
      </c>
      <c r="P98" s="27">
        <v>0.61899999999999999</v>
      </c>
      <c r="Q98" s="27">
        <v>0.61499999999999999</v>
      </c>
      <c r="R98" s="27">
        <v>4.0000000000000001E-3</v>
      </c>
      <c r="T98" s="27">
        <f t="shared" si="40"/>
        <v>0.93699999999999994</v>
      </c>
      <c r="U98" s="27">
        <f t="shared" si="41"/>
        <v>0.61099999999999999</v>
      </c>
      <c r="V98" s="12">
        <v>0.01</v>
      </c>
      <c r="W98" s="15">
        <f t="shared" si="42"/>
        <v>8.704199999999998E-2</v>
      </c>
      <c r="X98" s="15">
        <f t="shared" si="43"/>
        <v>3.8693639999999953E-2</v>
      </c>
      <c r="Y98" s="31">
        <f t="shared" si="48"/>
        <v>75.217161472595222</v>
      </c>
      <c r="Z98" s="31">
        <f t="shared" si="44"/>
        <v>33.437027731927877</v>
      </c>
      <c r="AA98" s="31">
        <f t="shared" si="45"/>
        <v>2.4402985074626868</v>
      </c>
    </row>
    <row r="99" spans="1:27" x14ac:dyDescent="0.25">
      <c r="A99" s="12" t="s">
        <v>35</v>
      </c>
      <c r="B99" s="36">
        <v>43328</v>
      </c>
      <c r="C99" s="12" t="s">
        <v>19</v>
      </c>
      <c r="D99" s="9" t="s">
        <v>27</v>
      </c>
      <c r="G99" s="27">
        <v>5.0355999999999996</v>
      </c>
      <c r="H99" s="27">
        <v>1.597</v>
      </c>
      <c r="I99" s="12">
        <v>0.40760000000000002</v>
      </c>
      <c r="J99" s="6">
        <f t="shared" si="46"/>
        <v>8.5003600000000019E-3</v>
      </c>
      <c r="K99" s="15">
        <f t="shared" si="47"/>
        <v>2.6958207403288592E-3</v>
      </c>
      <c r="L99" s="27">
        <v>1.1512</v>
      </c>
      <c r="M99" s="27">
        <v>0.61399999999999999</v>
      </c>
      <c r="N99" s="27">
        <v>0.59799999999999998</v>
      </c>
      <c r="O99" s="27">
        <v>0</v>
      </c>
      <c r="P99" s="27">
        <v>0.4</v>
      </c>
      <c r="Q99" s="27">
        <v>0.40100000000000002</v>
      </c>
      <c r="R99" s="27">
        <v>2E-3</v>
      </c>
      <c r="T99" s="27">
        <f t="shared" si="40"/>
        <v>0.61399999999999999</v>
      </c>
      <c r="U99" s="27">
        <f t="shared" si="41"/>
        <v>0.39900000000000002</v>
      </c>
      <c r="V99" s="12">
        <v>0.01</v>
      </c>
      <c r="W99" s="15">
        <f t="shared" si="42"/>
        <v>5.7404999999999991E-2</v>
      </c>
      <c r="X99" s="15">
        <f t="shared" si="43"/>
        <v>2.3570760000000007E-2</v>
      </c>
      <c r="Y99" s="31">
        <f t="shared" si="48"/>
        <v>21.294071649955939</v>
      </c>
      <c r="Z99" s="31">
        <f t="shared" si="44"/>
        <v>8.7434448616656333</v>
      </c>
      <c r="AA99" s="31">
        <f t="shared" si="45"/>
        <v>1.8749185667752444</v>
      </c>
    </row>
    <row r="100" spans="1:27" x14ac:dyDescent="0.25">
      <c r="A100" s="12" t="s">
        <v>36</v>
      </c>
      <c r="B100" s="36">
        <v>43328</v>
      </c>
      <c r="C100" s="12" t="s">
        <v>19</v>
      </c>
      <c r="D100" s="9" t="s">
        <v>27</v>
      </c>
      <c r="G100" s="27">
        <v>1.2005999999999999</v>
      </c>
      <c r="H100" s="27">
        <v>4.7500000000000001E-2</v>
      </c>
      <c r="I100" s="12">
        <v>0.40670000000000001</v>
      </c>
      <c r="J100" s="6">
        <f t="shared" si="46"/>
        <v>8.4813700000000002E-3</v>
      </c>
      <c r="K100" s="15">
        <f t="shared" si="47"/>
        <v>3.3555311927369654E-4</v>
      </c>
      <c r="L100" s="27">
        <v>0.91300000000000003</v>
      </c>
      <c r="M100" s="27">
        <v>0.35399999999999998</v>
      </c>
      <c r="N100" s="27">
        <v>0.34300000000000003</v>
      </c>
      <c r="O100" s="27">
        <v>-3.0000000000000001E-3</v>
      </c>
      <c r="P100" s="27">
        <v>0.23300000000000001</v>
      </c>
      <c r="Q100" s="27">
        <v>0.23300000000000001</v>
      </c>
      <c r="R100" s="27">
        <v>7.0000000000000001E-3</v>
      </c>
      <c r="T100" s="27">
        <f t="shared" si="40"/>
        <v>0.35699999999999998</v>
      </c>
      <c r="U100" s="27">
        <f t="shared" si="41"/>
        <v>0.22600000000000001</v>
      </c>
      <c r="V100" s="12">
        <v>0.01</v>
      </c>
      <c r="W100" s="15">
        <f t="shared" si="42"/>
        <v>3.4976999999999994E-2</v>
      </c>
      <c r="X100" s="15">
        <f t="shared" si="43"/>
        <v>1.1406239999999995E-2</v>
      </c>
      <c r="Y100" s="31">
        <f t="shared" si="48"/>
        <v>104.23684952089727</v>
      </c>
      <c r="Z100" s="31">
        <f t="shared" si="44"/>
        <v>33.992352759791828</v>
      </c>
      <c r="AA100" s="31">
        <f t="shared" si="45"/>
        <v>2.5790960451977405</v>
      </c>
    </row>
    <row r="101" spans="1:27" x14ac:dyDescent="0.25">
      <c r="A101" s="12" t="s">
        <v>37</v>
      </c>
      <c r="B101" s="36">
        <v>43328</v>
      </c>
      <c r="C101" s="12" t="s">
        <v>19</v>
      </c>
      <c r="D101" s="9" t="s">
        <v>27</v>
      </c>
      <c r="G101" s="27">
        <v>1.4767999999999999</v>
      </c>
      <c r="H101" s="27">
        <v>0.13589999999999999</v>
      </c>
      <c r="I101" s="12">
        <v>0.16850000000000001</v>
      </c>
      <c r="J101" s="6">
        <f t="shared" si="46"/>
        <v>3.4553500000000007E-3</v>
      </c>
      <c r="K101" s="15">
        <f t="shared" si="47"/>
        <v>3.1797268756771405E-4</v>
      </c>
      <c r="L101" s="27">
        <v>0.65500000000000003</v>
      </c>
      <c r="M101" s="27">
        <v>0.25800000000000001</v>
      </c>
      <c r="N101" s="27">
        <v>0.251</v>
      </c>
      <c r="O101" s="27">
        <v>-2E-3</v>
      </c>
      <c r="P101" s="27">
        <v>0.16600000000000001</v>
      </c>
      <c r="Q101" s="27">
        <v>0.16600000000000001</v>
      </c>
      <c r="R101" s="27">
        <v>6.0000000000000001E-3</v>
      </c>
      <c r="T101" s="27">
        <f t="shared" si="40"/>
        <v>0.26</v>
      </c>
      <c r="U101" s="27">
        <f t="shared" si="41"/>
        <v>0.16</v>
      </c>
      <c r="V101" s="12">
        <v>0.01</v>
      </c>
      <c r="W101" s="15">
        <f t="shared" si="42"/>
        <v>2.6700000000000002E-2</v>
      </c>
      <c r="X101" s="15">
        <f t="shared" si="43"/>
        <v>5.9273999999999993E-3</v>
      </c>
      <c r="Y101" s="31">
        <f t="shared" si="48"/>
        <v>83.969476134059747</v>
      </c>
      <c r="Z101" s="31">
        <f t="shared" si="44"/>
        <v>18.641223701761259</v>
      </c>
      <c r="AA101" s="31">
        <f t="shared" si="45"/>
        <v>2.5387596899224807</v>
      </c>
    </row>
    <row r="102" spans="1:27" x14ac:dyDescent="0.25">
      <c r="A102" s="12" t="s">
        <v>38</v>
      </c>
      <c r="B102" s="36">
        <v>43328</v>
      </c>
      <c r="C102" s="12" t="s">
        <v>19</v>
      </c>
      <c r="D102" s="9" t="s">
        <v>17</v>
      </c>
      <c r="E102" s="12">
        <v>40</v>
      </c>
      <c r="G102" s="27">
        <v>2.3565</v>
      </c>
      <c r="H102" s="27">
        <v>0.58799999999999997</v>
      </c>
      <c r="I102" s="12">
        <v>0.26579999999999998</v>
      </c>
      <c r="J102" s="6">
        <f t="shared" si="46"/>
        <v>5.5083799999999994E-3</v>
      </c>
      <c r="K102" s="15">
        <f t="shared" si="47"/>
        <v>1.3744652832590703E-3</v>
      </c>
      <c r="L102" s="27">
        <v>0.29899999999999999</v>
      </c>
      <c r="M102" s="27">
        <v>0.14499999999999999</v>
      </c>
      <c r="N102" s="27">
        <v>0.14099999999999999</v>
      </c>
      <c r="O102" s="27">
        <v>-1E-3</v>
      </c>
      <c r="P102" s="27">
        <v>8.6999999999999994E-2</v>
      </c>
      <c r="Q102" s="27">
        <v>8.8999999999999996E-2</v>
      </c>
      <c r="R102" s="27">
        <v>2E-3</v>
      </c>
      <c r="T102" s="27">
        <f t="shared" si="40"/>
        <v>0.14599999999999999</v>
      </c>
      <c r="U102" s="27">
        <f t="shared" si="41"/>
        <v>8.6999999999999994E-2</v>
      </c>
      <c r="V102" s="12">
        <v>0.01</v>
      </c>
      <c r="W102" s="15">
        <f t="shared" si="42"/>
        <v>1.5753E-2</v>
      </c>
      <c r="X102" s="15">
        <f t="shared" si="43"/>
        <v>2.0398800000000022E-3</v>
      </c>
      <c r="Y102" s="31">
        <f t="shared" si="48"/>
        <v>11.461184354287356</v>
      </c>
      <c r="Z102" s="31">
        <f t="shared" si="44"/>
        <v>1.4841262451992461</v>
      </c>
      <c r="AA102" s="31">
        <f t="shared" si="45"/>
        <v>2.0620689655172413</v>
      </c>
    </row>
    <row r="103" spans="1:27" x14ac:dyDescent="0.25">
      <c r="A103" s="12" t="s">
        <v>39</v>
      </c>
      <c r="B103" s="36">
        <v>43328</v>
      </c>
      <c r="C103" s="12" t="s">
        <v>28</v>
      </c>
      <c r="D103" s="9" t="s">
        <v>27</v>
      </c>
      <c r="G103" s="27">
        <v>71.278199999999998</v>
      </c>
      <c r="H103" s="27">
        <v>1.6516</v>
      </c>
      <c r="I103" s="12">
        <v>0.89829999999999999</v>
      </c>
      <c r="J103" s="6">
        <f>((I103*0.0211)-0.0001)</f>
        <v>1.885413E-2</v>
      </c>
      <c r="K103" s="15">
        <f t="shared" si="47"/>
        <v>4.3687243937136458E-4</v>
      </c>
      <c r="L103" s="27">
        <v>0.96</v>
      </c>
      <c r="M103" s="27">
        <v>0.372</v>
      </c>
      <c r="N103" s="27">
        <v>2.4039999999999999</v>
      </c>
      <c r="O103" s="27">
        <v>4.0000000000000001E-3</v>
      </c>
      <c r="P103" s="27">
        <v>0.23300000000000001</v>
      </c>
      <c r="Q103" s="27">
        <v>0.24299999999999999</v>
      </c>
      <c r="R103" s="27">
        <v>3.0000000000000001E-3</v>
      </c>
      <c r="T103" s="27">
        <f t="shared" si="40"/>
        <v>0.36799999999999999</v>
      </c>
      <c r="U103" s="27">
        <f t="shared" si="41"/>
        <v>0.24</v>
      </c>
      <c r="V103" s="12">
        <v>0.01</v>
      </c>
      <c r="W103" s="15">
        <f t="shared" si="42"/>
        <v>3.4176000000000005E-2</v>
      </c>
      <c r="X103" s="15">
        <f>26.7*(1.72*(Q103-R103)-(N103-O103))*0.01</f>
        <v>-0.53058240000000001</v>
      </c>
      <c r="Y103" s="31">
        <f t="shared" si="48"/>
        <v>78.228784697833973</v>
      </c>
      <c r="Z103" s="31">
        <f t="shared" si="44"/>
        <v>-1214.5018824338722</v>
      </c>
      <c r="AA103" s="31">
        <f t="shared" si="45"/>
        <v>2.5806451612903225</v>
      </c>
    </row>
    <row r="104" spans="1:27" x14ac:dyDescent="0.25">
      <c r="A104" s="12" t="s">
        <v>40</v>
      </c>
      <c r="B104" s="36">
        <v>43328</v>
      </c>
      <c r="C104" s="12" t="s">
        <v>28</v>
      </c>
      <c r="D104" s="9" t="s">
        <v>27</v>
      </c>
      <c r="G104" s="27">
        <v>3.9152999999999998</v>
      </c>
      <c r="H104" s="27">
        <v>0.51270000000000004</v>
      </c>
      <c r="I104" s="12">
        <v>0.26860000000000001</v>
      </c>
      <c r="J104" s="6">
        <f t="shared" si="46"/>
        <v>5.5674599999999998E-3</v>
      </c>
      <c r="K104" s="15">
        <f t="shared" si="47"/>
        <v>7.2904675044057937E-4</v>
      </c>
      <c r="L104" s="27">
        <v>2.5779999999999998</v>
      </c>
      <c r="M104" s="27">
        <v>0.96199999999999997</v>
      </c>
      <c r="N104" s="27">
        <v>0.92900000000000005</v>
      </c>
      <c r="O104" s="27">
        <v>0</v>
      </c>
      <c r="P104" s="27">
        <v>0.63700000000000001</v>
      </c>
      <c r="Q104" s="27">
        <v>0.63300000000000001</v>
      </c>
      <c r="R104" s="27">
        <v>4.0000000000000001E-3</v>
      </c>
      <c r="T104" s="27">
        <f t="shared" si="40"/>
        <v>0.96199999999999997</v>
      </c>
      <c r="U104" s="27">
        <f t="shared" si="41"/>
        <v>0.629</v>
      </c>
      <c r="V104" s="12">
        <v>0.01</v>
      </c>
      <c r="W104" s="15">
        <f t="shared" si="42"/>
        <v>8.8910999999999976E-2</v>
      </c>
      <c r="X104" s="15">
        <f t="shared" si="43"/>
        <v>4.0818959999999981E-2</v>
      </c>
      <c r="Y104" s="31">
        <f t="shared" si="48"/>
        <v>121.95514203481335</v>
      </c>
      <c r="Z104" s="31">
        <f t="shared" si="44"/>
        <v>55.989495838685464</v>
      </c>
      <c r="AA104" s="31">
        <f t="shared" si="45"/>
        <v>2.6798336798336799</v>
      </c>
    </row>
    <row r="105" spans="1:27" x14ac:dyDescent="0.25">
      <c r="A105" s="12" t="s">
        <v>41</v>
      </c>
      <c r="B105" s="36">
        <v>43328</v>
      </c>
      <c r="C105" s="12" t="s">
        <v>28</v>
      </c>
      <c r="D105" s="9" t="s">
        <v>27</v>
      </c>
      <c r="G105" s="27">
        <v>6.8792</v>
      </c>
      <c r="H105" s="27">
        <v>0.70730000000000004</v>
      </c>
      <c r="I105" s="12">
        <v>0.38150000000000001</v>
      </c>
      <c r="J105" s="6">
        <f t="shared" si="46"/>
        <v>7.9496500000000008E-3</v>
      </c>
      <c r="K105" s="15">
        <f t="shared" si="47"/>
        <v>8.1736065894290051E-4</v>
      </c>
      <c r="L105" s="27">
        <v>2.1019999999999999</v>
      </c>
      <c r="M105" s="27">
        <v>0.82299999999999995</v>
      </c>
      <c r="N105" s="27">
        <v>0.80400000000000005</v>
      </c>
      <c r="O105" s="27">
        <v>0</v>
      </c>
      <c r="P105" s="27">
        <v>0.55100000000000005</v>
      </c>
      <c r="Q105" s="27">
        <v>0.55100000000000005</v>
      </c>
      <c r="R105" s="27">
        <v>5.0000000000000001E-3</v>
      </c>
      <c r="T105" s="27">
        <f t="shared" si="40"/>
        <v>0.82299999999999995</v>
      </c>
      <c r="U105" s="27">
        <f t="shared" si="41"/>
        <v>0.54600000000000004</v>
      </c>
      <c r="V105" s="12">
        <v>0.01</v>
      </c>
      <c r="W105" s="15">
        <f t="shared" si="42"/>
        <v>7.3958999999999983E-2</v>
      </c>
      <c r="X105" s="15">
        <f t="shared" si="43"/>
        <v>3.6077040000000005E-2</v>
      </c>
      <c r="Y105" s="31">
        <f t="shared" si="48"/>
        <v>90.485147762863676</v>
      </c>
      <c r="Z105" s="31">
        <f t="shared" si="44"/>
        <v>44.138459082014968</v>
      </c>
      <c r="AA105" s="31">
        <f t="shared" si="45"/>
        <v>2.5540704738760631</v>
      </c>
    </row>
    <row r="106" spans="1:27" x14ac:dyDescent="0.25">
      <c r="A106" s="12" t="s">
        <v>42</v>
      </c>
      <c r="B106" s="36">
        <v>43328</v>
      </c>
      <c r="C106" s="12" t="s">
        <v>28</v>
      </c>
      <c r="D106" s="9" t="s">
        <v>27</v>
      </c>
      <c r="G106" s="27">
        <v>1.0900000000000001</v>
      </c>
      <c r="H106" s="27">
        <v>5.1000000000000004E-3</v>
      </c>
      <c r="I106" s="12">
        <v>0.20069999999999999</v>
      </c>
      <c r="J106" s="6">
        <f t="shared" si="46"/>
        <v>4.1347699999999994E-3</v>
      </c>
      <c r="K106" s="15">
        <f t="shared" si="47"/>
        <v>1.9346171559633024E-5</v>
      </c>
      <c r="L106" s="27">
        <v>6.0999999999999999E-2</v>
      </c>
      <c r="M106" s="27">
        <v>0.02</v>
      </c>
      <c r="N106" s="27">
        <v>1.9E-2</v>
      </c>
      <c r="O106" s="27">
        <v>-4.0000000000000001E-3</v>
      </c>
      <c r="P106" s="27">
        <v>1.2E-2</v>
      </c>
      <c r="Q106" s="27">
        <v>1.2999999999999999E-2</v>
      </c>
      <c r="R106" s="27">
        <v>2E-3</v>
      </c>
      <c r="T106" s="27">
        <f t="shared" si="40"/>
        <v>2.4E-2</v>
      </c>
      <c r="U106" s="27">
        <f t="shared" si="41"/>
        <v>1.0999999999999999E-2</v>
      </c>
      <c r="V106" s="12">
        <v>0.01</v>
      </c>
      <c r="W106" s="15">
        <f t="shared" si="42"/>
        <v>3.4710000000000001E-3</v>
      </c>
      <c r="X106" s="15">
        <f t="shared" si="43"/>
        <v>-1.0893600000000002E-3</v>
      </c>
      <c r="Y106" s="31">
        <f t="shared" si="48"/>
        <v>179.41534268425775</v>
      </c>
      <c r="Z106" s="31">
        <f t="shared" si="44"/>
        <v>-56.308815242443977</v>
      </c>
      <c r="AA106" s="31">
        <f t="shared" si="45"/>
        <v>3.05</v>
      </c>
    </row>
    <row r="107" spans="1:27" x14ac:dyDescent="0.25">
      <c r="A107" s="12" t="s">
        <v>43</v>
      </c>
      <c r="B107" s="36">
        <v>43328</v>
      </c>
      <c r="C107" s="12" t="s">
        <v>28</v>
      </c>
      <c r="D107" s="9" t="s">
        <v>27</v>
      </c>
      <c r="G107" s="27">
        <v>3.2471999999999999</v>
      </c>
      <c r="H107" s="27">
        <v>1.4971000000000001</v>
      </c>
      <c r="I107" s="12">
        <v>0.50600000000000001</v>
      </c>
      <c r="J107" s="6">
        <f t="shared" si="46"/>
        <v>1.05766E-2</v>
      </c>
      <c r="K107" s="15">
        <f t="shared" si="47"/>
        <v>4.8762712059620605E-3</v>
      </c>
      <c r="L107" s="27">
        <v>4.7E-2</v>
      </c>
      <c r="M107" s="27">
        <v>1.6E-2</v>
      </c>
      <c r="N107" s="27">
        <v>1.6E-2</v>
      </c>
      <c r="O107" s="27">
        <v>-2E-3</v>
      </c>
      <c r="P107" s="27">
        <v>0.01</v>
      </c>
      <c r="Q107" s="27">
        <v>0.01</v>
      </c>
      <c r="R107" s="27">
        <v>0</v>
      </c>
      <c r="T107" s="27">
        <f t="shared" si="40"/>
        <v>1.8000000000000002E-2</v>
      </c>
      <c r="U107" s="27">
        <f t="shared" si="41"/>
        <v>0.01</v>
      </c>
      <c r="V107" s="12">
        <v>0.01</v>
      </c>
      <c r="W107" s="15">
        <f t="shared" si="42"/>
        <v>2.1360000000000003E-3</v>
      </c>
      <c r="X107" s="15">
        <f t="shared" si="43"/>
        <v>-2.1360000000000056E-4</v>
      </c>
      <c r="Y107" s="31">
        <f t="shared" si="48"/>
        <v>0.4380396228553452</v>
      </c>
      <c r="Z107" s="31">
        <f t="shared" si="44"/>
        <v>-4.3803962285534626E-2</v>
      </c>
      <c r="AA107" s="31">
        <f t="shared" si="45"/>
        <v>2.9375</v>
      </c>
    </row>
    <row r="108" spans="1:27" x14ac:dyDescent="0.25">
      <c r="A108" s="12" t="s">
        <v>44</v>
      </c>
      <c r="B108" s="36">
        <v>43328</v>
      </c>
      <c r="C108" s="12" t="s">
        <v>25</v>
      </c>
      <c r="D108" s="9" t="s">
        <v>27</v>
      </c>
      <c r="G108" s="27">
        <v>7.3529</v>
      </c>
      <c r="H108" s="27">
        <v>1.3709</v>
      </c>
      <c r="I108" s="12">
        <v>0.35220000000000001</v>
      </c>
      <c r="J108" s="6">
        <f t="shared" si="46"/>
        <v>7.33142E-3</v>
      </c>
      <c r="K108" s="15">
        <f t="shared" si="47"/>
        <v>1.366895194821091E-3</v>
      </c>
      <c r="L108" s="27">
        <v>1.7310000000000001</v>
      </c>
      <c r="M108" s="27">
        <v>0.59099999999999997</v>
      </c>
      <c r="N108" s="27">
        <v>0.57899999999999996</v>
      </c>
      <c r="O108" s="27">
        <v>-4.0000000000000001E-3</v>
      </c>
      <c r="P108" s="27">
        <v>0.38400000000000001</v>
      </c>
      <c r="Q108" s="27">
        <v>0.38500000000000001</v>
      </c>
      <c r="R108" s="27">
        <v>5.0000000000000001E-3</v>
      </c>
      <c r="T108" s="27">
        <f t="shared" si="40"/>
        <v>0.59499999999999997</v>
      </c>
      <c r="U108" s="27">
        <f t="shared" si="41"/>
        <v>0.38</v>
      </c>
      <c r="V108" s="12">
        <v>0.01</v>
      </c>
      <c r="W108" s="15">
        <f t="shared" si="42"/>
        <v>5.7404999999999991E-2</v>
      </c>
      <c r="X108" s="15">
        <f t="shared" si="43"/>
        <v>1.8850200000000001E-2</v>
      </c>
      <c r="Y108" s="31">
        <f t="shared" si="48"/>
        <v>41.996636038737094</v>
      </c>
      <c r="Z108" s="31">
        <f t="shared" si="44"/>
        <v>13.790523275975996</v>
      </c>
      <c r="AA108" s="31">
        <f t="shared" si="45"/>
        <v>2.9289340101522847</v>
      </c>
    </row>
    <row r="109" spans="1:27" x14ac:dyDescent="0.25">
      <c r="A109" s="12" t="s">
        <v>45</v>
      </c>
      <c r="B109" s="36">
        <v>43328</v>
      </c>
      <c r="C109" s="12" t="s">
        <v>25</v>
      </c>
      <c r="D109" s="9" t="s">
        <v>17</v>
      </c>
      <c r="E109" s="12">
        <v>92</v>
      </c>
      <c r="G109" s="27">
        <v>2.2747000000000002</v>
      </c>
      <c r="H109" s="27">
        <v>0.5877</v>
      </c>
      <c r="I109" s="12">
        <v>0.2177</v>
      </c>
      <c r="J109" s="6">
        <f t="shared" si="46"/>
        <v>4.4934700000000003E-3</v>
      </c>
      <c r="K109" s="15">
        <f t="shared" si="47"/>
        <v>1.1609497160065061E-3</v>
      </c>
      <c r="L109" s="27">
        <v>0.21199999999999999</v>
      </c>
      <c r="M109" s="27">
        <v>8.2000000000000003E-2</v>
      </c>
      <c r="N109" s="27">
        <v>8.3000000000000004E-2</v>
      </c>
      <c r="O109" s="27">
        <v>-6.0000000000000001E-3</v>
      </c>
      <c r="P109" s="27">
        <v>6.2E-2</v>
      </c>
      <c r="Q109" s="27">
        <v>6.0999999999999999E-2</v>
      </c>
      <c r="R109" s="27">
        <v>2E-3</v>
      </c>
      <c r="T109" s="27">
        <f t="shared" si="40"/>
        <v>8.8000000000000009E-2</v>
      </c>
      <c r="U109" s="27">
        <f t="shared" si="41"/>
        <v>5.8999999999999997E-2</v>
      </c>
      <c r="V109" s="12">
        <v>0.01</v>
      </c>
      <c r="W109" s="15">
        <f t="shared" si="42"/>
        <v>7.7430000000000034E-3</v>
      </c>
      <c r="X109" s="15">
        <f t="shared" si="43"/>
        <v>3.3321599999999942E-3</v>
      </c>
      <c r="Y109" s="31">
        <f t="shared" si="48"/>
        <v>6.6695395099753041</v>
      </c>
      <c r="Z109" s="31">
        <f t="shared" si="44"/>
        <v>2.8702018304997114</v>
      </c>
      <c r="AA109" s="31">
        <f t="shared" si="45"/>
        <v>2.5853658536585362</v>
      </c>
    </row>
    <row r="110" spans="1:27" x14ac:dyDescent="0.25">
      <c r="A110" s="12" t="s">
        <v>46</v>
      </c>
      <c r="B110" s="36">
        <v>43328</v>
      </c>
      <c r="C110" s="12" t="s">
        <v>25</v>
      </c>
      <c r="D110" s="9" t="s">
        <v>27</v>
      </c>
      <c r="G110" s="27">
        <v>8.8751999999999995</v>
      </c>
      <c r="H110" s="27">
        <v>1.3420000000000001</v>
      </c>
      <c r="I110" s="12">
        <v>0.24959999999999999</v>
      </c>
      <c r="J110" s="6">
        <f t="shared" si="46"/>
        <v>5.1665599999999997E-3</v>
      </c>
      <c r="K110" s="15">
        <f t="shared" si="47"/>
        <v>7.8122448170182097E-4</v>
      </c>
      <c r="L110" s="27">
        <v>1.7749999999999999</v>
      </c>
      <c r="M110" s="27">
        <v>0.72</v>
      </c>
      <c r="N110" s="27">
        <v>0.71</v>
      </c>
      <c r="O110" s="27">
        <v>-4.0000000000000001E-3</v>
      </c>
      <c r="P110" s="27">
        <v>0.46800000000000003</v>
      </c>
      <c r="Q110" s="27">
        <v>0.47099999999999997</v>
      </c>
      <c r="R110" s="27">
        <v>1.2999999999999999E-2</v>
      </c>
      <c r="T110" s="27">
        <f t="shared" si="40"/>
        <v>0.72399999999999998</v>
      </c>
      <c r="U110" s="27">
        <f t="shared" si="41"/>
        <v>0.45799999999999996</v>
      </c>
      <c r="V110" s="12">
        <v>0.01</v>
      </c>
      <c r="W110" s="15">
        <f t="shared" si="42"/>
        <v>7.1022000000000002E-2</v>
      </c>
      <c r="X110" s="15">
        <f t="shared" si="43"/>
        <v>1.9693919999999983E-2</v>
      </c>
      <c r="Y110" s="31">
        <f t="shared" si="48"/>
        <v>90.911129468556268</v>
      </c>
      <c r="Z110" s="31">
        <f t="shared" si="44"/>
        <v>25.209041013536478</v>
      </c>
      <c r="AA110" s="31">
        <f t="shared" si="45"/>
        <v>2.4652777777777777</v>
      </c>
    </row>
    <row r="111" spans="1:27" x14ac:dyDescent="0.25">
      <c r="A111" s="12" t="s">
        <v>47</v>
      </c>
      <c r="B111" s="36">
        <v>43328</v>
      </c>
      <c r="C111" s="12" t="s">
        <v>25</v>
      </c>
      <c r="D111" s="9" t="s">
        <v>27</v>
      </c>
      <c r="G111" s="27">
        <v>4.0610999999999997</v>
      </c>
      <c r="H111" s="27">
        <v>0.97070000000000001</v>
      </c>
      <c r="I111" s="12">
        <v>0.36449999999999999</v>
      </c>
      <c r="J111" s="6">
        <f t="shared" si="46"/>
        <v>7.59095E-3</v>
      </c>
      <c r="K111" s="15">
        <f t="shared" si="47"/>
        <v>1.8144185479303638E-3</v>
      </c>
      <c r="L111" s="27">
        <v>1.1299999999999999</v>
      </c>
      <c r="M111" s="27">
        <v>0.53100000000000003</v>
      </c>
      <c r="N111" s="27">
        <v>0.52400000000000002</v>
      </c>
      <c r="O111" s="27">
        <v>0</v>
      </c>
      <c r="P111" s="27">
        <v>0.34699999999999998</v>
      </c>
      <c r="Q111" s="27">
        <v>0.35099999999999998</v>
      </c>
      <c r="R111" s="27">
        <v>1.6E-2</v>
      </c>
      <c r="T111" s="27">
        <f t="shared" si="40"/>
        <v>0.53100000000000003</v>
      </c>
      <c r="U111" s="27">
        <f t="shared" si="41"/>
        <v>0.33499999999999996</v>
      </c>
      <c r="V111" s="12">
        <v>0.01</v>
      </c>
      <c r="W111" s="15">
        <f t="shared" si="42"/>
        <v>5.2332000000000017E-2</v>
      </c>
      <c r="X111" s="15">
        <f t="shared" si="43"/>
        <v>1.3937399999999975E-2</v>
      </c>
      <c r="Y111" s="31">
        <f t="shared" si="48"/>
        <v>28.842297748605514</v>
      </c>
      <c r="Z111" s="31">
        <f t="shared" si="44"/>
        <v>7.6814690942714519</v>
      </c>
      <c r="AA111" s="31">
        <f t="shared" si="45"/>
        <v>2.1280602636534836</v>
      </c>
    </row>
    <row r="112" spans="1:27" x14ac:dyDescent="0.25">
      <c r="A112" s="12" t="s">
        <v>48</v>
      </c>
      <c r="B112" s="36">
        <v>43328</v>
      </c>
      <c r="C112" s="12" t="s">
        <v>25</v>
      </c>
      <c r="D112" s="9" t="s">
        <v>27</v>
      </c>
      <c r="G112" s="27">
        <v>3.9382000000000001</v>
      </c>
      <c r="H112" s="27">
        <v>0.33050000000000002</v>
      </c>
      <c r="I112" s="12">
        <v>0.60589999999999999</v>
      </c>
      <c r="J112" s="6">
        <f t="shared" si="46"/>
        <v>1.2684490000000001E-2</v>
      </c>
      <c r="K112" s="15">
        <f t="shared" si="47"/>
        <v>1.0645025506576611E-3</v>
      </c>
      <c r="L112" s="27">
        <v>1.034</v>
      </c>
      <c r="M112" s="27">
        <v>0.39600000000000002</v>
      </c>
      <c r="N112" s="27">
        <v>0.38700000000000001</v>
      </c>
      <c r="O112" s="27">
        <v>-3.0000000000000001E-3</v>
      </c>
      <c r="P112" s="27">
        <v>0.25700000000000001</v>
      </c>
      <c r="Q112" s="27">
        <v>0.25700000000000001</v>
      </c>
      <c r="R112" s="27">
        <v>2E-3</v>
      </c>
      <c r="T112" s="27">
        <f t="shared" si="40"/>
        <v>0.39900000000000002</v>
      </c>
      <c r="U112" s="27">
        <f t="shared" si="41"/>
        <v>0.255</v>
      </c>
      <c r="V112" s="12">
        <v>0.01</v>
      </c>
      <c r="W112" s="15">
        <f t="shared" si="42"/>
        <v>3.8448000000000003E-2</v>
      </c>
      <c r="X112" s="15">
        <f t="shared" si="43"/>
        <v>1.2976199999999993E-2</v>
      </c>
      <c r="Y112" s="31">
        <f t="shared" si="48"/>
        <v>36.118278886458668</v>
      </c>
      <c r="Z112" s="31">
        <f t="shared" si="44"/>
        <v>12.189919124179793</v>
      </c>
      <c r="AA112" s="31">
        <f t="shared" si="45"/>
        <v>2.6111111111111112</v>
      </c>
    </row>
    <row r="113" spans="1:27" x14ac:dyDescent="0.2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9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 x14ac:dyDescent="0.25">
      <c r="A114" s="12" t="s">
        <v>29</v>
      </c>
      <c r="B114" s="36">
        <v>43342</v>
      </c>
      <c r="C114" s="12" t="s">
        <v>26</v>
      </c>
      <c r="D114" s="9" t="s">
        <v>17</v>
      </c>
      <c r="E114" s="12">
        <v>73</v>
      </c>
      <c r="F114" s="12">
        <v>23</v>
      </c>
      <c r="G114" s="27">
        <v>0.91679999999999995</v>
      </c>
      <c r="H114" s="27">
        <v>0.44219999999999993</v>
      </c>
      <c r="I114" s="12">
        <v>0.28539999999999999</v>
      </c>
      <c r="J114" s="15">
        <f>I114*'[1]area regression'!$J$29+'[1]area regression'!$K$29</f>
        <v>5.9219399999999997E-3</v>
      </c>
      <c r="K114" s="15">
        <f>J114*(H114/G114)</f>
        <v>2.8563283900523559E-3</v>
      </c>
      <c r="L114" s="27">
        <v>0.34399999999999997</v>
      </c>
      <c r="M114" s="27">
        <v>0.187</v>
      </c>
      <c r="N114" s="27">
        <v>0.182</v>
      </c>
      <c r="O114" s="27">
        <v>-2E-3</v>
      </c>
      <c r="P114" s="27">
        <v>0.111</v>
      </c>
      <c r="Q114" s="27">
        <v>0.114</v>
      </c>
      <c r="R114" s="27">
        <v>6.0000000000000001E-3</v>
      </c>
      <c r="T114" s="27">
        <f t="shared" ref="T114:T133" si="49">M114-O114</f>
        <v>0.189</v>
      </c>
      <c r="U114" s="27">
        <f t="shared" ref="U114:U133" si="50">Q114-R114</f>
        <v>0.108</v>
      </c>
      <c r="V114" s="12">
        <v>0.01</v>
      </c>
      <c r="W114" s="15">
        <f t="shared" ref="W114:W133" si="51">26.7*(T114-U114)*V114</f>
        <v>2.1627E-2</v>
      </c>
      <c r="X114" s="15">
        <f t="shared" ref="X114:X133" si="52">26.7*(1.72*(Q114-R114)-(N114-O114))*0.01</f>
        <v>4.6992000000000306E-4</v>
      </c>
      <c r="Y114" s="31">
        <f>((W114)*G114/H114)/J114</f>
        <v>7.571608389049266</v>
      </c>
      <c r="Z114" s="31">
        <f t="shared" ref="Z114:Z133" si="53">X114/K114</f>
        <v>0.16451889832996042</v>
      </c>
      <c r="AA114" s="31">
        <f t="shared" ref="AA114:AA133" si="54">L114/M114</f>
        <v>1.8395721925133688</v>
      </c>
    </row>
    <row r="115" spans="1:27" x14ac:dyDescent="0.25">
      <c r="A115" s="12" t="s">
        <v>30</v>
      </c>
      <c r="B115" s="36">
        <v>43342</v>
      </c>
      <c r="C115" s="12" t="s">
        <v>26</v>
      </c>
      <c r="D115" s="9" t="s">
        <v>17</v>
      </c>
      <c r="E115" s="12">
        <v>50</v>
      </c>
      <c r="F115" s="12">
        <v>20</v>
      </c>
      <c r="G115" s="27">
        <v>0.92400000000000004</v>
      </c>
      <c r="H115" s="27">
        <v>0.41380000000000006</v>
      </c>
      <c r="I115" s="12">
        <v>0.51649999999999996</v>
      </c>
      <c r="J115" s="15">
        <f>I115*'[1]area regression'!$J$29+'[1]area regression'!$K$29</f>
        <v>1.0798149999999999E-2</v>
      </c>
      <c r="K115" s="15">
        <f t="shared" ref="K115:K133" si="55">J115*(H115/G115)</f>
        <v>4.8357948809523814E-3</v>
      </c>
      <c r="L115" s="27">
        <v>0.45600000000000002</v>
      </c>
      <c r="M115" s="27">
        <v>0.24</v>
      </c>
      <c r="N115" s="27">
        <v>0.23499999999999999</v>
      </c>
      <c r="O115" s="27">
        <v>-3.0000000000000001E-3</v>
      </c>
      <c r="P115" s="27">
        <v>0.14399999999999999</v>
      </c>
      <c r="Q115" s="27">
        <v>0.14599999999999999</v>
      </c>
      <c r="R115" s="27">
        <v>7.0000000000000001E-3</v>
      </c>
      <c r="T115" s="27">
        <f t="shared" si="49"/>
        <v>0.24299999999999999</v>
      </c>
      <c r="U115" s="27">
        <f t="shared" si="50"/>
        <v>0.13899999999999998</v>
      </c>
      <c r="V115" s="12">
        <v>0.01</v>
      </c>
      <c r="W115" s="15">
        <f t="shared" si="51"/>
        <v>2.7768000000000001E-2</v>
      </c>
      <c r="X115" s="15">
        <f t="shared" si="52"/>
        <v>2.8835999999999196E-4</v>
      </c>
      <c r="Y115" s="31">
        <f t="shared" ref="Y115:Y132" si="56">((W115)*G115/H115)/J115</f>
        <v>5.7421790385226723</v>
      </c>
      <c r="Z115" s="31">
        <f t="shared" si="53"/>
        <v>5.9630320784656847E-2</v>
      </c>
      <c r="AA115" s="31">
        <f t="shared" si="54"/>
        <v>1.9000000000000001</v>
      </c>
    </row>
    <row r="116" spans="1:27" x14ac:dyDescent="0.25">
      <c r="A116" s="12" t="s">
        <v>31</v>
      </c>
      <c r="B116" s="36">
        <v>43342</v>
      </c>
      <c r="C116" s="12" t="s">
        <v>26</v>
      </c>
      <c r="D116" s="9" t="s">
        <v>17</v>
      </c>
      <c r="E116" s="12">
        <v>92</v>
      </c>
      <c r="F116" s="12">
        <v>41</v>
      </c>
      <c r="G116" s="27">
        <v>1.0350999999999999</v>
      </c>
      <c r="H116" s="27">
        <v>0.51609999999999989</v>
      </c>
      <c r="I116" s="12">
        <v>0.2092</v>
      </c>
      <c r="J116" s="15">
        <f>I116*'[1]area regression'!$J$29+'[1]area regression'!$K$29</f>
        <v>4.3141199999999994E-3</v>
      </c>
      <c r="K116" s="15">
        <f t="shared" si="55"/>
        <v>2.1510166476668914E-3</v>
      </c>
      <c r="L116" s="27">
        <v>0.64100000000000001</v>
      </c>
      <c r="M116" s="27">
        <v>0.311</v>
      </c>
      <c r="N116" s="27">
        <v>0.30499999999999999</v>
      </c>
      <c r="O116" s="27">
        <v>-2E-3</v>
      </c>
      <c r="P116" s="27">
        <v>0.191</v>
      </c>
      <c r="Q116" s="27">
        <v>0.19400000000000001</v>
      </c>
      <c r="R116" s="27">
        <v>7.0000000000000001E-3</v>
      </c>
      <c r="T116" s="27">
        <f t="shared" si="49"/>
        <v>0.313</v>
      </c>
      <c r="U116" s="27">
        <f t="shared" si="50"/>
        <v>0.187</v>
      </c>
      <c r="V116" s="12">
        <v>0.01</v>
      </c>
      <c r="W116" s="15">
        <f t="shared" si="51"/>
        <v>3.3641999999999998E-2</v>
      </c>
      <c r="X116" s="15">
        <f t="shared" si="52"/>
        <v>3.9088799999999965E-3</v>
      </c>
      <c r="Y116" s="31">
        <f t="shared" si="56"/>
        <v>15.640046317860868</v>
      </c>
      <c r="Z116" s="31">
        <f t="shared" si="53"/>
        <v>1.8172244293133568</v>
      </c>
      <c r="AA116" s="31">
        <f t="shared" si="54"/>
        <v>2.0610932475884245</v>
      </c>
    </row>
    <row r="117" spans="1:27" x14ac:dyDescent="0.25">
      <c r="A117" s="12" t="s">
        <v>32</v>
      </c>
      <c r="B117" s="36">
        <v>43342</v>
      </c>
      <c r="C117" s="12" t="s">
        <v>26</v>
      </c>
      <c r="D117" s="9" t="s">
        <v>17</v>
      </c>
      <c r="E117" s="12">
        <v>35</v>
      </c>
      <c r="F117" s="12">
        <v>12</v>
      </c>
      <c r="G117" s="27">
        <v>1.1748000000000001</v>
      </c>
      <c r="H117" s="27">
        <v>0.5112000000000001</v>
      </c>
      <c r="I117" s="12">
        <v>0.33079999999999998</v>
      </c>
      <c r="J117" s="15">
        <f>I117*'[1]area regression'!$J$29+'[1]area regression'!$K$29</f>
        <v>6.8798799999999997E-3</v>
      </c>
      <c r="K117" s="15">
        <f t="shared" si="55"/>
        <v>2.9936965066394284E-3</v>
      </c>
      <c r="L117" s="27">
        <v>0.73599999999999999</v>
      </c>
      <c r="M117" s="27">
        <v>0.38200000000000001</v>
      </c>
      <c r="N117" s="27">
        <v>0.375</v>
      </c>
      <c r="O117" s="27">
        <v>-1E-3</v>
      </c>
      <c r="P117" s="27">
        <v>0.24</v>
      </c>
      <c r="Q117" s="27">
        <v>0.23799999999999999</v>
      </c>
      <c r="R117" s="27">
        <v>3.0000000000000001E-3</v>
      </c>
      <c r="T117" s="27">
        <f t="shared" si="49"/>
        <v>0.38300000000000001</v>
      </c>
      <c r="U117" s="27">
        <f t="shared" si="50"/>
        <v>0.23499999999999999</v>
      </c>
      <c r="V117" s="12">
        <v>0.01</v>
      </c>
      <c r="W117" s="15">
        <f t="shared" si="51"/>
        <v>3.9516000000000003E-2</v>
      </c>
      <c r="X117" s="15">
        <f t="shared" si="52"/>
        <v>7.5293999999999865E-3</v>
      </c>
      <c r="Y117" s="31">
        <f t="shared" si="56"/>
        <v>13.199734813586248</v>
      </c>
      <c r="Z117" s="31">
        <f t="shared" si="53"/>
        <v>2.5150846063725103</v>
      </c>
      <c r="AA117" s="31">
        <f t="shared" si="54"/>
        <v>1.9267015706806283</v>
      </c>
    </row>
    <row r="118" spans="1:27" x14ac:dyDescent="0.25">
      <c r="A118" s="12" t="s">
        <v>33</v>
      </c>
      <c r="B118" s="36">
        <v>43342</v>
      </c>
      <c r="C118" s="12" t="s">
        <v>26</v>
      </c>
      <c r="D118" s="9" t="s">
        <v>17</v>
      </c>
      <c r="E118" s="12">
        <v>70</v>
      </c>
      <c r="F118" s="12">
        <v>20</v>
      </c>
      <c r="G118" s="27">
        <v>0.98070000000000002</v>
      </c>
      <c r="H118" s="27">
        <v>0.41739999999999999</v>
      </c>
      <c r="I118" s="12">
        <v>0.1736</v>
      </c>
      <c r="J118" s="15">
        <f>I118*'[1]area regression'!$J$29+'[1]area regression'!$K$29</f>
        <v>3.5629600000000004E-3</v>
      </c>
      <c r="K118" s="15">
        <f t="shared" si="55"/>
        <v>1.5164469297440605E-3</v>
      </c>
      <c r="L118" s="27">
        <v>0.35399999999999998</v>
      </c>
      <c r="M118" s="27">
        <v>0.185</v>
      </c>
      <c r="N118" s="27">
        <v>0.18099999999999999</v>
      </c>
      <c r="O118" s="27">
        <v>-2E-3</v>
      </c>
      <c r="P118" s="27">
        <v>0.107</v>
      </c>
      <c r="Q118" s="27">
        <v>0.107</v>
      </c>
      <c r="R118" s="27">
        <v>2E-3</v>
      </c>
      <c r="T118" s="27">
        <f t="shared" si="49"/>
        <v>0.187</v>
      </c>
      <c r="U118" s="27">
        <f t="shared" si="50"/>
        <v>0.105</v>
      </c>
      <c r="V118" s="12">
        <v>0.01</v>
      </c>
      <c r="W118" s="15">
        <f t="shared" si="51"/>
        <v>2.1894E-2</v>
      </c>
      <c r="X118" s="15">
        <f t="shared" si="52"/>
        <v>-6.4080000000000343E-4</v>
      </c>
      <c r="Y118" s="31">
        <f t="shared" si="56"/>
        <v>14.43769615049778</v>
      </c>
      <c r="Z118" s="31">
        <f t="shared" si="53"/>
        <v>-0.42256671659993733</v>
      </c>
      <c r="AA118" s="31">
        <f t="shared" si="54"/>
        <v>1.9135135135135135</v>
      </c>
    </row>
    <row r="119" spans="1:27" x14ac:dyDescent="0.25">
      <c r="A119" s="12" t="s">
        <v>34</v>
      </c>
      <c r="B119" s="36">
        <v>43342</v>
      </c>
      <c r="C119" s="12" t="s">
        <v>19</v>
      </c>
      <c r="D119" s="9" t="s">
        <v>27</v>
      </c>
      <c r="G119" s="27">
        <v>2.6716000000000002</v>
      </c>
      <c r="H119" s="27">
        <v>1.5533000000000001</v>
      </c>
      <c r="I119" s="12">
        <v>0.73699999999999999</v>
      </c>
      <c r="J119" s="15">
        <f>I119*'[1]area regression'!$J$29+'[1]area regression'!$K$29</f>
        <v>1.5450700000000001E-2</v>
      </c>
      <c r="K119" s="15">
        <f t="shared" si="55"/>
        <v>8.9832206580326406E-3</v>
      </c>
      <c r="L119" s="27">
        <v>3</v>
      </c>
      <c r="M119" s="27">
        <v>2.2189999999999999</v>
      </c>
      <c r="N119" s="27">
        <v>2.181</v>
      </c>
      <c r="O119" s="27">
        <v>5.0000000000000001E-3</v>
      </c>
      <c r="P119" s="27">
        <v>1.5820000000000001</v>
      </c>
      <c r="Q119" s="27">
        <v>1.573</v>
      </c>
      <c r="R119" s="27">
        <v>8.0000000000000002E-3</v>
      </c>
      <c r="T119" s="27">
        <f t="shared" si="49"/>
        <v>2.214</v>
      </c>
      <c r="U119" s="27">
        <f t="shared" si="50"/>
        <v>1.5649999999999999</v>
      </c>
      <c r="V119" s="12">
        <v>0.01</v>
      </c>
      <c r="W119" s="15">
        <f t="shared" si="51"/>
        <v>0.17328299999999999</v>
      </c>
      <c r="X119" s="15">
        <f t="shared" si="52"/>
        <v>0.13771859999999989</v>
      </c>
      <c r="Y119" s="31">
        <f t="shared" si="56"/>
        <v>19.289629699238585</v>
      </c>
      <c r="Z119" s="31">
        <f t="shared" si="53"/>
        <v>15.330648688547386</v>
      </c>
      <c r="AA119" s="31">
        <f t="shared" si="54"/>
        <v>1.3519603424966202</v>
      </c>
    </row>
    <row r="120" spans="1:27" x14ac:dyDescent="0.25">
      <c r="A120" s="12" t="s">
        <v>35</v>
      </c>
      <c r="B120" s="36">
        <v>43342</v>
      </c>
      <c r="C120" s="12" t="s">
        <v>19</v>
      </c>
      <c r="D120" s="9" t="s">
        <v>27</v>
      </c>
      <c r="G120" s="27">
        <v>0.72070000000000001</v>
      </c>
      <c r="H120" s="27">
        <v>0.3075</v>
      </c>
      <c r="I120" s="12">
        <v>0.3856</v>
      </c>
      <c r="J120" s="15">
        <f>I120*'[1]area regression'!$J$29+'[1]area regression'!$K$29</f>
        <v>8.0361600000000005E-3</v>
      </c>
      <c r="K120" s="15">
        <f t="shared" si="55"/>
        <v>3.4287764673234357E-3</v>
      </c>
      <c r="L120" s="27">
        <v>1.5549999999999999</v>
      </c>
      <c r="M120" s="27">
        <v>0.67500000000000004</v>
      </c>
      <c r="N120" s="27">
        <v>0.65600000000000003</v>
      </c>
      <c r="O120" s="27">
        <v>-3.0000000000000001E-3</v>
      </c>
      <c r="P120" s="27">
        <v>0.42199999999999999</v>
      </c>
      <c r="Q120" s="27">
        <v>0.42</v>
      </c>
      <c r="R120" s="27">
        <v>2E-3</v>
      </c>
      <c r="T120" s="27">
        <f t="shared" si="49"/>
        <v>0.67800000000000005</v>
      </c>
      <c r="U120" s="27">
        <f t="shared" si="50"/>
        <v>0.41799999999999998</v>
      </c>
      <c r="V120" s="12">
        <v>0.01</v>
      </c>
      <c r="W120" s="15">
        <f t="shared" si="51"/>
        <v>6.9420000000000023E-2</v>
      </c>
      <c r="X120" s="15">
        <f t="shared" si="52"/>
        <v>1.6009319999999973E-2</v>
      </c>
      <c r="Y120" s="31">
        <f t="shared" si="56"/>
        <v>20.246289211787118</v>
      </c>
      <c r="Z120" s="31">
        <f t="shared" si="53"/>
        <v>4.669105773610589</v>
      </c>
      <c r="AA120" s="31">
        <f t="shared" si="54"/>
        <v>2.3037037037037034</v>
      </c>
    </row>
    <row r="121" spans="1:27" x14ac:dyDescent="0.25">
      <c r="A121" s="12" t="s">
        <v>36</v>
      </c>
      <c r="B121" s="36">
        <v>43342</v>
      </c>
      <c r="C121" s="12" t="s">
        <v>19</v>
      </c>
      <c r="D121" s="9" t="s">
        <v>17</v>
      </c>
      <c r="E121" s="12">
        <v>82</v>
      </c>
      <c r="F121" s="12">
        <v>30</v>
      </c>
      <c r="G121" s="27">
        <v>1.1233</v>
      </c>
      <c r="H121" s="27">
        <v>0.54620000000000002</v>
      </c>
      <c r="I121" s="12">
        <v>0.29970000000000002</v>
      </c>
      <c r="J121" s="15">
        <f>I121*'[1]area regression'!$J$29+'[1]area regression'!$K$29</f>
        <v>6.2236700000000006E-3</v>
      </c>
      <c r="K121" s="15">
        <f t="shared" si="55"/>
        <v>3.0262339125790086E-3</v>
      </c>
      <c r="L121" s="27">
        <v>0.47</v>
      </c>
      <c r="M121" s="27">
        <v>0.249</v>
      </c>
      <c r="N121" s="27">
        <v>0.24199999999999999</v>
      </c>
      <c r="O121" s="27">
        <v>-3.0000000000000001E-3</v>
      </c>
      <c r="P121" s="27">
        <v>0.151</v>
      </c>
      <c r="Q121" s="27">
        <v>0.151</v>
      </c>
      <c r="R121" s="27">
        <v>3.0000000000000001E-3</v>
      </c>
      <c r="T121" s="27">
        <f t="shared" si="49"/>
        <v>0.252</v>
      </c>
      <c r="U121" s="27">
        <f t="shared" si="50"/>
        <v>0.14799999999999999</v>
      </c>
      <c r="V121" s="12">
        <v>0.01</v>
      </c>
      <c r="W121" s="15">
        <f t="shared" si="51"/>
        <v>2.7768000000000001E-2</v>
      </c>
      <c r="X121" s="15">
        <f t="shared" si="52"/>
        <v>2.552520000000003E-3</v>
      </c>
      <c r="Y121" s="31">
        <f t="shared" si="56"/>
        <v>9.1757612934605017</v>
      </c>
      <c r="Z121" s="31">
        <f t="shared" si="53"/>
        <v>0.84346421120656256</v>
      </c>
      <c r="AA121" s="31">
        <f t="shared" si="54"/>
        <v>1.8875502008032128</v>
      </c>
    </row>
    <row r="122" spans="1:27" x14ac:dyDescent="0.25">
      <c r="A122" s="12" t="s">
        <v>37</v>
      </c>
      <c r="B122" s="36">
        <v>43342</v>
      </c>
      <c r="C122" s="12" t="s">
        <v>19</v>
      </c>
      <c r="D122" s="9" t="s">
        <v>27</v>
      </c>
      <c r="G122" s="27">
        <v>0.93910000000000005</v>
      </c>
      <c r="H122" s="27">
        <v>0.40010000000000001</v>
      </c>
      <c r="I122" s="15">
        <v>0.28000000000000003</v>
      </c>
      <c r="J122" s="15">
        <f>I122*'[1]area regression'!$J$29+'[1]area regression'!$K$29</f>
        <v>5.8080000000000007E-3</v>
      </c>
      <c r="K122" s="15">
        <f t="shared" si="55"/>
        <v>2.4744764135874778E-3</v>
      </c>
      <c r="L122" s="27">
        <v>3</v>
      </c>
      <c r="M122" s="27">
        <v>1.7609999999999999</v>
      </c>
      <c r="N122" s="27">
        <v>1.7230000000000001</v>
      </c>
      <c r="O122" s="27">
        <v>0</v>
      </c>
      <c r="P122" s="27">
        <v>1.163</v>
      </c>
      <c r="Q122" s="27">
        <v>1.1619999999999999</v>
      </c>
      <c r="R122" s="27">
        <v>5.0000000000000001E-3</v>
      </c>
      <c r="T122" s="27">
        <f t="shared" si="49"/>
        <v>1.7609999999999999</v>
      </c>
      <c r="U122" s="27">
        <f t="shared" si="50"/>
        <v>1.157</v>
      </c>
      <c r="V122" s="12">
        <v>0.01</v>
      </c>
      <c r="W122" s="15">
        <f t="shared" si="51"/>
        <v>0.16126799999999997</v>
      </c>
      <c r="X122" s="15">
        <f t="shared" si="52"/>
        <v>7.1299679999999976E-2</v>
      </c>
      <c r="Y122" s="31">
        <f t="shared" si="56"/>
        <v>65.172575141338612</v>
      </c>
      <c r="Z122" s="31">
        <f t="shared" si="53"/>
        <v>28.814047128713675</v>
      </c>
      <c r="AA122" s="31">
        <f t="shared" si="54"/>
        <v>1.7035775127768313</v>
      </c>
    </row>
    <row r="123" spans="1:27" x14ac:dyDescent="0.25">
      <c r="A123" s="12" t="s">
        <v>38</v>
      </c>
      <c r="B123" s="36">
        <v>43342</v>
      </c>
      <c r="C123" s="12" t="s">
        <v>19</v>
      </c>
      <c r="D123" s="9" t="s">
        <v>17</v>
      </c>
      <c r="E123" s="12">
        <v>56</v>
      </c>
      <c r="F123" s="12">
        <v>56</v>
      </c>
      <c r="G123" s="27">
        <v>3.8993000000000002</v>
      </c>
      <c r="H123" s="27">
        <v>1.0834000000000001</v>
      </c>
      <c r="I123" s="12">
        <v>0.33950000000000002</v>
      </c>
      <c r="J123" s="15">
        <f>I123*'[1]area regression'!$J$29+'[1]area regression'!$K$29</f>
        <v>7.0634500000000006E-3</v>
      </c>
      <c r="K123" s="15">
        <f t="shared" si="55"/>
        <v>1.9625424383863774E-3</v>
      </c>
      <c r="L123" s="27">
        <v>0.29899999999999999</v>
      </c>
      <c r="M123" s="27">
        <v>0.155</v>
      </c>
      <c r="N123" s="27">
        <v>0.15</v>
      </c>
      <c r="O123" s="27">
        <v>-6.0000000000000001E-3</v>
      </c>
      <c r="P123" s="27">
        <v>9.5000000000000001E-2</v>
      </c>
      <c r="Q123" s="27">
        <v>9.5000000000000001E-2</v>
      </c>
      <c r="R123" s="27">
        <v>3.0000000000000001E-3</v>
      </c>
      <c r="T123" s="27">
        <f t="shared" si="49"/>
        <v>0.161</v>
      </c>
      <c r="U123" s="27">
        <f t="shared" si="50"/>
        <v>9.1999999999999998E-2</v>
      </c>
      <c r="V123" s="12">
        <v>0.01</v>
      </c>
      <c r="W123" s="15">
        <f t="shared" si="51"/>
        <v>1.8423000000000002E-2</v>
      </c>
      <c r="X123" s="15">
        <f t="shared" si="52"/>
        <v>5.9807999999999791E-4</v>
      </c>
      <c r="Y123" s="31">
        <f t="shared" si="56"/>
        <v>9.3873129261589785</v>
      </c>
      <c r="Z123" s="31">
        <f t="shared" si="53"/>
        <v>0.30474755006660925</v>
      </c>
      <c r="AA123" s="31">
        <f t="shared" si="54"/>
        <v>1.9290322580645161</v>
      </c>
    </row>
    <row r="124" spans="1:27" x14ac:dyDescent="0.25">
      <c r="A124" s="12" t="s">
        <v>39</v>
      </c>
      <c r="B124" s="36">
        <v>43342</v>
      </c>
      <c r="C124" s="12" t="s">
        <v>28</v>
      </c>
      <c r="D124" s="9" t="s">
        <v>17</v>
      </c>
      <c r="E124" s="12">
        <v>11</v>
      </c>
      <c r="F124" s="12">
        <v>11</v>
      </c>
      <c r="G124" s="27">
        <v>0.90380000000000005</v>
      </c>
      <c r="H124" s="27">
        <v>0.40260000000000007</v>
      </c>
      <c r="I124" s="12">
        <v>0.12540000000000001</v>
      </c>
      <c r="J124" s="15">
        <f>I124*'[1]area regression'!$J$29+'[1]area regression'!$K$29</f>
        <v>2.5459400000000004E-3</v>
      </c>
      <c r="K124" s="15">
        <f t="shared" si="55"/>
        <v>1.1340954237663203E-3</v>
      </c>
      <c r="L124" s="27">
        <v>0.1</v>
      </c>
      <c r="M124" s="27">
        <v>4.5999999999999999E-2</v>
      </c>
      <c r="N124" s="27">
        <v>4.3999999999999997E-2</v>
      </c>
      <c r="O124" s="27">
        <v>-5.0000000000000001E-3</v>
      </c>
      <c r="P124" s="27">
        <v>2.9000000000000001E-2</v>
      </c>
      <c r="Q124" s="27">
        <v>2.9000000000000001E-2</v>
      </c>
      <c r="R124" s="27">
        <v>3.0000000000000001E-3</v>
      </c>
      <c r="T124" s="27">
        <f t="shared" si="49"/>
        <v>5.0999999999999997E-2</v>
      </c>
      <c r="U124" s="27">
        <f t="shared" si="50"/>
        <v>2.6000000000000002E-2</v>
      </c>
      <c r="V124" s="12">
        <v>0.01</v>
      </c>
      <c r="W124" s="15">
        <f t="shared" si="51"/>
        <v>6.6749999999999986E-3</v>
      </c>
      <c r="X124" s="15">
        <f>26.7*(1.72*(Q124-R124)-(N124-O124))*0.01</f>
        <v>-1.1427599999999979E-3</v>
      </c>
      <c r="Y124" s="31">
        <f t="shared" si="56"/>
        <v>5.8857481126520961</v>
      </c>
      <c r="Z124" s="31">
        <f t="shared" si="53"/>
        <v>-1.0076400768860372</v>
      </c>
      <c r="AA124" s="31">
        <f t="shared" si="54"/>
        <v>2.1739130434782612</v>
      </c>
    </row>
    <row r="125" spans="1:27" x14ac:dyDescent="0.25">
      <c r="A125" s="12" t="s">
        <v>40</v>
      </c>
      <c r="B125" s="36">
        <v>43342</v>
      </c>
      <c r="C125" s="12" t="s">
        <v>28</v>
      </c>
      <c r="D125" s="9" t="s">
        <v>17</v>
      </c>
      <c r="E125" s="12">
        <v>68</v>
      </c>
      <c r="F125" s="12">
        <v>24</v>
      </c>
      <c r="G125" s="27">
        <v>0.98809999999999998</v>
      </c>
      <c r="H125" s="27">
        <v>0.44169999999999998</v>
      </c>
      <c r="I125" s="12">
        <v>1.0079</v>
      </c>
      <c r="J125" s="15">
        <f>I125*'[1]area regression'!$J$29+'[1]area regression'!$K$29</f>
        <v>2.1166690000000002E-2</v>
      </c>
      <c r="K125" s="15">
        <f t="shared" si="55"/>
        <v>9.4619238670175087E-3</v>
      </c>
      <c r="L125" s="27">
        <v>0.34200000000000003</v>
      </c>
      <c r="M125" s="27">
        <v>0.17599999999999999</v>
      </c>
      <c r="N125" s="27">
        <v>0.17499999999999999</v>
      </c>
      <c r="O125" s="27">
        <v>-6.0000000000000001E-3</v>
      </c>
      <c r="P125" s="27">
        <v>0.11899999999999999</v>
      </c>
      <c r="Q125" s="27">
        <v>0.11899999999999999</v>
      </c>
      <c r="R125" s="27">
        <v>7.0000000000000001E-3</v>
      </c>
      <c r="T125" s="27">
        <f t="shared" si="49"/>
        <v>0.182</v>
      </c>
      <c r="U125" s="27">
        <f t="shared" si="50"/>
        <v>0.11199999999999999</v>
      </c>
      <c r="V125" s="12">
        <v>0.01</v>
      </c>
      <c r="W125" s="15">
        <f t="shared" si="51"/>
        <v>1.8690000000000002E-2</v>
      </c>
      <c r="X125" s="15">
        <f t="shared" si="52"/>
        <v>3.1078799999999956E-3</v>
      </c>
      <c r="Y125" s="31">
        <f t="shared" si="56"/>
        <v>1.9752853925563529</v>
      </c>
      <c r="Z125" s="31">
        <f t="shared" si="53"/>
        <v>0.32846174241937015</v>
      </c>
      <c r="AA125" s="31">
        <f t="shared" si="54"/>
        <v>1.9431818181818183</v>
      </c>
    </row>
    <row r="126" spans="1:27" x14ac:dyDescent="0.25">
      <c r="A126" s="12" t="s">
        <v>41</v>
      </c>
      <c r="B126" s="36">
        <v>43342</v>
      </c>
      <c r="C126" s="12" t="s">
        <v>28</v>
      </c>
      <c r="D126" s="9" t="s">
        <v>17</v>
      </c>
      <c r="E126" s="12">
        <v>38</v>
      </c>
      <c r="F126" s="12">
        <v>26</v>
      </c>
      <c r="G126" s="27">
        <v>1.1827000000000001</v>
      </c>
      <c r="H126" s="27">
        <v>0.53980000000000006</v>
      </c>
      <c r="I126" s="12">
        <v>0.30430000000000001</v>
      </c>
      <c r="J126" s="15">
        <f>I126*'[1]area regression'!$J$29+'[1]area regression'!$K$29</f>
        <v>6.3207300000000001E-3</v>
      </c>
      <c r="K126" s="15">
        <f t="shared" si="55"/>
        <v>2.884865184746766E-3</v>
      </c>
      <c r="L126" s="27">
        <v>0.28599999999999998</v>
      </c>
      <c r="M126" s="27">
        <v>0.123</v>
      </c>
      <c r="N126" s="27">
        <v>0.127</v>
      </c>
      <c r="O126" s="27">
        <v>0</v>
      </c>
      <c r="P126" s="27">
        <v>8.7999999999999995E-2</v>
      </c>
      <c r="Q126" s="27">
        <v>9.0999999999999998E-2</v>
      </c>
      <c r="R126" s="27">
        <v>5.0000000000000001E-3</v>
      </c>
      <c r="T126" s="27">
        <f t="shared" si="49"/>
        <v>0.123</v>
      </c>
      <c r="U126" s="27">
        <f t="shared" si="50"/>
        <v>8.5999999999999993E-2</v>
      </c>
      <c r="V126" s="12">
        <v>0.01</v>
      </c>
      <c r="W126" s="15">
        <f t="shared" si="51"/>
        <v>9.8790000000000006E-3</v>
      </c>
      <c r="X126" s="15">
        <f t="shared" si="52"/>
        <v>5.5856399999999985E-3</v>
      </c>
      <c r="Y126" s="31">
        <f t="shared" si="56"/>
        <v>3.4244234539047209</v>
      </c>
      <c r="Z126" s="31">
        <f t="shared" si="53"/>
        <v>1.9361875312347765</v>
      </c>
      <c r="AA126" s="31">
        <f t="shared" si="54"/>
        <v>2.3252032520325203</v>
      </c>
    </row>
    <row r="127" spans="1:27" x14ac:dyDescent="0.25">
      <c r="A127" s="12" t="s">
        <v>42</v>
      </c>
      <c r="B127" s="36">
        <v>43342</v>
      </c>
      <c r="C127" s="12" t="s">
        <v>28</v>
      </c>
      <c r="D127" s="9" t="s">
        <v>17</v>
      </c>
      <c r="E127" s="12">
        <v>40</v>
      </c>
      <c r="F127" s="12">
        <v>10</v>
      </c>
      <c r="G127" s="27">
        <v>1.1950000000000001</v>
      </c>
      <c r="H127" s="27">
        <v>0.55800000000000005</v>
      </c>
      <c r="I127" s="12">
        <v>0.2427</v>
      </c>
      <c r="J127" s="15">
        <f>I127*'[1]area regression'!$J$29+'[1]area regression'!$K$29</f>
        <v>5.0209699999999996E-3</v>
      </c>
      <c r="K127" s="15">
        <f t="shared" si="55"/>
        <v>2.3445198828451882E-3</v>
      </c>
      <c r="L127" s="27">
        <v>0.51900000000000002</v>
      </c>
      <c r="M127" s="27">
        <v>0.25800000000000001</v>
      </c>
      <c r="N127" s="27">
        <v>0.25</v>
      </c>
      <c r="O127" s="27">
        <v>-4.0000000000000001E-3</v>
      </c>
      <c r="P127" s="27">
        <v>0.17</v>
      </c>
      <c r="Q127" s="27">
        <v>0.17</v>
      </c>
      <c r="R127" s="27">
        <v>6.0000000000000001E-3</v>
      </c>
      <c r="T127" s="27">
        <f t="shared" si="49"/>
        <v>0.26200000000000001</v>
      </c>
      <c r="U127" s="27">
        <f t="shared" si="50"/>
        <v>0.16400000000000001</v>
      </c>
      <c r="V127" s="12">
        <v>0.01</v>
      </c>
      <c r="W127" s="15">
        <f t="shared" si="51"/>
        <v>2.6166000000000002E-2</v>
      </c>
      <c r="X127" s="15">
        <f t="shared" si="52"/>
        <v>7.4973599999999989E-3</v>
      </c>
      <c r="Y127" s="31">
        <f t="shared" si="56"/>
        <v>11.160493963585541</v>
      </c>
      <c r="Z127" s="31">
        <f t="shared" si="53"/>
        <v>3.1978231683416523</v>
      </c>
      <c r="AA127" s="31">
        <f t="shared" si="54"/>
        <v>2.0116279069767442</v>
      </c>
    </row>
    <row r="128" spans="1:27" x14ac:dyDescent="0.25">
      <c r="A128" s="12" t="s">
        <v>43</v>
      </c>
      <c r="B128" s="36">
        <v>43342</v>
      </c>
      <c r="C128" s="12" t="s">
        <v>28</v>
      </c>
      <c r="D128" s="9" t="s">
        <v>17</v>
      </c>
      <c r="E128" s="12">
        <v>34</v>
      </c>
      <c r="F128" s="12">
        <v>34</v>
      </c>
      <c r="G128" s="27">
        <v>1.0244</v>
      </c>
      <c r="H128" s="27">
        <v>0.53299999999999992</v>
      </c>
      <c r="I128" s="12">
        <v>0.41570000000000001</v>
      </c>
      <c r="J128" s="15">
        <f>I128*'[1]area regression'!$J$29+'[1]area regression'!$K$29</f>
        <v>8.6712700000000018E-3</v>
      </c>
      <c r="K128" s="15">
        <f t="shared" si="55"/>
        <v>4.511701395939087E-3</v>
      </c>
      <c r="L128" s="27">
        <v>0.19600000000000001</v>
      </c>
      <c r="M128" s="27">
        <v>9.0999999999999998E-2</v>
      </c>
      <c r="N128" s="27">
        <v>8.8999999999999996E-2</v>
      </c>
      <c r="O128" s="27">
        <v>-4.0000000000000001E-3</v>
      </c>
      <c r="P128" s="27">
        <v>5.8000000000000003E-2</v>
      </c>
      <c r="Q128" s="27">
        <v>5.8000000000000003E-2</v>
      </c>
      <c r="R128" s="27">
        <v>0</v>
      </c>
      <c r="T128" s="27">
        <f t="shared" si="49"/>
        <v>9.5000000000000001E-2</v>
      </c>
      <c r="U128" s="27">
        <f t="shared" si="50"/>
        <v>5.8000000000000003E-2</v>
      </c>
      <c r="V128" s="12">
        <v>0.01</v>
      </c>
      <c r="W128" s="15">
        <f t="shared" si="51"/>
        <v>9.8789999999999989E-3</v>
      </c>
      <c r="X128" s="15">
        <f t="shared" si="52"/>
        <v>1.8049200000000004E-3</v>
      </c>
      <c r="Y128" s="31">
        <f t="shared" si="56"/>
        <v>2.1896395911511202</v>
      </c>
      <c r="Z128" s="31">
        <f t="shared" si="53"/>
        <v>0.4000530712481507</v>
      </c>
      <c r="AA128" s="31">
        <f t="shared" si="54"/>
        <v>2.1538461538461542</v>
      </c>
    </row>
    <row r="129" spans="1:27" x14ac:dyDescent="0.25">
      <c r="A129" s="12" t="s">
        <v>44</v>
      </c>
      <c r="B129" s="36">
        <v>43342</v>
      </c>
      <c r="C129" s="12" t="s">
        <v>25</v>
      </c>
      <c r="D129" s="9" t="s">
        <v>27</v>
      </c>
      <c r="G129" s="27">
        <v>18.788</v>
      </c>
      <c r="H129" s="27">
        <v>8.5718999999999994</v>
      </c>
      <c r="I129" s="12">
        <v>0.41489999999999999</v>
      </c>
      <c r="J129" s="15">
        <f>I129*'[1]area regression'!$J$29+'[1]area regression'!$K$29</f>
        <v>8.6543900000000014E-3</v>
      </c>
      <c r="K129" s="15">
        <f t="shared" si="55"/>
        <v>3.9485078582605923E-3</v>
      </c>
      <c r="L129" s="27">
        <v>2.7970000000000002</v>
      </c>
      <c r="M129" s="27">
        <v>0.94599999999999995</v>
      </c>
      <c r="N129" s="27">
        <v>0.95799999999999996</v>
      </c>
      <c r="O129" s="27">
        <v>2.3E-2</v>
      </c>
      <c r="P129" s="27">
        <v>0.76200000000000001</v>
      </c>
      <c r="Q129" s="27">
        <v>0.73699999999999999</v>
      </c>
      <c r="R129" s="27">
        <v>4.3999999999999997E-2</v>
      </c>
      <c r="T129" s="27">
        <f t="shared" si="49"/>
        <v>0.92299999999999993</v>
      </c>
      <c r="U129" s="27">
        <f t="shared" si="50"/>
        <v>0.69299999999999995</v>
      </c>
      <c r="V129" s="12">
        <v>0.01</v>
      </c>
      <c r="W129" s="15">
        <f t="shared" si="51"/>
        <v>6.1409999999999992E-2</v>
      </c>
      <c r="X129" s="15">
        <f t="shared" si="52"/>
        <v>6.8608319999999987E-2</v>
      </c>
      <c r="Y129" s="31">
        <f t="shared" si="56"/>
        <v>15.552710594592181</v>
      </c>
      <c r="Z129" s="31">
        <f t="shared" si="53"/>
        <v>17.375758758201766</v>
      </c>
      <c r="AA129" s="31">
        <f t="shared" si="54"/>
        <v>2.9566596194503174</v>
      </c>
    </row>
    <row r="130" spans="1:27" x14ac:dyDescent="0.25">
      <c r="A130" s="12" t="s">
        <v>45</v>
      </c>
      <c r="B130" s="36">
        <v>43342</v>
      </c>
      <c r="C130" s="12" t="s">
        <v>25</v>
      </c>
      <c r="D130" s="9" t="s">
        <v>27</v>
      </c>
      <c r="G130" s="27">
        <v>6.1933999999999996</v>
      </c>
      <c r="H130" s="27">
        <v>2.8921999999999994</v>
      </c>
      <c r="I130" s="12">
        <v>0.27960000000000002</v>
      </c>
      <c r="J130" s="15">
        <f>I130*'[1]area regression'!$J$29+'[1]area regression'!$K$29</f>
        <v>5.7995600000000005E-3</v>
      </c>
      <c r="K130" s="15">
        <f t="shared" si="55"/>
        <v>2.7082842109342202E-3</v>
      </c>
      <c r="L130" s="27">
        <v>3</v>
      </c>
      <c r="M130" s="27">
        <v>1.171</v>
      </c>
      <c r="N130" s="27">
        <v>1.18</v>
      </c>
      <c r="O130" s="27">
        <v>7.0000000000000001E-3</v>
      </c>
      <c r="P130" s="27">
        <v>0.91200000000000003</v>
      </c>
      <c r="Q130" s="27">
        <v>0.92800000000000005</v>
      </c>
      <c r="R130" s="27">
        <v>7.2999999999999995E-2</v>
      </c>
      <c r="T130" s="27">
        <f t="shared" si="49"/>
        <v>1.1640000000000001</v>
      </c>
      <c r="U130" s="27">
        <f t="shared" si="50"/>
        <v>0.85500000000000009</v>
      </c>
      <c r="V130" s="12">
        <v>0.01</v>
      </c>
      <c r="W130" s="15">
        <f t="shared" si="51"/>
        <v>8.2503000000000007E-2</v>
      </c>
      <c r="X130" s="15">
        <f t="shared" si="52"/>
        <v>7.9459200000000021E-2</v>
      </c>
      <c r="Y130" s="31">
        <f t="shared" si="56"/>
        <v>30.463198680149109</v>
      </c>
      <c r="Z130" s="31">
        <f t="shared" si="53"/>
        <v>29.339313680298954</v>
      </c>
      <c r="AA130" s="31">
        <f t="shared" si="54"/>
        <v>2.561912894961571</v>
      </c>
    </row>
    <row r="131" spans="1:27" x14ac:dyDescent="0.25">
      <c r="A131" s="12" t="s">
        <v>46</v>
      </c>
      <c r="B131" s="36">
        <v>43342</v>
      </c>
      <c r="C131" s="12" t="s">
        <v>25</v>
      </c>
      <c r="D131" s="9" t="s">
        <v>17</v>
      </c>
      <c r="E131" s="12">
        <v>54</v>
      </c>
      <c r="F131" s="12">
        <v>20</v>
      </c>
      <c r="G131" s="27">
        <v>1.2544999999999999</v>
      </c>
      <c r="H131" s="27">
        <v>0.56769999999999998</v>
      </c>
      <c r="I131" s="15">
        <v>0.14499999999999999</v>
      </c>
      <c r="J131" s="15">
        <f>I131*'[1]area regression'!$J$29+'[1]area regression'!$K$29</f>
        <v>2.9594999999999999E-3</v>
      </c>
      <c r="K131" s="15">
        <f t="shared" si="55"/>
        <v>1.3392651654045434E-3</v>
      </c>
      <c r="L131" s="27">
        <v>1.3480000000000001</v>
      </c>
      <c r="M131" s="27">
        <v>0.56299999999999994</v>
      </c>
      <c r="N131" s="27">
        <v>0.55400000000000005</v>
      </c>
      <c r="O131" s="27">
        <v>0</v>
      </c>
      <c r="P131" s="27">
        <v>0.45900000000000002</v>
      </c>
      <c r="Q131" s="27">
        <v>0.46</v>
      </c>
      <c r="R131" s="27">
        <v>7.1999999999999995E-2</v>
      </c>
      <c r="T131" s="27">
        <f t="shared" si="49"/>
        <v>0.56299999999999994</v>
      </c>
      <c r="U131" s="27">
        <f t="shared" si="50"/>
        <v>0.38800000000000001</v>
      </c>
      <c r="V131" s="12">
        <v>0.01</v>
      </c>
      <c r="W131" s="15">
        <f t="shared" si="51"/>
        <v>4.6724999999999975E-2</v>
      </c>
      <c r="X131" s="15">
        <f t="shared" si="52"/>
        <v>3.0267120000000005E-2</v>
      </c>
      <c r="Y131" s="31">
        <f t="shared" si="56"/>
        <v>34.888535300540013</v>
      </c>
      <c r="Z131" s="31">
        <f t="shared" si="53"/>
        <v>22.599796352395536</v>
      </c>
      <c r="AA131" s="31">
        <f t="shared" si="54"/>
        <v>2.3943161634103025</v>
      </c>
    </row>
    <row r="132" spans="1:27" x14ac:dyDescent="0.25">
      <c r="A132" s="12" t="s">
        <v>47</v>
      </c>
      <c r="B132" s="36">
        <v>43342</v>
      </c>
      <c r="C132" s="12" t="s">
        <v>25</v>
      </c>
      <c r="D132" s="9" t="s">
        <v>17</v>
      </c>
      <c r="E132" s="12">
        <v>35</v>
      </c>
      <c r="F132" s="12">
        <v>10</v>
      </c>
      <c r="G132" s="27">
        <v>0.91910000000000003</v>
      </c>
      <c r="H132" s="27">
        <v>0.46550000000000002</v>
      </c>
      <c r="I132" s="12">
        <v>0.38740000000000002</v>
      </c>
      <c r="J132" s="15">
        <f>I132*'[1]area regression'!$J$29+'[1]area regression'!$K$29</f>
        <v>8.0741400000000005E-3</v>
      </c>
      <c r="K132" s="15">
        <f t="shared" si="55"/>
        <v>4.0893397562833216E-3</v>
      </c>
      <c r="L132" s="27">
        <v>0.38400000000000001</v>
      </c>
      <c r="M132" s="27">
        <v>0.16900000000000001</v>
      </c>
      <c r="N132" s="27">
        <v>0.16700000000000001</v>
      </c>
      <c r="O132" s="27">
        <v>-3.0000000000000001E-3</v>
      </c>
      <c r="P132" s="27">
        <v>0.125</v>
      </c>
      <c r="Q132" s="27">
        <v>0.126</v>
      </c>
      <c r="R132" s="27">
        <v>0.01</v>
      </c>
      <c r="T132" s="27">
        <f t="shared" si="49"/>
        <v>0.17200000000000001</v>
      </c>
      <c r="U132" s="27">
        <f t="shared" si="50"/>
        <v>0.11600000000000001</v>
      </c>
      <c r="V132" s="12">
        <v>0.01</v>
      </c>
      <c r="W132" s="15">
        <f t="shared" si="51"/>
        <v>1.4952000000000002E-2</v>
      </c>
      <c r="X132" s="15">
        <f t="shared" si="52"/>
        <v>7.8818399999999976E-3</v>
      </c>
      <c r="Y132" s="31">
        <f t="shared" si="56"/>
        <v>3.6563359591303386</v>
      </c>
      <c r="Z132" s="31">
        <f t="shared" si="53"/>
        <v>1.9274113841701346</v>
      </c>
      <c r="AA132" s="31">
        <f t="shared" si="54"/>
        <v>2.2721893491124261</v>
      </c>
    </row>
    <row r="133" spans="1:27" x14ac:dyDescent="0.25">
      <c r="A133" s="12" t="s">
        <v>48</v>
      </c>
      <c r="B133" s="36">
        <v>43342</v>
      </c>
      <c r="C133" s="12" t="s">
        <v>25</v>
      </c>
      <c r="D133" s="9" t="s">
        <v>17</v>
      </c>
      <c r="E133" s="12">
        <v>108</v>
      </c>
      <c r="F133" s="12">
        <v>40</v>
      </c>
      <c r="G133" s="27">
        <v>1.3602000000000001</v>
      </c>
      <c r="H133" s="27">
        <v>0.59780000000000011</v>
      </c>
      <c r="I133" s="12">
        <v>0.15820000000000001</v>
      </c>
      <c r="J133" s="15">
        <f>I133*'[1]area regression'!$J$29+'[1]area regression'!$K$29</f>
        <v>3.2380200000000003E-3</v>
      </c>
      <c r="K133" s="15">
        <f t="shared" si="55"/>
        <v>1.4230909836788711E-3</v>
      </c>
      <c r="L133" s="27">
        <v>0.97299999999999998</v>
      </c>
      <c r="M133" s="27">
        <v>0.40899999999999997</v>
      </c>
      <c r="N133" s="27">
        <v>0.40699999999999997</v>
      </c>
      <c r="O133" s="27">
        <v>-1E-3</v>
      </c>
      <c r="P133" s="27">
        <v>0.35</v>
      </c>
      <c r="Q133" s="27">
        <v>0.35299999999999998</v>
      </c>
      <c r="R133" s="27">
        <v>5.8999999999999997E-2</v>
      </c>
      <c r="T133" s="27">
        <f t="shared" si="49"/>
        <v>0.41</v>
      </c>
      <c r="U133" s="27">
        <f t="shared" si="50"/>
        <v>0.29399999999999998</v>
      </c>
      <c r="V133" s="12">
        <v>0.01</v>
      </c>
      <c r="W133" s="15">
        <f t="shared" si="51"/>
        <v>3.0971999999999996E-2</v>
      </c>
      <c r="X133" s="15">
        <f t="shared" si="52"/>
        <v>2.6080560000000013E-2</v>
      </c>
      <c r="Y133" s="31">
        <f>((W133)*G133/H133)/J133</f>
        <v>21.763893071638638</v>
      </c>
      <c r="Z133" s="31">
        <f t="shared" si="53"/>
        <v>18.326698924462615</v>
      </c>
      <c r="AA133" s="31">
        <f t="shared" si="54"/>
        <v>2.3789731051344742</v>
      </c>
    </row>
    <row r="134" spans="1:27" x14ac:dyDescent="0.2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 x14ac:dyDescent="0.25">
      <c r="A135" s="12" t="s">
        <v>29</v>
      </c>
      <c r="B135" s="36">
        <v>43370</v>
      </c>
      <c r="C135" s="12" t="s">
        <v>26</v>
      </c>
      <c r="D135" s="9" t="s">
        <v>17</v>
      </c>
      <c r="G135" s="27">
        <v>3.8024</v>
      </c>
      <c r="H135" s="27">
        <v>2.2568000000000001</v>
      </c>
      <c r="J135" s="15">
        <v>1.2600000000000001E-3</v>
      </c>
      <c r="K135" s="15">
        <v>6.9999999999999999E-4</v>
      </c>
      <c r="L135" s="27">
        <v>3</v>
      </c>
      <c r="M135" s="27">
        <v>0.01</v>
      </c>
      <c r="N135" s="27">
        <v>1.95</v>
      </c>
      <c r="O135" s="27">
        <v>1.9239999999999999</v>
      </c>
      <c r="P135" s="27">
        <v>1.7000000000000001E-2</v>
      </c>
      <c r="Q135" s="27">
        <v>1.36</v>
      </c>
      <c r="R135" s="27">
        <v>1.369</v>
      </c>
      <c r="S135" s="29"/>
      <c r="T135" s="27">
        <f t="shared" ref="T135:T154" si="57">N135-M135</f>
        <v>1.94</v>
      </c>
      <c r="U135" s="27">
        <f t="shared" ref="U135:U154" si="58">R135-P135</f>
        <v>1.3520000000000001</v>
      </c>
      <c r="V135" s="12">
        <v>0.01</v>
      </c>
      <c r="W135" s="15">
        <f>26.7*(T135-U135)*V135</f>
        <v>0.15699599999999994</v>
      </c>
      <c r="X135" s="15">
        <f>26.7*(1.72*(R135-P135)-(O135-M135))*0.01</f>
        <v>0.10985448</v>
      </c>
      <c r="Y135" s="31">
        <f>((W135)*G135/H135)/J135</f>
        <v>209.93399503722071</v>
      </c>
      <c r="Z135" s="31">
        <f t="shared" ref="Z135:Z154" si="59">X135/K135</f>
        <v>156.93497142857143</v>
      </c>
      <c r="AA135" s="31">
        <f t="shared" ref="AA135:AA154" si="60">L135/N135</f>
        <v>1.5384615384615385</v>
      </c>
    </row>
    <row r="136" spans="1:27" x14ac:dyDescent="0.25">
      <c r="A136" s="12" t="s">
        <v>30</v>
      </c>
      <c r="B136" s="36">
        <v>43370</v>
      </c>
      <c r="C136" s="12" t="s">
        <v>26</v>
      </c>
      <c r="D136" s="9" t="s">
        <v>17</v>
      </c>
      <c r="G136" s="27">
        <v>1.7356</v>
      </c>
      <c r="H136" s="27">
        <v>0.90700000000000003</v>
      </c>
      <c r="J136" s="15">
        <v>1.2600000000000001E-3</v>
      </c>
      <c r="K136" s="15">
        <v>6.9999999999999999E-4</v>
      </c>
      <c r="L136" s="27">
        <v>2.0059999999999998</v>
      </c>
      <c r="M136" s="27">
        <v>1E-3</v>
      </c>
      <c r="N136" s="27">
        <v>0.86099999999999999</v>
      </c>
      <c r="O136" s="27">
        <v>0.84399999999999997</v>
      </c>
      <c r="P136" s="27">
        <v>7.0000000000000001E-3</v>
      </c>
      <c r="Q136" s="27">
        <v>0.54600000000000004</v>
      </c>
      <c r="R136" s="27">
        <v>0.55200000000000005</v>
      </c>
      <c r="S136" s="29"/>
      <c r="T136" s="27">
        <f t="shared" si="57"/>
        <v>0.86</v>
      </c>
      <c r="U136" s="27">
        <f t="shared" si="58"/>
        <v>0.54500000000000004</v>
      </c>
      <c r="V136" s="12">
        <v>0.01</v>
      </c>
      <c r="W136" s="15">
        <f t="shared" ref="W136:W154" si="61">26.7*(T136-U136)*V136</f>
        <v>8.4104999999999985E-2</v>
      </c>
      <c r="X136" s="15">
        <f t="shared" ref="X136:X154" si="62">26.7*(1.72*(R136-P136)-(O136-M136))*0.01</f>
        <v>2.520480000000001E-2</v>
      </c>
      <c r="Y136" s="31">
        <f t="shared" ref="Y136:Y154" si="63">((W136)*G136/H136)/J136</f>
        <v>127.73020948180815</v>
      </c>
      <c r="Z136" s="31">
        <f t="shared" si="59"/>
        <v>36.006857142857157</v>
      </c>
      <c r="AA136" s="31">
        <f t="shared" si="60"/>
        <v>2.329849012775842</v>
      </c>
    </row>
    <row r="137" spans="1:27" x14ac:dyDescent="0.25">
      <c r="A137" s="12" t="s">
        <v>31</v>
      </c>
      <c r="B137" s="36">
        <v>43370</v>
      </c>
      <c r="C137" s="12" t="s">
        <v>26</v>
      </c>
      <c r="D137" s="9" t="s">
        <v>17</v>
      </c>
      <c r="E137" s="12">
        <v>44</v>
      </c>
      <c r="F137" s="12">
        <v>22</v>
      </c>
      <c r="G137" s="27">
        <v>0.91410000000000002</v>
      </c>
      <c r="H137" s="27">
        <v>0.4708</v>
      </c>
      <c r="J137" s="15">
        <v>1.2600000000000001E-3</v>
      </c>
      <c r="K137" s="15">
        <f>J137/2</f>
        <v>6.3000000000000003E-4</v>
      </c>
      <c r="L137" s="27">
        <v>0.33100000000000002</v>
      </c>
      <c r="M137" s="27">
        <v>0</v>
      </c>
      <c r="N137" s="27">
        <v>0.159</v>
      </c>
      <c r="O137" s="27">
        <v>0.156</v>
      </c>
      <c r="P137" s="27">
        <v>1E-3</v>
      </c>
      <c r="Q137" s="27">
        <v>9.9000000000000005E-2</v>
      </c>
      <c r="R137" s="27">
        <v>0.1</v>
      </c>
      <c r="S137" s="29"/>
      <c r="T137" s="27">
        <f t="shared" si="57"/>
        <v>0.159</v>
      </c>
      <c r="U137" s="27">
        <f t="shared" si="58"/>
        <v>9.9000000000000005E-2</v>
      </c>
      <c r="V137" s="12">
        <v>0.01</v>
      </c>
      <c r="W137" s="15">
        <f t="shared" si="61"/>
        <v>1.602E-2</v>
      </c>
      <c r="X137" s="15">
        <f t="shared" si="62"/>
        <v>3.812760000000004E-3</v>
      </c>
      <c r="Y137" s="31">
        <f t="shared" si="63"/>
        <v>24.685914552736982</v>
      </c>
      <c r="Z137" s="31">
        <f t="shared" si="59"/>
        <v>6.0520000000000058</v>
      </c>
      <c r="AA137" s="31">
        <f t="shared" si="60"/>
        <v>2.0817610062893084</v>
      </c>
    </row>
    <row r="138" spans="1:27" x14ac:dyDescent="0.25">
      <c r="A138" s="12" t="s">
        <v>32</v>
      </c>
      <c r="B138" s="36">
        <v>43370</v>
      </c>
      <c r="C138" s="12" t="s">
        <v>26</v>
      </c>
      <c r="D138" s="9" t="s">
        <v>17</v>
      </c>
      <c r="E138" s="12">
        <v>46</v>
      </c>
      <c r="F138" s="12">
        <v>23</v>
      </c>
      <c r="G138" s="27">
        <v>1.6091</v>
      </c>
      <c r="H138" s="27">
        <v>0.89200000000000002</v>
      </c>
      <c r="J138" s="15">
        <v>1.2600000000000001E-3</v>
      </c>
      <c r="K138" s="15">
        <f t="shared" ref="K138:K154" si="64">J138/2</f>
        <v>6.3000000000000003E-4</v>
      </c>
      <c r="L138" s="27">
        <v>1.718</v>
      </c>
      <c r="M138" s="27">
        <v>3.0000000000000001E-3</v>
      </c>
      <c r="N138" s="27">
        <v>0.79800000000000004</v>
      </c>
      <c r="O138" s="27">
        <v>0.77900000000000003</v>
      </c>
      <c r="P138" s="27">
        <v>5.0000000000000001E-3</v>
      </c>
      <c r="Q138" s="27">
        <v>0.495</v>
      </c>
      <c r="R138" s="27">
        <v>0.5</v>
      </c>
      <c r="S138" s="29"/>
      <c r="T138" s="27">
        <f t="shared" si="57"/>
        <v>0.79500000000000004</v>
      </c>
      <c r="U138" s="27">
        <f t="shared" si="58"/>
        <v>0.495</v>
      </c>
      <c r="V138" s="12">
        <v>0.01</v>
      </c>
      <c r="W138" s="15">
        <f t="shared" si="61"/>
        <v>8.0100000000000018E-2</v>
      </c>
      <c r="X138" s="15">
        <f t="shared" si="62"/>
        <v>2.0131799999999974E-2</v>
      </c>
      <c r="Y138" s="31">
        <f t="shared" si="63"/>
        <v>114.67801089045484</v>
      </c>
      <c r="Z138" s="31">
        <f t="shared" si="59"/>
        <v>31.955238095238052</v>
      </c>
      <c r="AA138" s="31">
        <f t="shared" si="60"/>
        <v>2.1528822055137842</v>
      </c>
    </row>
    <row r="139" spans="1:27" x14ac:dyDescent="0.25">
      <c r="A139" s="12" t="s">
        <v>33</v>
      </c>
      <c r="B139" s="36">
        <v>43370</v>
      </c>
      <c r="C139" s="12" t="s">
        <v>26</v>
      </c>
      <c r="D139" s="9" t="s">
        <v>17</v>
      </c>
      <c r="E139" s="12">
        <v>46</v>
      </c>
      <c r="F139" s="12">
        <v>18</v>
      </c>
      <c r="G139" s="27">
        <v>1.454</v>
      </c>
      <c r="H139" s="27">
        <v>0.73439999999999994</v>
      </c>
      <c r="J139" s="15">
        <v>1.2600000000000001E-3</v>
      </c>
      <c r="K139" s="15">
        <f t="shared" si="64"/>
        <v>6.3000000000000003E-4</v>
      </c>
      <c r="L139" s="27">
        <v>1.0069999999999999</v>
      </c>
      <c r="M139" s="27">
        <v>2E-3</v>
      </c>
      <c r="N139" s="27">
        <v>0.48199999999999998</v>
      </c>
      <c r="O139" s="27">
        <v>0.47199999999999998</v>
      </c>
      <c r="P139" s="27">
        <v>3.0000000000000001E-3</v>
      </c>
      <c r="Q139" s="27">
        <v>0.29899999999999999</v>
      </c>
      <c r="R139" s="27">
        <v>0.30199999999999999</v>
      </c>
      <c r="S139" s="29"/>
      <c r="T139" s="27">
        <f t="shared" si="57"/>
        <v>0.48</v>
      </c>
      <c r="U139" s="27">
        <f t="shared" si="58"/>
        <v>0.29899999999999999</v>
      </c>
      <c r="V139" s="12">
        <v>0.01</v>
      </c>
      <c r="W139" s="15">
        <f t="shared" si="61"/>
        <v>4.8327000000000002E-2</v>
      </c>
      <c r="X139" s="15">
        <f t="shared" si="62"/>
        <v>1.1822759999999996E-2</v>
      </c>
      <c r="Y139" s="31">
        <f t="shared" si="63"/>
        <v>75.936579261334174</v>
      </c>
      <c r="Z139" s="31">
        <f t="shared" si="59"/>
        <v>18.766285714285708</v>
      </c>
      <c r="AA139" s="31">
        <f t="shared" si="60"/>
        <v>2.0892116182572611</v>
      </c>
    </row>
    <row r="140" spans="1:27" x14ac:dyDescent="0.25">
      <c r="A140" s="12" t="s">
        <v>34</v>
      </c>
      <c r="B140" s="36">
        <v>43370</v>
      </c>
      <c r="C140" s="12" t="s">
        <v>19</v>
      </c>
      <c r="D140" s="9" t="s">
        <v>17</v>
      </c>
      <c r="E140" s="12">
        <v>30</v>
      </c>
      <c r="F140" s="12">
        <v>15</v>
      </c>
      <c r="G140" s="27">
        <v>2.1137999999999999</v>
      </c>
      <c r="H140" s="27">
        <v>1.0991</v>
      </c>
      <c r="J140" s="15">
        <v>1.2600000000000001E-3</v>
      </c>
      <c r="K140" s="15">
        <f t="shared" si="64"/>
        <v>6.3000000000000003E-4</v>
      </c>
      <c r="L140" s="27">
        <v>1.2949999999999999</v>
      </c>
      <c r="M140" s="27">
        <v>2E-3</v>
      </c>
      <c r="N140" s="27">
        <v>0.61</v>
      </c>
      <c r="O140" s="27">
        <v>0.59699999999999998</v>
      </c>
      <c r="P140" s="27">
        <v>4.0000000000000001E-3</v>
      </c>
      <c r="Q140" s="27">
        <v>0.38600000000000001</v>
      </c>
      <c r="R140" s="27">
        <v>0.38800000000000001</v>
      </c>
      <c r="S140" s="29"/>
      <c r="T140" s="27">
        <f t="shared" si="57"/>
        <v>0.60799999999999998</v>
      </c>
      <c r="U140" s="27">
        <f t="shared" si="58"/>
        <v>0.38400000000000001</v>
      </c>
      <c r="V140" s="12">
        <v>0.01</v>
      </c>
      <c r="W140" s="15">
        <f t="shared" si="61"/>
        <v>5.9807999999999993E-2</v>
      </c>
      <c r="X140" s="15">
        <f t="shared" si="62"/>
        <v>1.7483159999999994E-2</v>
      </c>
      <c r="Y140" s="31">
        <f t="shared" si="63"/>
        <v>91.28836320625966</v>
      </c>
      <c r="Z140" s="31">
        <f t="shared" si="59"/>
        <v>27.751047619047608</v>
      </c>
      <c r="AA140" s="31">
        <f t="shared" si="60"/>
        <v>2.122950819672131</v>
      </c>
    </row>
    <row r="141" spans="1:27" x14ac:dyDescent="0.25">
      <c r="A141" s="12" t="s">
        <v>35</v>
      </c>
      <c r="B141" s="36">
        <v>43370</v>
      </c>
      <c r="C141" s="12" t="s">
        <v>19</v>
      </c>
      <c r="D141" s="9" t="s">
        <v>17</v>
      </c>
      <c r="E141" s="12">
        <v>35</v>
      </c>
      <c r="F141" s="12">
        <v>17.5</v>
      </c>
      <c r="G141" s="27">
        <v>1.746</v>
      </c>
      <c r="H141" s="27">
        <v>1.0485</v>
      </c>
      <c r="J141" s="15">
        <v>1.2600000000000001E-3</v>
      </c>
      <c r="K141" s="15">
        <f t="shared" si="64"/>
        <v>6.3000000000000003E-4</v>
      </c>
      <c r="L141" s="27">
        <v>1.4430000000000001</v>
      </c>
      <c r="M141" s="27">
        <v>3.0000000000000001E-3</v>
      </c>
      <c r="N141" s="27">
        <v>0.68100000000000005</v>
      </c>
      <c r="O141" s="27">
        <v>0.66700000000000004</v>
      </c>
      <c r="P141" s="27">
        <v>6.0000000000000001E-3</v>
      </c>
      <c r="Q141" s="27">
        <v>0.43</v>
      </c>
      <c r="R141" s="27">
        <v>0.432</v>
      </c>
      <c r="S141" s="29"/>
      <c r="T141" s="27">
        <f t="shared" si="57"/>
        <v>0.67800000000000005</v>
      </c>
      <c r="U141" s="27">
        <f t="shared" si="58"/>
        <v>0.42599999999999999</v>
      </c>
      <c r="V141" s="12">
        <v>0.01</v>
      </c>
      <c r="W141" s="15">
        <f t="shared" si="61"/>
        <v>6.728400000000001E-2</v>
      </c>
      <c r="X141" s="15">
        <f t="shared" si="62"/>
        <v>1.8348239999999971E-2</v>
      </c>
      <c r="Y141" s="31">
        <f t="shared" si="63"/>
        <v>88.923605150214598</v>
      </c>
      <c r="Z141" s="31">
        <f t="shared" si="59"/>
        <v>29.124190476190428</v>
      </c>
      <c r="AA141" s="31">
        <f t="shared" si="60"/>
        <v>2.1189427312775329</v>
      </c>
    </row>
    <row r="142" spans="1:27" x14ac:dyDescent="0.25">
      <c r="A142" s="12" t="s">
        <v>36</v>
      </c>
      <c r="B142" s="36">
        <v>43370</v>
      </c>
      <c r="C142" s="12" t="s">
        <v>19</v>
      </c>
      <c r="D142" s="9" t="s">
        <v>17</v>
      </c>
      <c r="E142" s="12">
        <v>44</v>
      </c>
      <c r="F142" s="12">
        <v>22</v>
      </c>
      <c r="G142" s="27">
        <v>1.0486</v>
      </c>
      <c r="H142" s="27">
        <v>0.56999999999999995</v>
      </c>
      <c r="J142" s="15">
        <v>1.2600000000000001E-3</v>
      </c>
      <c r="K142" s="15">
        <f t="shared" si="64"/>
        <v>6.3000000000000003E-4</v>
      </c>
      <c r="L142" s="27">
        <v>0.314</v>
      </c>
      <c r="M142" s="27">
        <v>0</v>
      </c>
      <c r="N142" s="27">
        <v>0.14699999999999999</v>
      </c>
      <c r="O142" s="27">
        <v>0.14299999999999999</v>
      </c>
      <c r="P142" s="27">
        <v>1E-3</v>
      </c>
      <c r="Q142" s="27">
        <v>9.0999999999999998E-2</v>
      </c>
      <c r="R142" s="27">
        <v>9.0999999999999998E-2</v>
      </c>
      <c r="S142" s="29"/>
      <c r="T142" s="27">
        <f t="shared" si="57"/>
        <v>0.14699999999999999</v>
      </c>
      <c r="U142" s="27">
        <f t="shared" si="58"/>
        <v>0.09</v>
      </c>
      <c r="V142" s="12">
        <v>0.01</v>
      </c>
      <c r="W142" s="15">
        <f t="shared" si="61"/>
        <v>1.5218999999999998E-2</v>
      </c>
      <c r="X142" s="15">
        <f t="shared" si="62"/>
        <v>3.1506000000000012E-3</v>
      </c>
      <c r="Y142" s="31">
        <f t="shared" si="63"/>
        <v>22.220333333333329</v>
      </c>
      <c r="Z142" s="31">
        <f t="shared" si="59"/>
        <v>5.0009523809523824</v>
      </c>
      <c r="AA142" s="31">
        <f t="shared" si="60"/>
        <v>2.1360544217687076</v>
      </c>
    </row>
    <row r="143" spans="1:27" x14ac:dyDescent="0.25">
      <c r="A143" s="12" t="s">
        <v>37</v>
      </c>
      <c r="B143" s="36">
        <v>43370</v>
      </c>
      <c r="C143" s="12" t="s">
        <v>19</v>
      </c>
      <c r="D143" s="9" t="s">
        <v>17</v>
      </c>
      <c r="E143" s="12">
        <v>34</v>
      </c>
      <c r="F143" s="12">
        <v>17</v>
      </c>
      <c r="G143" s="27">
        <v>1.0186999999999999</v>
      </c>
      <c r="H143" s="27">
        <v>0.49389999999999989</v>
      </c>
      <c r="J143" s="15">
        <v>1.2600000000000001E-3</v>
      </c>
      <c r="K143" s="15">
        <f t="shared" si="64"/>
        <v>6.3000000000000003E-4</v>
      </c>
      <c r="L143" s="27">
        <v>0.26400000000000001</v>
      </c>
      <c r="M143" s="27">
        <v>1E-3</v>
      </c>
      <c r="N143" s="27">
        <v>0.14199999999999999</v>
      </c>
      <c r="O143" s="27">
        <v>1.4E-2</v>
      </c>
      <c r="P143" s="27">
        <v>2E-3</v>
      </c>
      <c r="Q143" s="27">
        <v>8.7999999999999995E-2</v>
      </c>
      <c r="R143" s="27">
        <v>8.7999999999999995E-2</v>
      </c>
      <c r="S143" s="29"/>
      <c r="T143" s="27">
        <f t="shared" si="57"/>
        <v>0.14099999999999999</v>
      </c>
      <c r="U143" s="27">
        <f t="shared" si="58"/>
        <v>8.5999999999999993E-2</v>
      </c>
      <c r="V143" s="12">
        <v>0.01</v>
      </c>
      <c r="W143" s="15">
        <f t="shared" si="61"/>
        <v>1.4684999999999997E-2</v>
      </c>
      <c r="X143" s="15">
        <f t="shared" si="62"/>
        <v>3.6023639999999996E-2</v>
      </c>
      <c r="Y143" s="31">
        <f t="shared" si="63"/>
        <v>24.038683847703886</v>
      </c>
      <c r="Z143" s="31">
        <f t="shared" si="59"/>
        <v>57.180380952380943</v>
      </c>
      <c r="AA143" s="31">
        <f t="shared" si="60"/>
        <v>1.859154929577465</v>
      </c>
    </row>
    <row r="144" spans="1:27" x14ac:dyDescent="0.25">
      <c r="A144" s="12" t="s">
        <v>38</v>
      </c>
      <c r="B144" s="36">
        <v>43370</v>
      </c>
      <c r="C144" s="12" t="s">
        <v>19</v>
      </c>
      <c r="D144" s="9" t="s">
        <v>17</v>
      </c>
      <c r="E144" s="12">
        <v>48</v>
      </c>
      <c r="F144" s="12">
        <v>17</v>
      </c>
      <c r="G144" s="27">
        <v>1.8801000000000001</v>
      </c>
      <c r="H144" s="27">
        <v>0.89080000000000015</v>
      </c>
      <c r="J144" s="15">
        <v>1.2600000000000001E-3</v>
      </c>
      <c r="K144" s="15">
        <f t="shared" si="64"/>
        <v>6.3000000000000003E-4</v>
      </c>
      <c r="L144" s="27">
        <v>1.248</v>
      </c>
      <c r="M144" s="27">
        <v>3.0000000000000001E-3</v>
      </c>
      <c r="N144" s="27">
        <v>0.64500000000000002</v>
      </c>
      <c r="O144" s="27">
        <v>0.63200000000000001</v>
      </c>
      <c r="P144" s="27">
        <v>4.0000000000000001E-3</v>
      </c>
      <c r="Q144" s="27">
        <v>0.39900000000000002</v>
      </c>
      <c r="R144" s="27">
        <v>0.4</v>
      </c>
      <c r="S144" s="29"/>
      <c r="T144" s="27">
        <f t="shared" si="57"/>
        <v>0.64200000000000002</v>
      </c>
      <c r="U144" s="27">
        <f t="shared" si="58"/>
        <v>0.39600000000000002</v>
      </c>
      <c r="V144" s="12">
        <v>0.01</v>
      </c>
      <c r="W144" s="15">
        <f t="shared" si="61"/>
        <v>6.5682000000000004E-2</v>
      </c>
      <c r="X144" s="15">
        <f t="shared" si="62"/>
        <v>1.3916040000000015E-2</v>
      </c>
      <c r="Y144" s="31">
        <f t="shared" si="63"/>
        <v>110.02124735390339</v>
      </c>
      <c r="Z144" s="31">
        <f t="shared" si="59"/>
        <v>22.088952380952403</v>
      </c>
      <c r="AA144" s="31">
        <f t="shared" si="60"/>
        <v>1.9348837209302325</v>
      </c>
    </row>
    <row r="145" spans="1:27" x14ac:dyDescent="0.25">
      <c r="A145" s="12" t="s">
        <v>39</v>
      </c>
      <c r="B145" s="36">
        <v>43370</v>
      </c>
      <c r="C145" s="12" t="s">
        <v>28</v>
      </c>
      <c r="D145" s="9" t="s">
        <v>17</v>
      </c>
      <c r="E145" s="12">
        <v>46</v>
      </c>
      <c r="F145" s="12">
        <v>23</v>
      </c>
      <c r="G145" s="27">
        <v>2.0465</v>
      </c>
      <c r="H145" s="27">
        <v>1.1374</v>
      </c>
      <c r="J145" s="15">
        <v>1.2600000000000001E-3</v>
      </c>
      <c r="K145" s="15">
        <f t="shared" si="64"/>
        <v>6.3000000000000003E-4</v>
      </c>
      <c r="L145" s="27">
        <v>3</v>
      </c>
      <c r="M145" s="27">
        <v>8.0000000000000002E-3</v>
      </c>
      <c r="N145" s="27">
        <v>2.032</v>
      </c>
      <c r="O145" s="27">
        <v>1.9970000000000001</v>
      </c>
      <c r="P145" s="27">
        <v>2.7E-2</v>
      </c>
      <c r="Q145" s="27">
        <v>1.39</v>
      </c>
      <c r="R145" s="27">
        <v>1.4059999999999999</v>
      </c>
      <c r="S145" s="29"/>
      <c r="T145" s="27">
        <f t="shared" si="57"/>
        <v>2.024</v>
      </c>
      <c r="U145" s="27">
        <f t="shared" si="58"/>
        <v>1.379</v>
      </c>
      <c r="V145" s="12">
        <v>0.01</v>
      </c>
      <c r="W145" s="15">
        <f t="shared" si="61"/>
        <v>0.17221499999999998</v>
      </c>
      <c r="X145" s="15">
        <f t="shared" si="62"/>
        <v>0.10222895999999997</v>
      </c>
      <c r="Y145" s="31">
        <f t="shared" si="63"/>
        <v>245.92289118038633</v>
      </c>
      <c r="Z145" s="31">
        <f t="shared" si="59"/>
        <v>162.26819047619043</v>
      </c>
      <c r="AA145" s="31">
        <f t="shared" si="60"/>
        <v>1.4763779527559056</v>
      </c>
    </row>
    <row r="146" spans="1:27" x14ac:dyDescent="0.25">
      <c r="A146" s="12" t="s">
        <v>40</v>
      </c>
      <c r="B146" s="36">
        <v>43370</v>
      </c>
      <c r="C146" s="12" t="s">
        <v>28</v>
      </c>
      <c r="D146" s="9" t="s">
        <v>17</v>
      </c>
      <c r="E146" s="12">
        <v>26</v>
      </c>
      <c r="F146" s="12">
        <v>13</v>
      </c>
      <c r="G146" s="27">
        <v>1.8998999999999999</v>
      </c>
      <c r="H146" s="27">
        <v>1.0351999999999999</v>
      </c>
      <c r="J146" s="15">
        <v>1.2600000000000001E-3</v>
      </c>
      <c r="K146" s="15">
        <f t="shared" si="64"/>
        <v>6.3000000000000003E-4</v>
      </c>
      <c r="L146" s="27">
        <v>2.694</v>
      </c>
      <c r="M146" s="27">
        <v>5.0000000000000001E-3</v>
      </c>
      <c r="N146" s="27">
        <v>1.2210000000000001</v>
      </c>
      <c r="O146" s="27">
        <v>1.1970000000000001</v>
      </c>
      <c r="P146" s="27">
        <v>8.0000000000000002E-3</v>
      </c>
      <c r="Q146" s="27">
        <v>0.77600000000000002</v>
      </c>
      <c r="R146" s="27">
        <v>0.78400000000000003</v>
      </c>
      <c r="S146" s="29"/>
      <c r="T146" s="27">
        <f t="shared" si="57"/>
        <v>1.2160000000000002</v>
      </c>
      <c r="U146" s="27">
        <f t="shared" si="58"/>
        <v>0.77600000000000002</v>
      </c>
      <c r="V146" s="12">
        <v>0.01</v>
      </c>
      <c r="W146" s="15">
        <f t="shared" si="61"/>
        <v>0.11748000000000004</v>
      </c>
      <c r="X146" s="15">
        <f t="shared" si="62"/>
        <v>3.8106239999999993E-2</v>
      </c>
      <c r="Y146" s="31">
        <f t="shared" si="63"/>
        <v>171.1196456171341</v>
      </c>
      <c r="Z146" s="31">
        <f t="shared" si="59"/>
        <v>60.486095238095224</v>
      </c>
      <c r="AA146" s="31">
        <f t="shared" si="60"/>
        <v>2.2063882063882061</v>
      </c>
    </row>
    <row r="147" spans="1:27" x14ac:dyDescent="0.25">
      <c r="A147" s="12" t="s">
        <v>41</v>
      </c>
      <c r="B147" s="36">
        <v>43370</v>
      </c>
      <c r="C147" s="12" t="s">
        <v>28</v>
      </c>
      <c r="D147" s="9" t="s">
        <v>17</v>
      </c>
      <c r="E147" s="12">
        <v>34</v>
      </c>
      <c r="F147" s="12">
        <v>17</v>
      </c>
      <c r="G147" s="27">
        <v>1.9714</v>
      </c>
      <c r="H147" s="27">
        <v>1.0615999999999999</v>
      </c>
      <c r="J147" s="15">
        <v>1.2600000000000001E-3</v>
      </c>
      <c r="K147" s="15">
        <f t="shared" si="64"/>
        <v>6.3000000000000003E-4</v>
      </c>
      <c r="L147" s="27">
        <v>3</v>
      </c>
      <c r="M147" s="27">
        <v>8.9999999999999993E-3</v>
      </c>
      <c r="N147" s="27">
        <v>2.2200000000000002</v>
      </c>
      <c r="O147" s="27">
        <v>2.1890000000000001</v>
      </c>
      <c r="P147" s="27">
        <v>3.3000000000000002E-2</v>
      </c>
      <c r="Q147" s="27">
        <v>1.5980000000000001</v>
      </c>
      <c r="R147" s="27">
        <v>1.6140000000000001</v>
      </c>
      <c r="S147" s="29"/>
      <c r="T147" s="27">
        <f t="shared" si="57"/>
        <v>2.2110000000000003</v>
      </c>
      <c r="U147" s="27">
        <f t="shared" si="58"/>
        <v>1.5810000000000002</v>
      </c>
      <c r="V147" s="12">
        <v>0.01</v>
      </c>
      <c r="W147" s="15">
        <f t="shared" si="61"/>
        <v>0.16821000000000003</v>
      </c>
      <c r="X147" s="15">
        <f t="shared" si="62"/>
        <v>0.14399844000000001</v>
      </c>
      <c r="Y147" s="31">
        <f t="shared" si="63"/>
        <v>247.91060663149969</v>
      </c>
      <c r="Z147" s="31">
        <f t="shared" si="59"/>
        <v>228.56895238095237</v>
      </c>
      <c r="AA147" s="31">
        <f t="shared" si="60"/>
        <v>1.3513513513513513</v>
      </c>
    </row>
    <row r="148" spans="1:27" x14ac:dyDescent="0.25">
      <c r="A148" s="12" t="s">
        <v>42</v>
      </c>
      <c r="B148" s="36">
        <v>43370</v>
      </c>
      <c r="C148" s="12" t="s">
        <v>28</v>
      </c>
      <c r="D148" s="9" t="s">
        <v>17</v>
      </c>
      <c r="E148" s="12">
        <v>48</v>
      </c>
      <c r="F148" s="12">
        <v>24</v>
      </c>
      <c r="G148" s="27">
        <v>1.5645</v>
      </c>
      <c r="H148" s="27">
        <v>0.82699999999999996</v>
      </c>
      <c r="J148" s="15">
        <v>1.2600000000000001E-3</v>
      </c>
      <c r="K148" s="15">
        <f t="shared" si="64"/>
        <v>6.3000000000000003E-4</v>
      </c>
      <c r="L148" s="27">
        <v>1.8660000000000001</v>
      </c>
      <c r="M148" s="27">
        <v>2E-3</v>
      </c>
      <c r="N148" s="27">
        <v>0.86</v>
      </c>
      <c r="O148" s="27">
        <v>0.84299999999999997</v>
      </c>
      <c r="P148" s="27">
        <v>4.0000000000000001E-3</v>
      </c>
      <c r="Q148" s="27">
        <v>0.52800000000000002</v>
      </c>
      <c r="R148" s="27">
        <v>0.53400000000000003</v>
      </c>
      <c r="S148" s="29"/>
      <c r="T148" s="27">
        <f t="shared" si="57"/>
        <v>0.85799999999999998</v>
      </c>
      <c r="U148" s="27">
        <f t="shared" si="58"/>
        <v>0.53</v>
      </c>
      <c r="V148" s="12">
        <v>0.01</v>
      </c>
      <c r="W148" s="15">
        <f t="shared" si="61"/>
        <v>8.7575999999999987E-2</v>
      </c>
      <c r="X148" s="15">
        <f t="shared" si="62"/>
        <v>1.8850200000000029E-2</v>
      </c>
      <c r="Y148" s="31">
        <f t="shared" si="63"/>
        <v>131.48754534461909</v>
      </c>
      <c r="Z148" s="31">
        <f t="shared" si="59"/>
        <v>29.920952380952425</v>
      </c>
      <c r="AA148" s="31">
        <f t="shared" si="60"/>
        <v>2.1697674418604653</v>
      </c>
    </row>
    <row r="149" spans="1:27" x14ac:dyDescent="0.25">
      <c r="A149" s="12" t="s">
        <v>43</v>
      </c>
      <c r="B149" s="36">
        <v>43370</v>
      </c>
      <c r="C149" s="12" t="s">
        <v>28</v>
      </c>
      <c r="D149" s="9" t="s">
        <v>17</v>
      </c>
      <c r="E149" s="12">
        <v>38</v>
      </c>
      <c r="F149" s="12">
        <v>19</v>
      </c>
      <c r="G149" s="27">
        <v>1.9802999999999999</v>
      </c>
      <c r="H149" s="27">
        <v>1.0038</v>
      </c>
      <c r="J149" s="15">
        <v>1.2600000000000001E-3</v>
      </c>
      <c r="K149" s="15">
        <f t="shared" si="64"/>
        <v>6.3000000000000003E-4</v>
      </c>
      <c r="L149" s="27">
        <v>3</v>
      </c>
      <c r="M149" s="27">
        <v>8.0000000000000002E-3</v>
      </c>
      <c r="N149" s="27">
        <v>1.5409999999999999</v>
      </c>
      <c r="O149" s="27">
        <v>1.514</v>
      </c>
      <c r="P149" s="27">
        <v>2.5000000000000001E-2</v>
      </c>
      <c r="Q149" s="27">
        <v>1.008</v>
      </c>
      <c r="R149" s="27">
        <v>1.0209999999999999</v>
      </c>
      <c r="S149" s="29"/>
      <c r="T149" s="27">
        <f t="shared" si="57"/>
        <v>1.5329999999999999</v>
      </c>
      <c r="U149" s="27">
        <f t="shared" si="58"/>
        <v>0.99599999999999989</v>
      </c>
      <c r="V149" s="12">
        <v>0.01</v>
      </c>
      <c r="W149" s="15">
        <f t="shared" si="61"/>
        <v>0.14337900000000001</v>
      </c>
      <c r="X149" s="15">
        <f t="shared" si="62"/>
        <v>5.5301039999999933E-2</v>
      </c>
      <c r="Y149" s="31">
        <f t="shared" si="63"/>
        <v>224.49092946802153</v>
      </c>
      <c r="Z149" s="31">
        <f t="shared" si="59"/>
        <v>87.779428571428468</v>
      </c>
      <c r="AA149" s="31">
        <f t="shared" si="60"/>
        <v>1.946787800129786</v>
      </c>
    </row>
    <row r="150" spans="1:27" x14ac:dyDescent="0.25">
      <c r="A150" s="12" t="s">
        <v>44</v>
      </c>
      <c r="B150" s="36">
        <v>43370</v>
      </c>
      <c r="C150" s="12" t="s">
        <v>25</v>
      </c>
      <c r="D150" s="9" t="s">
        <v>17</v>
      </c>
      <c r="E150" s="12">
        <v>46</v>
      </c>
      <c r="F150" s="12">
        <v>23</v>
      </c>
      <c r="G150" s="27">
        <v>1.3626</v>
      </c>
      <c r="H150" s="27">
        <v>0.71220000000000006</v>
      </c>
      <c r="J150" s="15">
        <v>1.2600000000000001E-3</v>
      </c>
      <c r="K150" s="15">
        <f t="shared" si="64"/>
        <v>6.3000000000000003E-4</v>
      </c>
      <c r="L150" s="27">
        <v>2.081</v>
      </c>
      <c r="M150" s="27">
        <v>4.0000000000000001E-3</v>
      </c>
      <c r="N150" s="27">
        <v>0.82199999999999995</v>
      </c>
      <c r="O150" s="27">
        <v>0.81599999999999995</v>
      </c>
      <c r="P150" s="27">
        <v>8.7999999999999995E-2</v>
      </c>
      <c r="Q150" s="27">
        <v>0.64900000000000002</v>
      </c>
      <c r="R150" s="27">
        <v>0.66100000000000003</v>
      </c>
      <c r="S150" s="29"/>
      <c r="T150" s="27">
        <f t="shared" si="57"/>
        <v>0.81799999999999995</v>
      </c>
      <c r="U150" s="27">
        <f t="shared" si="58"/>
        <v>0.57300000000000006</v>
      </c>
      <c r="V150" s="12">
        <v>0.01</v>
      </c>
      <c r="W150" s="15">
        <f t="shared" si="61"/>
        <v>6.5414999999999973E-2</v>
      </c>
      <c r="X150" s="15">
        <f t="shared" si="62"/>
        <v>4.6340520000000045E-2</v>
      </c>
      <c r="Y150" s="31">
        <f t="shared" si="63"/>
        <v>99.328348778432968</v>
      </c>
      <c r="Z150" s="31">
        <f t="shared" si="59"/>
        <v>73.556380952381019</v>
      </c>
      <c r="AA150" s="31">
        <f t="shared" si="60"/>
        <v>2.5316301703163018</v>
      </c>
    </row>
    <row r="151" spans="1:27" x14ac:dyDescent="0.25">
      <c r="A151" s="12" t="s">
        <v>45</v>
      </c>
      <c r="B151" s="36">
        <v>43370</v>
      </c>
      <c r="C151" s="12" t="s">
        <v>25</v>
      </c>
      <c r="D151" s="9" t="s">
        <v>17</v>
      </c>
      <c r="E151" s="12">
        <v>46</v>
      </c>
      <c r="F151" s="12">
        <v>23</v>
      </c>
      <c r="G151" s="27">
        <v>2.0859000000000001</v>
      </c>
      <c r="H151" s="27">
        <v>1.02</v>
      </c>
      <c r="J151" s="15">
        <v>1.2600000000000001E-3</v>
      </c>
      <c r="K151" s="15">
        <f t="shared" si="64"/>
        <v>6.3000000000000003E-4</v>
      </c>
      <c r="L151" s="27">
        <v>3</v>
      </c>
      <c r="M151" s="27">
        <v>8.9999999999999993E-3</v>
      </c>
      <c r="N151" s="27">
        <v>1.6160000000000001</v>
      </c>
      <c r="O151" s="27">
        <v>1.607</v>
      </c>
      <c r="P151" s="27">
        <v>0.24099999999999999</v>
      </c>
      <c r="Q151" s="27">
        <v>1.409</v>
      </c>
      <c r="R151" s="27">
        <v>1.4359999999999999</v>
      </c>
      <c r="S151" s="29"/>
      <c r="T151" s="27">
        <f t="shared" si="57"/>
        <v>1.6070000000000002</v>
      </c>
      <c r="U151" s="27">
        <f t="shared" si="58"/>
        <v>1.1949999999999998</v>
      </c>
      <c r="V151" s="12">
        <v>0.01</v>
      </c>
      <c r="W151" s="15">
        <f t="shared" si="61"/>
        <v>0.1100040000000001</v>
      </c>
      <c r="X151" s="15">
        <f t="shared" si="62"/>
        <v>0.12212579999999988</v>
      </c>
      <c r="Y151" s="31">
        <f t="shared" si="63"/>
        <v>178.53823809523826</v>
      </c>
      <c r="Z151" s="31">
        <f t="shared" si="59"/>
        <v>193.850476190476</v>
      </c>
      <c r="AA151" s="31">
        <f t="shared" si="60"/>
        <v>1.8564356435643563</v>
      </c>
    </row>
    <row r="152" spans="1:27" x14ac:dyDescent="0.25">
      <c r="A152" s="12" t="s">
        <v>46</v>
      </c>
      <c r="B152" s="36">
        <v>43370</v>
      </c>
      <c r="C152" s="12" t="s">
        <v>25</v>
      </c>
      <c r="D152" s="9" t="s">
        <v>17</v>
      </c>
      <c r="E152" s="12">
        <v>34</v>
      </c>
      <c r="F152" s="12">
        <v>17</v>
      </c>
      <c r="G152" s="27">
        <v>1.6194999999999999</v>
      </c>
      <c r="H152" s="27">
        <v>0.85319999999999996</v>
      </c>
      <c r="J152" s="15">
        <v>1.2600000000000001E-3</v>
      </c>
      <c r="K152" s="15">
        <f t="shared" si="64"/>
        <v>6.3000000000000003E-4</v>
      </c>
      <c r="L152" s="27">
        <v>2.351</v>
      </c>
      <c r="M152" s="27">
        <v>5.0000000000000001E-3</v>
      </c>
      <c r="N152" s="27">
        <v>0.95</v>
      </c>
      <c r="O152" s="27">
        <v>0.94299999999999995</v>
      </c>
      <c r="P152" s="27">
        <v>8.7999999999999995E-2</v>
      </c>
      <c r="Q152" s="27">
        <v>0.72899999999999998</v>
      </c>
      <c r="R152" s="27">
        <v>0.74299999999999999</v>
      </c>
      <c r="S152" s="29"/>
      <c r="T152" s="27">
        <f t="shared" si="57"/>
        <v>0.94499999999999995</v>
      </c>
      <c r="U152" s="27">
        <f t="shared" si="58"/>
        <v>0.65500000000000003</v>
      </c>
      <c r="V152" s="12">
        <v>0.01</v>
      </c>
      <c r="W152" s="15">
        <f t="shared" si="61"/>
        <v>7.7429999999999985E-2</v>
      </c>
      <c r="X152" s="15">
        <f t="shared" si="62"/>
        <v>5.0356200000000025E-2</v>
      </c>
      <c r="Y152" s="31">
        <f t="shared" si="63"/>
        <v>116.6457231040564</v>
      </c>
      <c r="Z152" s="31">
        <f t="shared" si="59"/>
        <v>79.930476190476227</v>
      </c>
      <c r="AA152" s="31">
        <f t="shared" si="60"/>
        <v>2.4747368421052633</v>
      </c>
    </row>
    <row r="153" spans="1:27" x14ac:dyDescent="0.25">
      <c r="A153" s="12" t="s">
        <v>47</v>
      </c>
      <c r="B153" s="36">
        <v>43370</v>
      </c>
      <c r="C153" s="12" t="s">
        <v>25</v>
      </c>
      <c r="D153" s="9" t="s">
        <v>17</v>
      </c>
      <c r="E153" s="12">
        <v>56</v>
      </c>
      <c r="F153" s="12">
        <v>28</v>
      </c>
      <c r="G153" s="27">
        <v>3.5047999999999999</v>
      </c>
      <c r="H153" s="27">
        <v>1.8823999999999999</v>
      </c>
      <c r="J153" s="15">
        <v>1.2600000000000001E-3</v>
      </c>
      <c r="K153" s="15">
        <f t="shared" si="64"/>
        <v>6.3000000000000003E-4</v>
      </c>
      <c r="L153" s="27">
        <v>3</v>
      </c>
      <c r="M153" s="27">
        <v>2.7E-2</v>
      </c>
      <c r="N153" s="27">
        <v>2.5259999999999998</v>
      </c>
      <c r="O153" s="27">
        <v>2.5089999999999999</v>
      </c>
      <c r="P153" s="27">
        <v>0.30299999999999999</v>
      </c>
      <c r="Q153" s="27">
        <v>2.427</v>
      </c>
      <c r="R153" s="27">
        <v>2.452</v>
      </c>
      <c r="S153" s="29"/>
      <c r="T153" s="27">
        <f t="shared" si="57"/>
        <v>2.4989999999999997</v>
      </c>
      <c r="U153" s="27">
        <f t="shared" si="58"/>
        <v>2.149</v>
      </c>
      <c r="V153" s="12">
        <v>0.01</v>
      </c>
      <c r="W153" s="15">
        <f t="shared" si="61"/>
        <v>9.3449999999999908E-2</v>
      </c>
      <c r="X153" s="15">
        <f t="shared" si="62"/>
        <v>0.32421275999999999</v>
      </c>
      <c r="Y153" s="31">
        <f t="shared" si="63"/>
        <v>138.08931860036819</v>
      </c>
      <c r="Z153" s="31">
        <f t="shared" si="59"/>
        <v>514.62342857142858</v>
      </c>
      <c r="AA153" s="31">
        <f t="shared" si="60"/>
        <v>1.1876484560570073</v>
      </c>
    </row>
    <row r="154" spans="1:27" x14ac:dyDescent="0.25">
      <c r="A154" s="12" t="s">
        <v>48</v>
      </c>
      <c r="B154" s="36">
        <v>43370</v>
      </c>
      <c r="C154" s="12" t="s">
        <v>25</v>
      </c>
      <c r="D154" s="9" t="s">
        <v>17</v>
      </c>
      <c r="E154" s="12">
        <v>34</v>
      </c>
      <c r="F154" s="12">
        <v>15</v>
      </c>
      <c r="G154" s="27">
        <v>1.1738</v>
      </c>
      <c r="H154" s="27">
        <v>0.63119999999999998</v>
      </c>
      <c r="J154" s="15">
        <v>1.2600000000000001E-3</v>
      </c>
      <c r="K154" s="15">
        <f t="shared" si="64"/>
        <v>6.3000000000000003E-4</v>
      </c>
      <c r="L154" s="27">
        <v>0.54800000000000004</v>
      </c>
      <c r="M154" s="27">
        <v>0</v>
      </c>
      <c r="N154" s="27">
        <v>0.23200000000000001</v>
      </c>
      <c r="O154" s="27">
        <v>0.22900000000000001</v>
      </c>
      <c r="P154" s="27">
        <v>1.2E-2</v>
      </c>
      <c r="Q154" s="27">
        <v>0.16400000000000001</v>
      </c>
      <c r="R154" s="27">
        <v>0.16700000000000001</v>
      </c>
      <c r="S154" s="29"/>
      <c r="T154" s="27">
        <f t="shared" si="57"/>
        <v>0.23200000000000001</v>
      </c>
      <c r="U154" s="27">
        <f t="shared" si="58"/>
        <v>0.155</v>
      </c>
      <c r="V154" s="12">
        <v>0.01</v>
      </c>
      <c r="W154" s="15">
        <f t="shared" si="61"/>
        <v>2.0559000000000004E-2</v>
      </c>
      <c r="X154" s="15">
        <f t="shared" si="62"/>
        <v>1.00392E-2</v>
      </c>
      <c r="Y154" s="31">
        <f t="shared" si="63"/>
        <v>30.343002746092107</v>
      </c>
      <c r="Z154" s="31">
        <f t="shared" si="59"/>
        <v>15.935238095238095</v>
      </c>
      <c r="AA154" s="31">
        <f t="shared" si="60"/>
        <v>2.3620689655172415</v>
      </c>
    </row>
    <row r="155" spans="1:27" x14ac:dyDescent="0.2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 ht="15.75" x14ac:dyDescent="0.25">
      <c r="B156" s="36"/>
      <c r="C156" s="37"/>
      <c r="D156" s="37"/>
      <c r="E156" s="37"/>
      <c r="F156" s="37"/>
      <c r="G156" s="37"/>
      <c r="H156" s="3"/>
      <c r="I156" s="3"/>
      <c r="J156" s="41"/>
      <c r="K156" s="37"/>
      <c r="L156" s="3">
        <v>430</v>
      </c>
      <c r="M156" s="3">
        <v>664</v>
      </c>
      <c r="N156" s="3">
        <v>665</v>
      </c>
      <c r="O156" s="3">
        <v>750</v>
      </c>
      <c r="P156" s="3">
        <v>664</v>
      </c>
      <c r="Q156" s="3">
        <v>665</v>
      </c>
      <c r="R156" s="3">
        <v>750</v>
      </c>
      <c r="S156" s="11"/>
      <c r="T156" s="3"/>
      <c r="U156" s="3"/>
      <c r="V156" s="3"/>
      <c r="W156" s="3"/>
      <c r="X156" s="3"/>
      <c r="Z156" s="47"/>
      <c r="AA156" s="47"/>
    </row>
    <row r="157" spans="1:27" x14ac:dyDescent="0.25">
      <c r="A157" s="12" t="s">
        <v>29</v>
      </c>
      <c r="B157" s="36">
        <v>43655</v>
      </c>
      <c r="C157" s="12" t="s">
        <v>23</v>
      </c>
      <c r="D157" s="9" t="s">
        <v>17</v>
      </c>
      <c r="E157" s="13">
        <v>90</v>
      </c>
      <c r="F157" s="14">
        <v>60</v>
      </c>
      <c r="G157" s="15"/>
      <c r="J157" s="15">
        <v>9.2388600000000015E-3</v>
      </c>
      <c r="K157" s="15">
        <v>6.1592400000000007E-3</v>
      </c>
      <c r="L157" s="27">
        <v>0.38500000000000001</v>
      </c>
      <c r="M157" s="12">
        <v>0.182</v>
      </c>
      <c r="N157" s="12">
        <v>0.17399999999999999</v>
      </c>
      <c r="O157" s="27">
        <v>1E-3</v>
      </c>
      <c r="P157" s="27">
        <v>0.11899999999999999</v>
      </c>
      <c r="Q157" s="27">
        <v>0.11899999999999999</v>
      </c>
      <c r="R157" s="27">
        <v>3.0000000000000001E-3</v>
      </c>
      <c r="S157" s="12"/>
      <c r="T157" s="27">
        <v>0.18099999999999999</v>
      </c>
      <c r="U157" s="27">
        <v>0.11599999999999999</v>
      </c>
      <c r="V157" s="31">
        <v>0.01</v>
      </c>
      <c r="W157" s="15">
        <v>1.7355000000000002E-2</v>
      </c>
      <c r="X157" s="15">
        <v>7.0808399999999971E-3</v>
      </c>
      <c r="Y157" s="31">
        <v>2.8177177703742671</v>
      </c>
      <c r="Z157" s="31">
        <v>1.1496288503127003</v>
      </c>
      <c r="AA157" s="31">
        <v>2.1153846153846154</v>
      </c>
    </row>
    <row r="158" spans="1:27" x14ac:dyDescent="0.25">
      <c r="A158" s="12" t="s">
        <v>30</v>
      </c>
      <c r="B158" s="36">
        <v>43655</v>
      </c>
      <c r="C158" s="12" t="s">
        <v>23</v>
      </c>
      <c r="D158" s="9" t="s">
        <v>17</v>
      </c>
      <c r="E158" s="13">
        <v>70</v>
      </c>
      <c r="F158" s="14">
        <v>26</v>
      </c>
      <c r="G158" s="15"/>
      <c r="J158" s="15">
        <v>8.7303500000000013E-3</v>
      </c>
      <c r="K158" s="15">
        <v>3.242701428571429E-3</v>
      </c>
      <c r="L158" s="27">
        <v>0.47199999999999998</v>
      </c>
      <c r="M158" s="12">
        <v>0.246</v>
      </c>
      <c r="N158" s="12">
        <v>0.24099999999999999</v>
      </c>
      <c r="O158" s="27">
        <v>2E-3</v>
      </c>
      <c r="P158" s="27">
        <v>0.158</v>
      </c>
      <c r="Q158" s="27">
        <v>0.158</v>
      </c>
      <c r="R158" s="27">
        <v>3.0000000000000001E-3</v>
      </c>
      <c r="S158" s="12"/>
      <c r="T158" s="27">
        <v>0.24399999999999999</v>
      </c>
      <c r="U158" s="27">
        <v>0.155</v>
      </c>
      <c r="V158" s="31">
        <v>0.01</v>
      </c>
      <c r="W158" s="15">
        <v>2.3762999999999996E-2</v>
      </c>
      <c r="X158" s="15">
        <v>7.3692000000000037E-3</v>
      </c>
      <c r="Y158" s="31">
        <v>7.3281492371219565</v>
      </c>
      <c r="Z158" s="31">
        <v>2.2725496510625409</v>
      </c>
      <c r="AA158" s="31">
        <v>1.9186991869918699</v>
      </c>
    </row>
    <row r="159" spans="1:27" x14ac:dyDescent="0.25">
      <c r="A159" s="12" t="s">
        <v>31</v>
      </c>
      <c r="B159" s="36">
        <v>43655</v>
      </c>
      <c r="C159" s="12" t="s">
        <v>23</v>
      </c>
      <c r="D159" s="9" t="s">
        <v>17</v>
      </c>
      <c r="E159" s="13">
        <v>78</v>
      </c>
      <c r="F159" s="14">
        <v>22</v>
      </c>
      <c r="G159" s="15"/>
      <c r="J159" s="15">
        <v>1.5642710000000001E-2</v>
      </c>
      <c r="K159" s="15">
        <v>4.4120464102564106E-3</v>
      </c>
      <c r="L159" s="27">
        <v>0.54300000000000004</v>
      </c>
      <c r="M159" s="12">
        <v>0.26900000000000002</v>
      </c>
      <c r="N159" s="12">
        <v>0.26400000000000001</v>
      </c>
      <c r="O159" s="27">
        <v>1.0999999999999999E-2</v>
      </c>
      <c r="P159" s="27">
        <v>0.17199999999999999</v>
      </c>
      <c r="Q159" s="27">
        <v>0.17299999999999999</v>
      </c>
      <c r="R159" s="27">
        <v>4.0000000000000001E-3</v>
      </c>
      <c r="S159" s="12"/>
      <c r="T159" s="27">
        <v>0.25800000000000001</v>
      </c>
      <c r="U159" s="27">
        <v>0.16899999999999998</v>
      </c>
      <c r="V159" s="31">
        <v>0.01</v>
      </c>
      <c r="W159" s="15">
        <v>2.3763000000000006E-2</v>
      </c>
      <c r="X159" s="15">
        <v>1.0060559999999998E-2</v>
      </c>
      <c r="Y159" s="31">
        <v>5.3859360918687607</v>
      </c>
      <c r="Z159" s="31">
        <v>2.2802479993439864</v>
      </c>
      <c r="AA159" s="31">
        <v>2.0185873605947955</v>
      </c>
    </row>
    <row r="160" spans="1:27" x14ac:dyDescent="0.25">
      <c r="A160" s="12" t="s">
        <v>32</v>
      </c>
      <c r="B160" s="36">
        <v>43655</v>
      </c>
      <c r="C160" s="12" t="s">
        <v>23</v>
      </c>
      <c r="D160" s="9" t="s">
        <v>17</v>
      </c>
      <c r="E160" s="13">
        <v>70</v>
      </c>
      <c r="F160" s="14">
        <v>22</v>
      </c>
      <c r="G160" s="15"/>
      <c r="J160" s="15">
        <v>7.6415900000000002E-3</v>
      </c>
      <c r="K160" s="15">
        <v>2.4016425714285714E-3</v>
      </c>
      <c r="L160" s="27">
        <v>0.41799999999999998</v>
      </c>
      <c r="M160" s="12">
        <v>0.214</v>
      </c>
      <c r="N160" s="12">
        <v>0.21099999999999999</v>
      </c>
      <c r="O160" s="27">
        <v>1.7999999999999999E-2</v>
      </c>
      <c r="P160" s="27">
        <v>0.14099999999999999</v>
      </c>
      <c r="Q160" s="27">
        <v>0.14099999999999999</v>
      </c>
      <c r="R160" s="27">
        <v>0.02</v>
      </c>
      <c r="S160" s="12"/>
      <c r="T160" s="27">
        <v>0.19600000000000001</v>
      </c>
      <c r="U160" s="27">
        <v>0.12099999999999998</v>
      </c>
      <c r="V160" s="31">
        <v>0.01</v>
      </c>
      <c r="W160" s="15">
        <v>2.0025000000000008E-2</v>
      </c>
      <c r="X160" s="15">
        <v>4.0370399999999909E-3</v>
      </c>
      <c r="Y160" s="31">
        <v>8.3380434033897544</v>
      </c>
      <c r="Z160" s="31">
        <v>1.6809495501233702</v>
      </c>
      <c r="AA160" s="31">
        <v>1.9532710280373831</v>
      </c>
    </row>
    <row r="161" spans="1:27" x14ac:dyDescent="0.25">
      <c r="A161" s="12" t="s">
        <v>33</v>
      </c>
      <c r="B161" s="36">
        <v>43655</v>
      </c>
      <c r="C161" s="12" t="s">
        <v>23</v>
      </c>
      <c r="D161" s="9" t="s">
        <v>17</v>
      </c>
      <c r="E161" s="13">
        <v>50</v>
      </c>
      <c r="F161" s="14">
        <v>20</v>
      </c>
      <c r="G161" s="15"/>
      <c r="J161" s="15">
        <v>4.2719199999999994E-3</v>
      </c>
      <c r="K161" s="15">
        <v>1.7087679999999998E-3</v>
      </c>
      <c r="L161" s="27">
        <v>0.60699999999999998</v>
      </c>
      <c r="M161" s="12">
        <v>0.29199999999999998</v>
      </c>
      <c r="N161" s="12">
        <v>0.28599999999999998</v>
      </c>
      <c r="O161" s="27">
        <v>1E-3</v>
      </c>
      <c r="P161" s="27">
        <v>0.192</v>
      </c>
      <c r="Q161" s="27">
        <v>0.193</v>
      </c>
      <c r="R161" s="27">
        <v>2E-3</v>
      </c>
      <c r="S161" s="12"/>
      <c r="T161" s="27">
        <v>0.29099999999999998</v>
      </c>
      <c r="U161" s="27">
        <v>0.191</v>
      </c>
      <c r="V161" s="31">
        <v>0.01</v>
      </c>
      <c r="W161" s="15">
        <v>2.6699999999999995E-2</v>
      </c>
      <c r="X161" s="15">
        <v>1.1619840000000001E-2</v>
      </c>
      <c r="Y161" s="31">
        <v>15.625292608475812</v>
      </c>
      <c r="Z161" s="31">
        <v>6.8001273432086755</v>
      </c>
      <c r="AA161" s="31">
        <v>2.0787671232876712</v>
      </c>
    </row>
    <row r="162" spans="1:27" x14ac:dyDescent="0.25">
      <c r="A162" s="18"/>
      <c r="B162" s="18"/>
      <c r="C162" s="18"/>
      <c r="D162" s="18"/>
      <c r="E162" s="18" t="s">
        <v>50</v>
      </c>
      <c r="F162" s="18"/>
      <c r="G162" s="20"/>
      <c r="H162" s="17"/>
      <c r="I162" s="17"/>
      <c r="J162" s="19">
        <v>9.1050860000000018E-3</v>
      </c>
      <c r="K162" s="20">
        <v>3.5848796820512818E-3</v>
      </c>
      <c r="L162" s="28"/>
      <c r="M162" s="17"/>
      <c r="N162" s="17"/>
      <c r="O162" s="28"/>
      <c r="P162" s="28"/>
      <c r="Q162" s="28"/>
      <c r="R162" s="28"/>
      <c r="S162" s="17"/>
      <c r="T162" s="28"/>
      <c r="U162" s="28"/>
      <c r="V162" s="32"/>
      <c r="W162" s="21"/>
      <c r="X162" s="21"/>
      <c r="Y162" s="32">
        <v>7.8990278222461097</v>
      </c>
      <c r="Z162" s="32">
        <v>2.8367006788102547</v>
      </c>
      <c r="AA162" s="32">
        <v>2.0169418628592668</v>
      </c>
    </row>
    <row r="163" spans="1:27" x14ac:dyDescent="0.25">
      <c r="A163" s="12" t="s">
        <v>34</v>
      </c>
      <c r="B163" s="36">
        <v>43655</v>
      </c>
      <c r="C163" s="12" t="s">
        <v>24</v>
      </c>
      <c r="D163" s="9" t="s">
        <v>17</v>
      </c>
      <c r="E163" s="12">
        <v>30</v>
      </c>
      <c r="F163" s="12">
        <v>14</v>
      </c>
      <c r="G163" s="15"/>
      <c r="H163" s="15"/>
      <c r="I163" s="15"/>
      <c r="J163" s="15">
        <v>8.54889E-3</v>
      </c>
      <c r="K163" s="15">
        <v>3.9894819999999999E-3</v>
      </c>
      <c r="L163" s="27">
        <v>0.48799999999999999</v>
      </c>
      <c r="M163" s="15">
        <v>0.24399999999999999</v>
      </c>
      <c r="N163" s="15">
        <v>0.23799999999999999</v>
      </c>
      <c r="O163" s="27">
        <v>6.0000000000000001E-3</v>
      </c>
      <c r="P163" s="27">
        <v>0.16</v>
      </c>
      <c r="Q163" s="27">
        <v>0.159</v>
      </c>
      <c r="R163" s="27">
        <v>7.0000000000000001E-3</v>
      </c>
      <c r="S163" s="15"/>
      <c r="T163" s="27">
        <v>0.23799999999999999</v>
      </c>
      <c r="U163" s="27">
        <v>0.152</v>
      </c>
      <c r="V163" s="31">
        <v>0.01</v>
      </c>
      <c r="W163" s="15">
        <v>2.2962E-2</v>
      </c>
      <c r="X163" s="15">
        <v>7.8604800000000048E-3</v>
      </c>
      <c r="Y163" s="31">
        <v>5.7556344407619839</v>
      </c>
      <c r="Z163" s="31">
        <v>1.9703009062329409</v>
      </c>
      <c r="AA163" s="31">
        <v>2</v>
      </c>
    </row>
    <row r="164" spans="1:27" x14ac:dyDescent="0.25">
      <c r="A164" s="12" t="s">
        <v>35</v>
      </c>
      <c r="B164" s="36">
        <v>43655</v>
      </c>
      <c r="C164" s="12" t="s">
        <v>24</v>
      </c>
      <c r="D164" s="9" t="s">
        <v>17</v>
      </c>
      <c r="E164" s="12">
        <v>35</v>
      </c>
      <c r="F164" s="12">
        <v>17</v>
      </c>
      <c r="G164" s="15"/>
      <c r="H164" s="15"/>
      <c r="I164" s="15"/>
      <c r="J164" s="15">
        <v>6.9811600000000001E-3</v>
      </c>
      <c r="K164" s="15">
        <v>3.3908491428571428E-3</v>
      </c>
      <c r="L164" s="27">
        <v>0.26300000000000001</v>
      </c>
      <c r="M164" s="15">
        <v>0.13600000000000001</v>
      </c>
      <c r="N164" s="15">
        <v>0.13400000000000001</v>
      </c>
      <c r="O164" s="27">
        <v>1.6E-2</v>
      </c>
      <c r="P164" s="27">
        <v>0.10199999999999999</v>
      </c>
      <c r="Q164" s="27">
        <v>0.10100000000000001</v>
      </c>
      <c r="R164" s="27">
        <v>3.2000000000000001E-2</v>
      </c>
      <c r="S164" s="15"/>
      <c r="T164" s="27">
        <v>0.12000000000000001</v>
      </c>
      <c r="U164" s="27">
        <v>6.9000000000000006E-2</v>
      </c>
      <c r="V164" s="31">
        <v>0.01</v>
      </c>
      <c r="W164" s="15">
        <v>1.3617000000000002E-2</v>
      </c>
      <c r="X164" s="15">
        <v>1.8156000000000002E-4</v>
      </c>
      <c r="Y164" s="31">
        <v>4.0158082610912809</v>
      </c>
      <c r="Z164" s="31">
        <v>5.3544110147883739E-2</v>
      </c>
      <c r="AA164" s="31">
        <v>1.9338235294117647</v>
      </c>
    </row>
    <row r="165" spans="1:27" x14ac:dyDescent="0.25">
      <c r="A165" s="12" t="s">
        <v>36</v>
      </c>
      <c r="B165" s="36">
        <v>43655</v>
      </c>
      <c r="C165" s="12" t="s">
        <v>24</v>
      </c>
      <c r="D165" s="9" t="s">
        <v>17</v>
      </c>
      <c r="E165" s="12">
        <v>26</v>
      </c>
      <c r="F165" s="12">
        <v>13</v>
      </c>
      <c r="G165" s="15"/>
      <c r="H165" s="15"/>
      <c r="I165" s="15"/>
      <c r="J165" s="15">
        <v>6.3565999999999996E-3</v>
      </c>
      <c r="K165" s="15">
        <v>3.1782999999999998E-3</v>
      </c>
      <c r="L165" s="27">
        <v>0.18</v>
      </c>
      <c r="M165" s="15">
        <v>8.5999999999999993E-2</v>
      </c>
      <c r="N165" s="15">
        <v>8.5999999999999993E-2</v>
      </c>
      <c r="O165" s="27">
        <v>0</v>
      </c>
      <c r="P165" s="27">
        <v>5.8000000000000003E-2</v>
      </c>
      <c r="Q165" s="27">
        <v>5.7000000000000002E-2</v>
      </c>
      <c r="R165" s="27">
        <v>3.0000000000000001E-3</v>
      </c>
      <c r="S165" s="15"/>
      <c r="T165" s="27">
        <v>8.5999999999999993E-2</v>
      </c>
      <c r="U165" s="27">
        <v>5.3999999999999999E-2</v>
      </c>
      <c r="V165" s="31">
        <v>0.01</v>
      </c>
      <c r="W165" s="15">
        <v>8.5439999999999978E-3</v>
      </c>
      <c r="X165" s="15">
        <v>1.8369600000000031E-3</v>
      </c>
      <c r="Y165" s="31">
        <v>2.688229556681244</v>
      </c>
      <c r="Z165" s="31">
        <v>0.57796935468646859</v>
      </c>
      <c r="AA165" s="31">
        <v>2.0930232558139537</v>
      </c>
    </row>
    <row r="166" spans="1:27" x14ac:dyDescent="0.25">
      <c r="A166" s="12" t="s">
        <v>37</v>
      </c>
      <c r="B166" s="36">
        <v>43655</v>
      </c>
      <c r="C166" s="12" t="s">
        <v>24</v>
      </c>
      <c r="D166" s="9" t="s">
        <v>17</v>
      </c>
      <c r="E166" s="12">
        <v>42</v>
      </c>
      <c r="F166" s="12">
        <v>24</v>
      </c>
      <c r="G166" s="15"/>
      <c r="H166" s="15"/>
      <c r="I166" s="15"/>
      <c r="J166" s="15">
        <v>5.6434199999999997E-3</v>
      </c>
      <c r="K166" s="15">
        <v>3.2248114285714281E-3</v>
      </c>
      <c r="L166" s="27">
        <v>0.218</v>
      </c>
      <c r="M166" s="15">
        <v>0.106</v>
      </c>
      <c r="N166" s="15">
        <v>0.106</v>
      </c>
      <c r="O166" s="27">
        <v>2.1999999999999999E-2</v>
      </c>
      <c r="P166" s="27">
        <v>7.9000000000000001E-2</v>
      </c>
      <c r="Q166" s="27">
        <v>0.08</v>
      </c>
      <c r="R166" s="27">
        <v>2.4E-2</v>
      </c>
      <c r="S166" s="15"/>
      <c r="T166" s="27">
        <v>8.3999999999999991E-2</v>
      </c>
      <c r="U166" s="27">
        <v>5.6000000000000001E-2</v>
      </c>
      <c r="V166" s="31">
        <v>0.01</v>
      </c>
      <c r="W166" s="15">
        <v>7.4759999999999974E-3</v>
      </c>
      <c r="X166" s="15">
        <v>3.2894400000000028E-3</v>
      </c>
      <c r="Y166" s="31">
        <v>2.3182750885101582</v>
      </c>
      <c r="Z166" s="31">
        <v>1.020041038944471</v>
      </c>
      <c r="AA166" s="31">
        <v>2.0566037735849059</v>
      </c>
    </row>
    <row r="167" spans="1:27" x14ac:dyDescent="0.25">
      <c r="A167" s="12" t="s">
        <v>38</v>
      </c>
      <c r="B167" s="36">
        <v>43655</v>
      </c>
      <c r="C167" s="12" t="s">
        <v>24</v>
      </c>
      <c r="D167" s="9" t="s">
        <v>17</v>
      </c>
      <c r="E167" s="12">
        <v>40</v>
      </c>
      <c r="F167" s="12">
        <v>26</v>
      </c>
      <c r="G167" s="15"/>
      <c r="H167" s="15"/>
      <c r="I167" s="15"/>
      <c r="J167" s="15">
        <v>6.1097299999999998E-3</v>
      </c>
      <c r="K167" s="15">
        <v>3.9713244999999998E-3</v>
      </c>
      <c r="L167" s="27">
        <v>0.313</v>
      </c>
      <c r="M167" s="15">
        <v>0.153</v>
      </c>
      <c r="N167" s="15">
        <v>0.14899999999999999</v>
      </c>
      <c r="O167" s="27">
        <v>6.0000000000000001E-3</v>
      </c>
      <c r="P167" s="27">
        <v>0.10100000000000001</v>
      </c>
      <c r="Q167" s="27">
        <v>0.1</v>
      </c>
      <c r="R167" s="27">
        <v>8.0000000000000002E-3</v>
      </c>
      <c r="S167" s="15"/>
      <c r="T167" s="27">
        <v>0.14699999999999999</v>
      </c>
      <c r="U167" s="27">
        <v>9.1999999999999998E-2</v>
      </c>
      <c r="V167" s="31">
        <v>0.01</v>
      </c>
      <c r="W167" s="15">
        <v>1.4684999999999997E-2</v>
      </c>
      <c r="X167" s="15">
        <v>4.069080000000001E-3</v>
      </c>
      <c r="Y167" s="31">
        <v>3.697758770405188</v>
      </c>
      <c r="Z167" s="31">
        <v>1.0246153392904562</v>
      </c>
      <c r="AA167" s="31">
        <v>2.0457516339869279</v>
      </c>
    </row>
    <row r="168" spans="1:27" x14ac:dyDescent="0.25">
      <c r="A168" s="20"/>
      <c r="B168" s="20"/>
      <c r="C168" s="20"/>
      <c r="D168" s="20"/>
      <c r="E168" s="20" t="s">
        <v>50</v>
      </c>
      <c r="F168" s="20"/>
      <c r="G168" s="20"/>
      <c r="H168" s="21"/>
      <c r="I168" s="21"/>
      <c r="J168" s="19">
        <v>6.7279599999999998E-3</v>
      </c>
      <c r="K168" s="20">
        <v>3.5509534142857137E-3</v>
      </c>
      <c r="L168" s="28"/>
      <c r="M168" s="21"/>
      <c r="N168" s="21"/>
      <c r="O168" s="28"/>
      <c r="P168" s="28"/>
      <c r="Q168" s="28"/>
      <c r="R168" s="28"/>
      <c r="S168" s="21"/>
      <c r="T168" s="28"/>
      <c r="U168" s="28"/>
      <c r="V168" s="32"/>
      <c r="W168" s="21"/>
      <c r="X168" s="21"/>
      <c r="Y168" s="32">
        <v>3.6951412234899705</v>
      </c>
      <c r="Z168" s="32">
        <v>0.92929414986044401</v>
      </c>
      <c r="AA168" s="32">
        <v>2.0258404385595101</v>
      </c>
    </row>
    <row r="169" spans="1:27" x14ac:dyDescent="0.25">
      <c r="A169" s="12" t="s">
        <v>39</v>
      </c>
      <c r="B169" s="36">
        <v>43655</v>
      </c>
      <c r="C169" s="12" t="s">
        <v>18</v>
      </c>
      <c r="D169" s="9" t="s">
        <v>17</v>
      </c>
      <c r="E169" s="12">
        <v>70</v>
      </c>
      <c r="F169" s="12">
        <v>16</v>
      </c>
      <c r="G169" s="15"/>
      <c r="H169" s="15"/>
      <c r="I169" s="15"/>
      <c r="J169" s="15">
        <v>8.7387900000000015E-3</v>
      </c>
      <c r="K169" s="15">
        <v>1.9974377142857147E-3</v>
      </c>
      <c r="L169" s="27">
        <v>1.0409999999999999</v>
      </c>
      <c r="M169" s="15">
        <v>0.50600000000000001</v>
      </c>
      <c r="N169" s="15">
        <v>0.498</v>
      </c>
      <c r="O169" s="27">
        <v>3.0000000000000001E-3</v>
      </c>
      <c r="P169" s="27">
        <v>0.34100000000000003</v>
      </c>
      <c r="Q169" s="27">
        <v>0.34200000000000003</v>
      </c>
      <c r="R169" s="27">
        <v>5.0000000000000001E-3</v>
      </c>
      <c r="S169" s="15"/>
      <c r="T169" s="27">
        <v>0.503</v>
      </c>
      <c r="U169" s="27">
        <v>0.33700000000000002</v>
      </c>
      <c r="V169" s="31">
        <v>0.01</v>
      </c>
      <c r="W169" s="15">
        <v>4.4321999999999993E-2</v>
      </c>
      <c r="X169" s="15">
        <v>2.2598880000000016E-2</v>
      </c>
      <c r="Y169" s="31">
        <v>22.189427826964597</v>
      </c>
      <c r="Z169" s="31">
        <v>11.31393476671256</v>
      </c>
      <c r="AA169" s="31">
        <v>2.0573122529644268</v>
      </c>
    </row>
    <row r="170" spans="1:27" x14ac:dyDescent="0.25">
      <c r="A170" s="12" t="s">
        <v>40</v>
      </c>
      <c r="B170" s="36">
        <v>43655</v>
      </c>
      <c r="C170" s="12" t="s">
        <v>18</v>
      </c>
      <c r="D170" s="9" t="s">
        <v>17</v>
      </c>
      <c r="E170" s="12">
        <v>60</v>
      </c>
      <c r="F170" s="12">
        <v>10</v>
      </c>
      <c r="G170" s="15"/>
      <c r="H170" s="15"/>
      <c r="I170" s="15"/>
      <c r="J170" s="15">
        <v>1.1399500000000002E-2</v>
      </c>
      <c r="K170" s="15">
        <v>1.8999166666666669E-3</v>
      </c>
      <c r="L170" s="27">
        <v>0.499</v>
      </c>
      <c r="M170" s="15">
        <v>0.23599999999999999</v>
      </c>
      <c r="N170" s="15">
        <v>0.23200000000000001</v>
      </c>
      <c r="O170" s="27">
        <v>4.0000000000000001E-3</v>
      </c>
      <c r="P170" s="27">
        <v>0.159</v>
      </c>
      <c r="Q170" s="27">
        <v>0.16</v>
      </c>
      <c r="R170" s="27">
        <v>4.0000000000000001E-3</v>
      </c>
      <c r="S170" s="15"/>
      <c r="T170" s="27">
        <v>0.23199999999999998</v>
      </c>
      <c r="U170" s="27">
        <v>0.156</v>
      </c>
      <c r="V170" s="31">
        <v>0.01</v>
      </c>
      <c r="W170" s="15">
        <v>2.0291999999999994E-2</v>
      </c>
      <c r="X170" s="15">
        <v>1.0765439999999998E-2</v>
      </c>
      <c r="Y170" s="31">
        <v>10.680468441598311</v>
      </c>
      <c r="Z170" s="31">
        <v>5.6662695732268942</v>
      </c>
      <c r="AA170" s="31">
        <v>2.1144067796610169</v>
      </c>
    </row>
    <row r="171" spans="1:27" x14ac:dyDescent="0.25">
      <c r="A171" s="12" t="s">
        <v>41</v>
      </c>
      <c r="B171" s="36">
        <v>43655</v>
      </c>
      <c r="C171" s="12" t="s">
        <v>18</v>
      </c>
      <c r="D171" s="9" t="s">
        <v>17</v>
      </c>
      <c r="E171" s="12">
        <v>46</v>
      </c>
      <c r="F171" s="12">
        <v>20</v>
      </c>
      <c r="G171" s="15"/>
      <c r="H171" s="15"/>
      <c r="I171" s="15"/>
      <c r="J171" s="15">
        <v>1.3366020000000001E-2</v>
      </c>
      <c r="K171" s="15">
        <v>5.8113130434782612E-3</v>
      </c>
      <c r="L171" s="27">
        <v>0.54500000000000004</v>
      </c>
      <c r="M171" s="15">
        <v>0.253</v>
      </c>
      <c r="N171" s="15">
        <v>0.247</v>
      </c>
      <c r="O171" s="27">
        <v>2E-3</v>
      </c>
      <c r="P171" s="27">
        <v>0.16900000000000001</v>
      </c>
      <c r="Q171" s="27">
        <v>0.16500000000000001</v>
      </c>
      <c r="R171" s="27">
        <v>3.0000000000000001E-3</v>
      </c>
      <c r="S171" s="15"/>
      <c r="T171" s="27">
        <v>0.251</v>
      </c>
      <c r="U171" s="27">
        <v>0.16200000000000001</v>
      </c>
      <c r="V171" s="31">
        <v>0.01</v>
      </c>
      <c r="W171" s="15">
        <v>2.3762999999999996E-2</v>
      </c>
      <c r="X171" s="15">
        <v>8.9818800000000011E-3</v>
      </c>
      <c r="Y171" s="31">
        <v>4.0890930882940459</v>
      </c>
      <c r="Z171" s="31">
        <v>1.5455852976428288</v>
      </c>
      <c r="AA171" s="31">
        <v>2.1541501976284585</v>
      </c>
    </row>
    <row r="172" spans="1:27" x14ac:dyDescent="0.25">
      <c r="A172" s="12" t="s">
        <v>42</v>
      </c>
      <c r="B172" s="36">
        <v>43655</v>
      </c>
      <c r="C172" s="12" t="s">
        <v>18</v>
      </c>
      <c r="D172" s="9" t="s">
        <v>17</v>
      </c>
      <c r="E172" s="12">
        <v>50</v>
      </c>
      <c r="F172" s="12">
        <v>24</v>
      </c>
      <c r="G172" s="15"/>
      <c r="H172" s="15"/>
      <c r="I172" s="15"/>
      <c r="J172" s="15">
        <v>8.8231900000000016E-3</v>
      </c>
      <c r="K172" s="15">
        <v>4.2351312000000006E-3</v>
      </c>
      <c r="L172" s="27">
        <v>0.38400000000000001</v>
      </c>
      <c r="M172" s="15">
        <v>0.17299999999999999</v>
      </c>
      <c r="N172" s="15">
        <v>0.16900000000000001</v>
      </c>
      <c r="O172" s="27">
        <v>0</v>
      </c>
      <c r="P172" s="27">
        <v>0.122</v>
      </c>
      <c r="Q172" s="27">
        <v>0.122</v>
      </c>
      <c r="R172" s="27">
        <v>0</v>
      </c>
      <c r="S172" s="15"/>
      <c r="T172" s="27">
        <v>0.17299999999999999</v>
      </c>
      <c r="U172" s="27">
        <v>0.122</v>
      </c>
      <c r="V172" s="31">
        <v>0.01</v>
      </c>
      <c r="W172" s="15">
        <v>1.3616999999999997E-2</v>
      </c>
      <c r="X172" s="15">
        <v>1.0904279999999997E-2</v>
      </c>
      <c r="Y172" s="31">
        <v>3.215248679899219</v>
      </c>
      <c r="Z172" s="31">
        <v>2.5747207075898841</v>
      </c>
      <c r="AA172" s="31">
        <v>2.2196531791907517</v>
      </c>
    </row>
    <row r="173" spans="1:27" x14ac:dyDescent="0.25">
      <c r="A173" s="12" t="s">
        <v>43</v>
      </c>
      <c r="B173" s="36">
        <v>43655</v>
      </c>
      <c r="C173" s="12" t="s">
        <v>18</v>
      </c>
      <c r="D173" s="9" t="s">
        <v>17</v>
      </c>
      <c r="E173" s="12">
        <v>62</v>
      </c>
      <c r="F173" s="12">
        <v>18</v>
      </c>
      <c r="G173" s="15"/>
      <c r="H173" s="15"/>
      <c r="I173" s="15"/>
      <c r="J173" s="15">
        <v>6.2700899999999999E-3</v>
      </c>
      <c r="K173" s="15">
        <v>1.8203487096774195E-3</v>
      </c>
      <c r="L173" s="27">
        <v>0.60099999999999998</v>
      </c>
      <c r="M173" s="15">
        <v>0.26900000000000002</v>
      </c>
      <c r="N173" s="15">
        <v>0.26500000000000001</v>
      </c>
      <c r="O173" s="27">
        <v>0</v>
      </c>
      <c r="P173" s="27">
        <v>0.17799999999999999</v>
      </c>
      <c r="Q173" s="27">
        <v>0.17799999999999999</v>
      </c>
      <c r="R173" s="27">
        <v>0</v>
      </c>
      <c r="S173" s="15"/>
      <c r="T173" s="27">
        <v>0.26900000000000002</v>
      </c>
      <c r="U173" s="27">
        <v>0.17799999999999999</v>
      </c>
      <c r="V173" s="31">
        <v>0.01</v>
      </c>
      <c r="W173" s="15">
        <v>2.4297000000000006E-2</v>
      </c>
      <c r="X173" s="15">
        <v>1.0989719999999994E-2</v>
      </c>
      <c r="Y173" s="31">
        <v>13.347442647022081</v>
      </c>
      <c r="Z173" s="31">
        <v>6.0371509818838289</v>
      </c>
      <c r="AA173" s="31">
        <v>2.2342007434944238</v>
      </c>
    </row>
    <row r="174" spans="1:27" x14ac:dyDescent="0.25">
      <c r="A174" s="20"/>
      <c r="B174" s="20"/>
      <c r="C174" s="20"/>
      <c r="D174" s="20"/>
      <c r="E174" s="16" t="s">
        <v>50</v>
      </c>
      <c r="F174" s="16"/>
      <c r="G174" s="22"/>
      <c r="H174" s="17"/>
      <c r="I174" s="17"/>
      <c r="J174" s="19">
        <v>9.7195179999999999E-3</v>
      </c>
      <c r="K174" s="22">
        <v>3.1528294668216128E-3</v>
      </c>
      <c r="L174" s="28"/>
      <c r="M174" s="17"/>
      <c r="N174" s="17"/>
      <c r="O174" s="28"/>
      <c r="P174" s="28"/>
      <c r="Q174" s="28"/>
      <c r="R174" s="28"/>
      <c r="S174" s="23"/>
      <c r="T174" s="30"/>
      <c r="U174" s="30"/>
      <c r="V174" s="33"/>
      <c r="W174" s="23"/>
      <c r="X174" s="23"/>
      <c r="Y174" s="32">
        <v>10.704336136755652</v>
      </c>
      <c r="Z174" s="32">
        <v>5.4275322654111999</v>
      </c>
      <c r="AA174" s="32">
        <v>2.1559446305878156</v>
      </c>
    </row>
    <row r="175" spans="1:27" x14ac:dyDescent="0.25">
      <c r="A175" s="12" t="s">
        <v>44</v>
      </c>
      <c r="B175" s="36">
        <v>43655</v>
      </c>
      <c r="C175" s="12" t="s">
        <v>20</v>
      </c>
      <c r="D175" s="9" t="s">
        <v>17</v>
      </c>
      <c r="E175" s="12">
        <v>50</v>
      </c>
      <c r="F175" s="12">
        <v>10</v>
      </c>
      <c r="G175" s="15"/>
      <c r="H175" s="15"/>
      <c r="I175" s="15"/>
      <c r="J175" s="15">
        <v>7.8800199999999997E-3</v>
      </c>
      <c r="K175" s="15">
        <v>1.576004E-3</v>
      </c>
      <c r="L175" s="27">
        <v>0.54500000000000004</v>
      </c>
      <c r="M175" s="15">
        <v>0.23899999999999999</v>
      </c>
      <c r="N175" s="15">
        <v>0.23400000000000001</v>
      </c>
      <c r="O175" s="27">
        <v>3.0000000000000001E-3</v>
      </c>
      <c r="P175" s="27">
        <v>0.155</v>
      </c>
      <c r="Q175" s="27">
        <v>0.155</v>
      </c>
      <c r="R175" s="27">
        <v>2E-3</v>
      </c>
      <c r="S175" s="15"/>
      <c r="T175" s="27">
        <v>0.23599999999999999</v>
      </c>
      <c r="U175" s="27">
        <v>0.153</v>
      </c>
      <c r="V175" s="31">
        <v>0.01</v>
      </c>
      <c r="W175" s="15">
        <v>2.2160999999999997E-2</v>
      </c>
      <c r="X175" s="15">
        <v>8.5867199999999973E-3</v>
      </c>
      <c r="Y175" s="31">
        <v>14.061512534232145</v>
      </c>
      <c r="Z175" s="31">
        <v>5.4484125674807915</v>
      </c>
      <c r="AA175" s="31">
        <v>2.2803347280334729</v>
      </c>
    </row>
    <row r="176" spans="1:27" x14ac:dyDescent="0.25">
      <c r="A176" s="12" t="s">
        <v>45</v>
      </c>
      <c r="B176" s="36">
        <v>43655</v>
      </c>
      <c r="C176" s="12" t="s">
        <v>20</v>
      </c>
      <c r="D176" s="9" t="s">
        <v>17</v>
      </c>
      <c r="E176" s="12">
        <v>46</v>
      </c>
      <c r="F176" s="12">
        <v>14</v>
      </c>
      <c r="G176" s="15"/>
      <c r="H176" s="15"/>
      <c r="I176" s="15"/>
      <c r="J176" s="15">
        <v>6.7659400000000007E-3</v>
      </c>
      <c r="K176" s="15">
        <v>2.059199130434783E-3</v>
      </c>
      <c r="L176" s="27">
        <v>1.1200000000000001</v>
      </c>
      <c r="M176" s="15">
        <v>0.51800000000000002</v>
      </c>
      <c r="N176" s="15">
        <v>0.51200000000000001</v>
      </c>
      <c r="O176" s="27">
        <v>1.2999999999999999E-2</v>
      </c>
      <c r="P176" s="27">
        <v>0.34200000000000003</v>
      </c>
      <c r="Q176" s="27">
        <v>0.34499999999999997</v>
      </c>
      <c r="R176" s="27">
        <v>1.0999999999999999E-2</v>
      </c>
      <c r="S176" s="15"/>
      <c r="T176" s="27">
        <v>0.505</v>
      </c>
      <c r="U176" s="27">
        <v>0.33399999999999996</v>
      </c>
      <c r="V176" s="31">
        <v>0.01</v>
      </c>
      <c r="W176" s="15">
        <v>4.5657000000000003E-2</v>
      </c>
      <c r="X176" s="15">
        <v>2.0153159999999969E-2</v>
      </c>
      <c r="Y176" s="31">
        <v>22.172212160151748</v>
      </c>
      <c r="Z176" s="31">
        <v>9.7868922447266158</v>
      </c>
      <c r="AA176" s="31">
        <v>2.1621621621621623</v>
      </c>
    </row>
    <row r="177" spans="1:27" x14ac:dyDescent="0.25">
      <c r="A177" s="12" t="s">
        <v>46</v>
      </c>
      <c r="B177" s="36">
        <v>43655</v>
      </c>
      <c r="C177" s="12" t="s">
        <v>20</v>
      </c>
      <c r="D177" s="9" t="s">
        <v>17</v>
      </c>
      <c r="E177" s="12">
        <v>45</v>
      </c>
      <c r="F177" s="12">
        <v>17</v>
      </c>
      <c r="G177" s="15"/>
      <c r="H177" s="15"/>
      <c r="I177" s="15"/>
      <c r="J177" s="15">
        <v>6.3460499999999998E-3</v>
      </c>
      <c r="K177" s="15">
        <v>2.3973966666666667E-3</v>
      </c>
      <c r="L177" s="27">
        <v>0.22800000000000001</v>
      </c>
      <c r="M177" s="15">
        <v>0.107</v>
      </c>
      <c r="N177" s="15">
        <v>0.105</v>
      </c>
      <c r="O177" s="27">
        <v>0</v>
      </c>
      <c r="P177" s="27">
        <v>7.0000000000000007E-2</v>
      </c>
      <c r="Q177" s="27">
        <v>7.0000000000000007E-2</v>
      </c>
      <c r="R177" s="27">
        <v>0</v>
      </c>
      <c r="S177" s="15"/>
      <c r="T177" s="27">
        <v>0.107</v>
      </c>
      <c r="U177" s="27">
        <v>7.0000000000000007E-2</v>
      </c>
      <c r="V177" s="31">
        <v>0.01</v>
      </c>
      <c r="W177" s="15">
        <v>9.8789999999999972E-3</v>
      </c>
      <c r="X177" s="15">
        <v>4.1118000000000031E-3</v>
      </c>
      <c r="Y177" s="31">
        <v>4.1207198363780702</v>
      </c>
      <c r="Z177" s="31">
        <v>1.7151104183843877</v>
      </c>
      <c r="AA177" s="31">
        <v>2.1308411214953273</v>
      </c>
    </row>
    <row r="178" spans="1:27" x14ac:dyDescent="0.25">
      <c r="A178" s="12" t="s">
        <v>47</v>
      </c>
      <c r="B178" s="36">
        <v>43655</v>
      </c>
      <c r="C178" s="12" t="s">
        <v>20</v>
      </c>
      <c r="D178" s="9" t="s">
        <v>17</v>
      </c>
      <c r="E178" s="12">
        <v>50</v>
      </c>
      <c r="F178" s="12">
        <v>12</v>
      </c>
      <c r="G178" s="15"/>
      <c r="H178" s="15"/>
      <c r="I178" s="15"/>
      <c r="J178" s="15">
        <v>8.2112899999999996E-3</v>
      </c>
      <c r="K178" s="15">
        <v>1.9707095999999999E-3</v>
      </c>
      <c r="L178" s="27">
        <v>0.33200000000000002</v>
      </c>
      <c r="M178" s="15">
        <v>0.17</v>
      </c>
      <c r="N178" s="15">
        <v>0.17</v>
      </c>
      <c r="O178" s="27">
        <v>3.7999999999999999E-2</v>
      </c>
      <c r="P178" s="27">
        <v>0.122</v>
      </c>
      <c r="Q178" s="27">
        <v>0.125</v>
      </c>
      <c r="R178" s="27">
        <v>3.9E-2</v>
      </c>
      <c r="S178" s="15"/>
      <c r="T178" s="27">
        <v>0.13200000000000001</v>
      </c>
      <c r="U178" s="27">
        <v>8.5999999999999993E-2</v>
      </c>
      <c r="V178" s="31">
        <v>0.01</v>
      </c>
      <c r="W178" s="15">
        <v>1.2282000000000005E-2</v>
      </c>
      <c r="X178" s="15">
        <v>4.2506399999999974E-3</v>
      </c>
      <c r="Y178" s="31">
        <v>6.2322728828235299</v>
      </c>
      <c r="Z178" s="31">
        <v>2.1569083542293583</v>
      </c>
      <c r="AA178" s="31">
        <v>1.9529411764705882</v>
      </c>
    </row>
    <row r="179" spans="1:27" x14ac:dyDescent="0.25">
      <c r="A179" s="12" t="s">
        <v>48</v>
      </c>
      <c r="B179" s="36">
        <v>43655</v>
      </c>
      <c r="C179" s="12" t="s">
        <v>20</v>
      </c>
      <c r="D179" s="9" t="s">
        <v>17</v>
      </c>
      <c r="E179" s="12">
        <v>40</v>
      </c>
      <c r="F179" s="12">
        <v>10</v>
      </c>
      <c r="G179" s="15"/>
      <c r="H179" s="15"/>
      <c r="I179" s="15"/>
      <c r="J179" s="15">
        <v>1.2005070000000001E-2</v>
      </c>
      <c r="K179" s="15">
        <v>3.0012675000000003E-3</v>
      </c>
      <c r="L179" s="27">
        <v>1.0329999999999999</v>
      </c>
      <c r="M179" s="15">
        <v>0.47399999999999998</v>
      </c>
      <c r="N179" s="15">
        <v>0.46700000000000003</v>
      </c>
      <c r="O179" s="27">
        <v>2E-3</v>
      </c>
      <c r="P179" s="27">
        <v>0.31900000000000001</v>
      </c>
      <c r="Q179" s="27">
        <v>0.32100000000000001</v>
      </c>
      <c r="R179" s="27">
        <v>4.0000000000000001E-3</v>
      </c>
      <c r="S179" s="15"/>
      <c r="T179" s="27">
        <v>0.47199999999999998</v>
      </c>
      <c r="U179" s="27">
        <v>0.317</v>
      </c>
      <c r="V179" s="31">
        <v>0.01</v>
      </c>
      <c r="W179" s="15">
        <v>4.1384999999999991E-2</v>
      </c>
      <c r="X179" s="15">
        <v>2.1424079999999981E-2</v>
      </c>
      <c r="Y179" s="31">
        <v>13.789174073953751</v>
      </c>
      <c r="Z179" s="31">
        <v>7.13834404963902</v>
      </c>
      <c r="AA179" s="31">
        <v>2.1793248945147679</v>
      </c>
    </row>
    <row r="180" spans="1:27" x14ac:dyDescent="0.25">
      <c r="A180" s="20"/>
      <c r="B180" s="20"/>
      <c r="C180" s="20"/>
      <c r="D180" s="20"/>
      <c r="E180" s="24" t="s">
        <v>50</v>
      </c>
      <c r="F180" s="38"/>
      <c r="G180" s="26"/>
      <c r="H180" s="38"/>
      <c r="I180" s="38"/>
      <c r="J180" s="26">
        <v>8.2416740000000009E-3</v>
      </c>
      <c r="K180" s="26">
        <v>2.2009153794202898E-3</v>
      </c>
      <c r="L180" s="43"/>
      <c r="M180" s="38"/>
      <c r="N180" s="38"/>
      <c r="O180" s="43"/>
      <c r="P180" s="43"/>
      <c r="Q180" s="43"/>
      <c r="R180" s="43"/>
      <c r="S180" s="25"/>
      <c r="T180" s="43"/>
      <c r="U180" s="43"/>
      <c r="V180" s="44"/>
      <c r="W180" s="42"/>
      <c r="X180" s="21"/>
      <c r="Y180" s="32"/>
      <c r="Z180" s="32"/>
      <c r="AA180" s="32"/>
    </row>
    <row r="181" spans="1:27" x14ac:dyDescent="0.25">
      <c r="A181" s="12" t="s">
        <v>29</v>
      </c>
      <c r="B181" s="36">
        <v>43669</v>
      </c>
      <c r="C181" s="12" t="s">
        <v>23</v>
      </c>
      <c r="D181" s="9" t="s">
        <v>17</v>
      </c>
      <c r="E181" s="13">
        <v>100</v>
      </c>
      <c r="F181" s="13">
        <v>60</v>
      </c>
      <c r="G181" s="15"/>
      <c r="J181" s="15">
        <v>8.8020900000000003E-3</v>
      </c>
      <c r="K181" s="15">
        <v>5.281254E-3</v>
      </c>
      <c r="L181" s="27">
        <v>0.60399999999999998</v>
      </c>
      <c r="M181" s="12">
        <v>0.246</v>
      </c>
      <c r="N181" s="12">
        <v>0.249</v>
      </c>
      <c r="O181" s="27">
        <v>7.0000000000000001E-3</v>
      </c>
      <c r="P181" s="27">
        <v>0.158</v>
      </c>
      <c r="Q181" s="27">
        <v>0.158</v>
      </c>
      <c r="R181" s="27">
        <v>6.0000000000000001E-3</v>
      </c>
      <c r="S181" s="12"/>
      <c r="T181" s="27">
        <v>0.23899999999999999</v>
      </c>
      <c r="U181" s="27">
        <v>0.152</v>
      </c>
      <c r="V181" s="31">
        <v>0.01</v>
      </c>
      <c r="W181" s="15">
        <v>2.3228999999999996E-2</v>
      </c>
      <c r="X181" s="15">
        <v>5.1904800000000034E-3</v>
      </c>
      <c r="Y181" s="31">
        <v>4.398387201221527</v>
      </c>
      <c r="Z181" s="31">
        <v>0.98281203668674211</v>
      </c>
      <c r="AA181" s="31">
        <v>2.4552845528455283</v>
      </c>
    </row>
    <row r="182" spans="1:27" x14ac:dyDescent="0.25">
      <c r="A182" s="12" t="s">
        <v>30</v>
      </c>
      <c r="B182" s="36">
        <v>43669</v>
      </c>
      <c r="C182" s="12" t="s">
        <v>23</v>
      </c>
      <c r="D182" s="9" t="s">
        <v>17</v>
      </c>
      <c r="E182" s="13">
        <v>80</v>
      </c>
      <c r="F182" s="13">
        <v>45</v>
      </c>
      <c r="G182" s="15"/>
      <c r="J182" s="15">
        <v>8.4855900000000012E-3</v>
      </c>
      <c r="K182" s="15">
        <v>4.7731443750000007E-3</v>
      </c>
      <c r="L182" s="27">
        <v>0.437</v>
      </c>
      <c r="M182" s="12">
        <v>0.19600000000000001</v>
      </c>
      <c r="N182" s="27">
        <v>0.2</v>
      </c>
      <c r="O182" s="27">
        <v>1E-3</v>
      </c>
      <c r="P182" s="27">
        <v>0.127</v>
      </c>
      <c r="Q182" s="27">
        <v>0.128</v>
      </c>
      <c r="R182" s="27">
        <v>0</v>
      </c>
      <c r="S182" s="12"/>
      <c r="T182" s="27">
        <v>0.19500000000000001</v>
      </c>
      <c r="U182" s="27">
        <v>0.128</v>
      </c>
      <c r="V182" s="31">
        <v>0.01</v>
      </c>
      <c r="W182" s="15">
        <v>1.7889000000000002E-2</v>
      </c>
      <c r="X182" s="15">
        <v>5.6497199999999961E-3</v>
      </c>
      <c r="Y182" s="31">
        <v>3.7478438937854253</v>
      </c>
      <c r="Z182" s="31">
        <v>1.1836474148134259</v>
      </c>
      <c r="AA182" s="31">
        <v>2.2295918367346936</v>
      </c>
    </row>
    <row r="183" spans="1:27" x14ac:dyDescent="0.25">
      <c r="A183" s="12" t="s">
        <v>31</v>
      </c>
      <c r="B183" s="36">
        <v>43669</v>
      </c>
      <c r="C183" s="12" t="s">
        <v>23</v>
      </c>
      <c r="D183" s="9" t="s">
        <v>17</v>
      </c>
      <c r="E183" s="13">
        <v>75</v>
      </c>
      <c r="F183" s="13">
        <v>35</v>
      </c>
      <c r="G183" s="15"/>
      <c r="J183" s="15">
        <v>8.2851399999999999E-3</v>
      </c>
      <c r="K183" s="15">
        <v>3.8663986666666668E-3</v>
      </c>
      <c r="L183" s="27">
        <v>0.27400000000000002</v>
      </c>
      <c r="M183" s="12">
        <v>0.129</v>
      </c>
      <c r="N183" s="12">
        <v>0.13400000000000001</v>
      </c>
      <c r="O183" s="27">
        <v>4.0000000000000001E-3</v>
      </c>
      <c r="P183" s="27">
        <v>8.1000000000000003E-2</v>
      </c>
      <c r="Q183" s="27">
        <v>8.2000000000000003E-2</v>
      </c>
      <c r="R183" s="27">
        <v>3.0000000000000001E-3</v>
      </c>
      <c r="S183" s="12"/>
      <c r="T183" s="27">
        <v>0.125</v>
      </c>
      <c r="U183" s="27">
        <v>7.9000000000000001E-2</v>
      </c>
      <c r="V183" s="31">
        <v>0.01</v>
      </c>
      <c r="W183" s="15">
        <v>1.2282E-2</v>
      </c>
      <c r="X183" s="15">
        <v>1.5699599999999989E-3</v>
      </c>
      <c r="Y183" s="31">
        <v>3.1765994815502729</v>
      </c>
      <c r="Z183" s="31">
        <v>0.40605228155468676</v>
      </c>
      <c r="AA183" s="31">
        <v>2.1240310077519382</v>
      </c>
    </row>
    <row r="184" spans="1:27" x14ac:dyDescent="0.25">
      <c r="A184" s="12" t="s">
        <v>32</v>
      </c>
      <c r="B184" s="36">
        <v>43669</v>
      </c>
      <c r="C184" s="12" t="s">
        <v>23</v>
      </c>
      <c r="D184" s="9" t="s">
        <v>17</v>
      </c>
      <c r="E184" s="13">
        <v>60</v>
      </c>
      <c r="F184" s="13">
        <v>30</v>
      </c>
      <c r="G184" s="15"/>
      <c r="I184" s="27"/>
      <c r="J184" s="15">
        <v>5.8438700000000001E-3</v>
      </c>
      <c r="K184" s="15">
        <v>2.9219350000000001E-3</v>
      </c>
      <c r="L184" s="27">
        <v>7.9000000000000001E-2</v>
      </c>
      <c r="M184" s="12">
        <v>3.7999999999999999E-2</v>
      </c>
      <c r="N184" s="12">
        <v>3.6999999999999998E-2</v>
      </c>
      <c r="O184" s="27">
        <v>0</v>
      </c>
      <c r="P184" s="27">
        <v>2.3E-2</v>
      </c>
      <c r="Q184" s="27">
        <v>2.3E-2</v>
      </c>
      <c r="R184" s="27">
        <v>0</v>
      </c>
      <c r="S184" s="12"/>
      <c r="T184" s="27">
        <v>3.7999999999999999E-2</v>
      </c>
      <c r="U184" s="27">
        <v>2.3E-2</v>
      </c>
      <c r="V184" s="31">
        <v>0.01</v>
      </c>
      <c r="W184" s="15">
        <v>4.0049999999999999E-3</v>
      </c>
      <c r="X184" s="15">
        <v>6.8351999999999996E-4</v>
      </c>
      <c r="Y184" s="31">
        <v>1.3706670408479311</v>
      </c>
      <c r="Z184" s="31">
        <v>0.23392717497138024</v>
      </c>
      <c r="AA184" s="31">
        <v>2.0789473684210527</v>
      </c>
    </row>
    <row r="185" spans="1:27" x14ac:dyDescent="0.25">
      <c r="A185" s="12" t="s">
        <v>33</v>
      </c>
      <c r="B185" s="36">
        <v>43669</v>
      </c>
      <c r="C185" s="12" t="s">
        <v>23</v>
      </c>
      <c r="D185" s="9" t="s">
        <v>17</v>
      </c>
      <c r="E185" s="13">
        <v>55</v>
      </c>
      <c r="F185" s="13">
        <v>25</v>
      </c>
      <c r="G185" s="15"/>
      <c r="J185" s="15">
        <v>5.3670100000000002E-3</v>
      </c>
      <c r="K185" s="15">
        <v>2.43955E-3</v>
      </c>
      <c r="L185" s="27">
        <v>0.17199999999999999</v>
      </c>
      <c r="M185" s="12">
        <v>8.5999999999999993E-2</v>
      </c>
      <c r="N185" s="12">
        <v>8.3000000000000004E-2</v>
      </c>
      <c r="O185" s="27">
        <v>5.0000000000000001E-3</v>
      </c>
      <c r="P185" s="27">
        <v>5.2999999999999999E-2</v>
      </c>
      <c r="Q185" s="27">
        <v>5.3999999999999999E-2</v>
      </c>
      <c r="R185" s="27">
        <v>4.0000000000000001E-3</v>
      </c>
      <c r="S185" s="12"/>
      <c r="T185" s="27">
        <v>8.0999999999999989E-2</v>
      </c>
      <c r="U185" s="27">
        <v>0.05</v>
      </c>
      <c r="V185" s="31">
        <v>0.01</v>
      </c>
      <c r="W185" s="15">
        <v>8.2769999999999962E-3</v>
      </c>
      <c r="X185" s="15">
        <v>2.136000000000002E-3</v>
      </c>
      <c r="Y185" s="31">
        <v>3.3928388432292826</v>
      </c>
      <c r="Z185" s="31">
        <v>0.87557131438175162</v>
      </c>
      <c r="AA185" s="31">
        <v>2</v>
      </c>
    </row>
    <row r="186" spans="1:27" x14ac:dyDescent="0.25">
      <c r="A186" s="20"/>
      <c r="B186" s="20"/>
      <c r="C186" s="20"/>
      <c r="D186" s="20"/>
      <c r="E186" s="18" t="s">
        <v>50</v>
      </c>
      <c r="F186" s="18"/>
      <c r="G186" s="20"/>
      <c r="H186" s="17"/>
      <c r="I186" s="17"/>
      <c r="J186" s="19">
        <v>7.3567399999999988E-3</v>
      </c>
      <c r="K186" s="20">
        <v>3.8564564083333327E-3</v>
      </c>
      <c r="L186" s="28"/>
      <c r="M186" s="17"/>
      <c r="N186" s="17"/>
      <c r="O186" s="28"/>
      <c r="P186" s="28"/>
      <c r="Q186" s="28"/>
      <c r="R186" s="28"/>
      <c r="S186" s="17"/>
      <c r="T186" s="28"/>
      <c r="U186" s="28"/>
      <c r="V186" s="32"/>
      <c r="W186" s="21"/>
      <c r="X186" s="21"/>
      <c r="Y186" s="32">
        <v>3.2172672921268877</v>
      </c>
      <c r="Z186" s="32">
        <v>0.7364020444815973</v>
      </c>
      <c r="AA186" s="32">
        <v>2.1775709531506426</v>
      </c>
    </row>
    <row r="187" spans="1:27" x14ac:dyDescent="0.25">
      <c r="A187" s="12" t="s">
        <v>34</v>
      </c>
      <c r="B187" s="36">
        <v>43669</v>
      </c>
      <c r="C187" s="12" t="s">
        <v>24</v>
      </c>
      <c r="D187" s="9" t="s">
        <v>17</v>
      </c>
      <c r="E187" s="12">
        <v>90</v>
      </c>
      <c r="F187" s="12">
        <v>45</v>
      </c>
      <c r="G187" s="15"/>
      <c r="H187" s="27"/>
      <c r="I187" s="27"/>
      <c r="J187" s="15">
        <v>4.1178899999999999E-3</v>
      </c>
      <c r="K187" s="15">
        <v>2.058945E-3</v>
      </c>
      <c r="L187" s="27">
        <v>0.47</v>
      </c>
      <c r="M187" s="27">
        <v>0.224</v>
      </c>
      <c r="N187" s="27">
        <v>0.22</v>
      </c>
      <c r="O187" s="27">
        <v>0</v>
      </c>
      <c r="P187" s="27">
        <v>0.13900000000000001</v>
      </c>
      <c r="Q187" s="27">
        <v>0.13900000000000001</v>
      </c>
      <c r="R187" s="27">
        <v>0</v>
      </c>
      <c r="S187" s="15"/>
      <c r="T187" s="27">
        <v>0.224</v>
      </c>
      <c r="U187" s="27">
        <v>0.13900000000000001</v>
      </c>
      <c r="V187" s="31">
        <v>0.01</v>
      </c>
      <c r="W187" s="15">
        <v>2.2695E-2</v>
      </c>
      <c r="X187" s="15">
        <v>5.0943600000000035E-3</v>
      </c>
      <c r="Y187" s="31">
        <v>11.022635378798366</v>
      </c>
      <c r="Z187" s="31">
        <v>2.4742574473820347</v>
      </c>
      <c r="AA187" s="31">
        <v>2.0982142857142856</v>
      </c>
    </row>
    <row r="188" spans="1:27" x14ac:dyDescent="0.25">
      <c r="A188" s="12" t="s">
        <v>35</v>
      </c>
      <c r="B188" s="36">
        <v>43669</v>
      </c>
      <c r="C188" s="12" t="s">
        <v>24</v>
      </c>
      <c r="D188" s="9" t="s">
        <v>17</v>
      </c>
      <c r="E188" s="12">
        <v>55</v>
      </c>
      <c r="F188" s="12">
        <v>25</v>
      </c>
      <c r="G188" s="15"/>
      <c r="H188" s="27"/>
      <c r="I188" s="27"/>
      <c r="J188" s="15">
        <v>2.5164000000000002E-3</v>
      </c>
      <c r="K188" s="15">
        <v>1.1438181818181818E-3</v>
      </c>
      <c r="L188" s="27">
        <v>0.83599999999999997</v>
      </c>
      <c r="M188" s="27">
        <v>0.374</v>
      </c>
      <c r="N188" s="27">
        <v>0.36699999999999999</v>
      </c>
      <c r="O188" s="27">
        <v>0</v>
      </c>
      <c r="P188" s="27">
        <v>0.23899999999999999</v>
      </c>
      <c r="Q188" s="27">
        <v>0.23799999999999999</v>
      </c>
      <c r="R188" s="27">
        <v>0</v>
      </c>
      <c r="S188" s="15"/>
      <c r="T188" s="27">
        <v>0.374</v>
      </c>
      <c r="U188" s="27">
        <v>0.23799999999999999</v>
      </c>
      <c r="V188" s="31">
        <v>0.01</v>
      </c>
      <c r="W188" s="15">
        <v>3.6312000000000004E-2</v>
      </c>
      <c r="X188" s="15">
        <v>1.1310120000000002E-2</v>
      </c>
      <c r="Y188" s="31">
        <v>31.746304244158324</v>
      </c>
      <c r="Z188" s="31">
        <v>9.8880400572246074</v>
      </c>
      <c r="AA188" s="31">
        <v>2.2352941176470589</v>
      </c>
    </row>
    <row r="189" spans="1:27" x14ac:dyDescent="0.25">
      <c r="A189" s="12" t="s">
        <v>36</v>
      </c>
      <c r="B189" s="36">
        <v>43669</v>
      </c>
      <c r="C189" s="12" t="s">
        <v>24</v>
      </c>
      <c r="D189" s="9" t="s">
        <v>17</v>
      </c>
      <c r="E189" s="12">
        <v>75</v>
      </c>
      <c r="F189" s="12">
        <v>35</v>
      </c>
      <c r="G189" s="15"/>
      <c r="H189" s="27"/>
      <c r="I189" s="27"/>
      <c r="J189" s="15">
        <v>4.2866900000000001E-3</v>
      </c>
      <c r="K189" s="15">
        <v>2.0004553333333335E-3</v>
      </c>
      <c r="L189" s="27">
        <v>0.57299999999999995</v>
      </c>
      <c r="M189" s="27">
        <v>0.26200000000000001</v>
      </c>
      <c r="N189" s="27">
        <v>0.25700000000000001</v>
      </c>
      <c r="O189" s="27">
        <v>4.0000000000000001E-3</v>
      </c>
      <c r="P189" s="27">
        <v>0.16200000000000001</v>
      </c>
      <c r="Q189" s="27">
        <v>0.16300000000000001</v>
      </c>
      <c r="R189" s="27">
        <v>3.0000000000000001E-3</v>
      </c>
      <c r="S189" s="15"/>
      <c r="T189" s="27">
        <v>0.25800000000000001</v>
      </c>
      <c r="U189" s="27">
        <v>0.16</v>
      </c>
      <c r="V189" s="31">
        <v>0.01</v>
      </c>
      <c r="W189" s="15">
        <v>2.6166000000000002E-2</v>
      </c>
      <c r="X189" s="15">
        <v>5.9273999999999993E-3</v>
      </c>
      <c r="Y189" s="31">
        <v>13.080022114965159</v>
      </c>
      <c r="Z189" s="31">
        <v>2.9630254178798618</v>
      </c>
      <c r="AA189" s="31">
        <v>2.1870229007633584</v>
      </c>
    </row>
    <row r="190" spans="1:27" x14ac:dyDescent="0.25">
      <c r="A190" s="12" t="s">
        <v>37</v>
      </c>
      <c r="B190" s="36">
        <v>43669</v>
      </c>
      <c r="C190" s="12" t="s">
        <v>24</v>
      </c>
      <c r="D190" s="9" t="s">
        <v>17</v>
      </c>
      <c r="E190" s="12">
        <v>110</v>
      </c>
      <c r="F190" s="12">
        <v>50</v>
      </c>
      <c r="G190" s="15"/>
      <c r="H190" s="27"/>
      <c r="I190" s="27"/>
      <c r="J190" s="15">
        <v>8.8907100000000013E-3</v>
      </c>
      <c r="K190" s="15">
        <v>4.0412318181818185E-3</v>
      </c>
      <c r="L190" s="27">
        <v>0.39600000000000002</v>
      </c>
      <c r="M190" s="27">
        <v>0.17499999999999999</v>
      </c>
      <c r="N190" s="27">
        <v>0.17100000000000001</v>
      </c>
      <c r="O190" s="27">
        <v>1.0999999999999999E-2</v>
      </c>
      <c r="P190" s="27">
        <v>0.104</v>
      </c>
      <c r="Q190" s="27">
        <v>0.105</v>
      </c>
      <c r="R190" s="27">
        <v>0.01</v>
      </c>
      <c r="S190" s="15"/>
      <c r="T190" s="27">
        <v>0.16399999999999998</v>
      </c>
      <c r="U190" s="27">
        <v>9.5000000000000001E-2</v>
      </c>
      <c r="V190" s="31">
        <v>0.01</v>
      </c>
      <c r="W190" s="15">
        <v>1.8422999999999995E-2</v>
      </c>
      <c r="X190" s="15">
        <v>9.0779999999999637E-4</v>
      </c>
      <c r="Y190" s="31">
        <v>4.558758524347323</v>
      </c>
      <c r="Z190" s="31">
        <v>0.22463447801131653</v>
      </c>
      <c r="AA190" s="31">
        <v>2.2628571428571429</v>
      </c>
    </row>
    <row r="191" spans="1:27" x14ac:dyDescent="0.25">
      <c r="A191" s="12" t="s">
        <v>38</v>
      </c>
      <c r="B191" s="36">
        <v>43669</v>
      </c>
      <c r="C191" s="12" t="s">
        <v>24</v>
      </c>
      <c r="D191" s="9" t="s">
        <v>17</v>
      </c>
      <c r="E191" s="12">
        <v>75</v>
      </c>
      <c r="F191" s="12">
        <v>40</v>
      </c>
      <c r="G191" s="15"/>
      <c r="H191" s="27"/>
      <c r="I191" s="27"/>
      <c r="J191" s="15">
        <v>2.9953700000000002E-3</v>
      </c>
      <c r="K191" s="15">
        <v>1.5975306666666667E-3</v>
      </c>
      <c r="L191" s="27">
        <v>0.29899999999999999</v>
      </c>
      <c r="M191" s="27">
        <v>0.13500000000000001</v>
      </c>
      <c r="N191" s="27">
        <v>0.11899999999999999</v>
      </c>
      <c r="O191" s="27">
        <v>4.0000000000000001E-3</v>
      </c>
      <c r="P191" s="27">
        <v>8.8999999999999996E-2</v>
      </c>
      <c r="Q191" s="27">
        <v>8.8999999999999996E-2</v>
      </c>
      <c r="R191" s="27">
        <v>4.0000000000000001E-3</v>
      </c>
      <c r="S191" s="15"/>
      <c r="T191" s="27">
        <v>0.13100000000000001</v>
      </c>
      <c r="U191" s="27">
        <v>8.4999999999999992E-2</v>
      </c>
      <c r="V191" s="31">
        <v>0.01</v>
      </c>
      <c r="W191" s="15">
        <v>1.2282000000000005E-2</v>
      </c>
      <c r="X191" s="15">
        <v>8.3304000000000017E-3</v>
      </c>
      <c r="Y191" s="31">
        <v>7.6881153246510472</v>
      </c>
      <c r="Z191" s="31">
        <v>5.2145477854154922</v>
      </c>
      <c r="AA191" s="31">
        <v>2.2148148148148148</v>
      </c>
    </row>
    <row r="192" spans="1:27" x14ac:dyDescent="0.25">
      <c r="A192" s="20"/>
      <c r="B192" s="20"/>
      <c r="C192" s="20"/>
      <c r="D192" s="20"/>
      <c r="E192" s="20" t="s">
        <v>50</v>
      </c>
      <c r="F192" s="20"/>
      <c r="G192" s="20"/>
      <c r="H192" s="28"/>
      <c r="I192" s="28"/>
      <c r="J192" s="19">
        <v>4.5614119999999999E-3</v>
      </c>
      <c r="K192" s="20">
        <v>2.1683962E-3</v>
      </c>
      <c r="L192" s="28"/>
      <c r="M192" s="28"/>
      <c r="N192" s="28"/>
      <c r="O192" s="28"/>
      <c r="P192" s="28"/>
      <c r="Q192" s="28"/>
      <c r="R192" s="28"/>
      <c r="S192" s="21"/>
      <c r="T192" s="28"/>
      <c r="U192" s="28"/>
      <c r="V192" s="32"/>
      <c r="W192" s="21"/>
      <c r="X192" s="21"/>
      <c r="Y192" s="32">
        <v>13.619167117384047</v>
      </c>
      <c r="Z192" s="32">
        <v>4.1529010371826631</v>
      </c>
      <c r="AA192" s="32">
        <v>2.1996406523593324</v>
      </c>
    </row>
    <row r="193" spans="1:27" x14ac:dyDescent="0.25">
      <c r="A193" s="12" t="s">
        <v>39</v>
      </c>
      <c r="B193" s="36">
        <v>43669</v>
      </c>
      <c r="C193" s="12" t="s">
        <v>18</v>
      </c>
      <c r="D193" s="9" t="s">
        <v>17</v>
      </c>
      <c r="E193" s="12">
        <v>50</v>
      </c>
      <c r="F193" s="12">
        <v>25</v>
      </c>
      <c r="G193" s="15"/>
      <c r="H193" s="27"/>
      <c r="I193" s="27"/>
      <c r="J193" s="15">
        <v>1.0770720000000001E-2</v>
      </c>
      <c r="K193" s="15">
        <v>5.3853600000000005E-3</v>
      </c>
      <c r="L193" s="27">
        <v>2.4140000000000001</v>
      </c>
      <c r="M193" s="27">
        <v>1.04</v>
      </c>
      <c r="N193" s="27">
        <v>0.95799999999999996</v>
      </c>
      <c r="O193" s="27">
        <v>3.5999999999999997E-2</v>
      </c>
      <c r="P193" s="27">
        <v>1.01</v>
      </c>
      <c r="Q193" s="27">
        <v>0.996</v>
      </c>
      <c r="R193" s="27">
        <v>0.10100000000000001</v>
      </c>
      <c r="S193" s="15"/>
      <c r="T193" s="27">
        <v>1.004</v>
      </c>
      <c r="U193" s="27">
        <v>0.89500000000000002</v>
      </c>
      <c r="V193" s="31">
        <v>0.01</v>
      </c>
      <c r="W193" s="15">
        <v>2.9102999999999993E-2</v>
      </c>
      <c r="X193" s="15">
        <v>0.16484580000000004</v>
      </c>
      <c r="Y193" s="31">
        <v>5.4040955479299413</v>
      </c>
      <c r="Z193" s="31">
        <v>30.609987076072915</v>
      </c>
      <c r="AA193" s="31">
        <v>2.3211538461538463</v>
      </c>
    </row>
    <row r="194" spans="1:27" x14ac:dyDescent="0.25">
      <c r="A194" s="12" t="s">
        <v>40</v>
      </c>
      <c r="B194" s="36">
        <v>43669</v>
      </c>
      <c r="C194" s="12" t="s">
        <v>18</v>
      </c>
      <c r="D194" s="9" t="s">
        <v>17</v>
      </c>
      <c r="E194" s="12">
        <v>66</v>
      </c>
      <c r="F194" s="12">
        <v>14</v>
      </c>
      <c r="G194" s="15"/>
      <c r="H194" s="27"/>
      <c r="I194" s="27"/>
      <c r="J194" s="15">
        <v>6.7216299999999993E-3</v>
      </c>
      <c r="K194" s="15">
        <v>1.425800303030303E-3</v>
      </c>
      <c r="L194" s="27">
        <v>0.85299999999999998</v>
      </c>
      <c r="M194" s="27">
        <v>0.437</v>
      </c>
      <c r="N194" s="27">
        <v>0.375</v>
      </c>
      <c r="O194" s="27">
        <v>0</v>
      </c>
      <c r="P194" s="27">
        <v>0.26600000000000001</v>
      </c>
      <c r="Q194" s="27">
        <v>0.27</v>
      </c>
      <c r="R194" s="27">
        <v>3.0000000000000001E-3</v>
      </c>
      <c r="S194" s="15"/>
      <c r="T194" s="27">
        <v>0.437</v>
      </c>
      <c r="U194" s="27">
        <v>0.26700000000000002</v>
      </c>
      <c r="V194" s="31">
        <v>0.01</v>
      </c>
      <c r="W194" s="15">
        <v>4.539E-2</v>
      </c>
      <c r="X194" s="15">
        <v>2.2492080000000008E-2</v>
      </c>
      <c r="Y194" s="31">
        <v>31.834752667348333</v>
      </c>
      <c r="Z194" s="31">
        <v>15.775056262926027</v>
      </c>
      <c r="AA194" s="31">
        <v>1.9519450800915332</v>
      </c>
    </row>
    <row r="195" spans="1:27" x14ac:dyDescent="0.25">
      <c r="A195" s="12" t="s">
        <v>41</v>
      </c>
      <c r="B195" s="36">
        <v>43669</v>
      </c>
      <c r="C195" s="12" t="s">
        <v>18</v>
      </c>
      <c r="D195" s="9" t="s">
        <v>17</v>
      </c>
      <c r="E195" s="12">
        <v>52</v>
      </c>
      <c r="F195" s="12">
        <v>24</v>
      </c>
      <c r="G195" s="15"/>
      <c r="H195" s="27"/>
      <c r="I195" s="27"/>
      <c r="J195" s="15">
        <v>7.3166499999999992E-3</v>
      </c>
      <c r="K195" s="15">
        <v>3.3769153846153845E-3</v>
      </c>
      <c r="L195" s="27">
        <v>0.22600000000000001</v>
      </c>
      <c r="M195" s="27">
        <v>0.10100000000000001</v>
      </c>
      <c r="N195" s="27">
        <v>0.1</v>
      </c>
      <c r="O195" s="27">
        <v>3.0000000000000001E-3</v>
      </c>
      <c r="P195" s="27">
        <v>6.8000000000000005E-2</v>
      </c>
      <c r="Q195" s="27">
        <v>6.7000000000000004E-2</v>
      </c>
      <c r="R195" s="27">
        <v>2E-3</v>
      </c>
      <c r="S195" s="15"/>
      <c r="T195" s="27">
        <v>9.8000000000000004E-2</v>
      </c>
      <c r="U195" s="27">
        <v>6.5000000000000002E-2</v>
      </c>
      <c r="V195" s="31">
        <v>0.01</v>
      </c>
      <c r="W195" s="15">
        <v>8.8109999999999994E-3</v>
      </c>
      <c r="X195" s="15">
        <v>3.9515999999999987E-3</v>
      </c>
      <c r="Y195" s="31">
        <v>2.6091858979177629</v>
      </c>
      <c r="Z195" s="31">
        <v>1.1701803420964509</v>
      </c>
      <c r="AA195" s="31">
        <v>2.2376237623762374</v>
      </c>
    </row>
    <row r="196" spans="1:27" x14ac:dyDescent="0.25">
      <c r="A196" s="12" t="s">
        <v>42</v>
      </c>
      <c r="B196" s="36">
        <v>43669</v>
      </c>
      <c r="C196" s="12" t="s">
        <v>18</v>
      </c>
      <c r="D196" s="9" t="s">
        <v>17</v>
      </c>
      <c r="E196" s="12">
        <v>50</v>
      </c>
      <c r="F196" s="12">
        <v>25</v>
      </c>
      <c r="G196" s="15"/>
      <c r="H196" s="27"/>
      <c r="I196" s="27"/>
      <c r="J196" s="15">
        <v>7.0170299999999996E-3</v>
      </c>
      <c r="K196" s="15">
        <v>3.5085149999999998E-3</v>
      </c>
      <c r="L196" s="27">
        <v>3</v>
      </c>
      <c r="M196" s="27">
        <v>2.3639999999999999</v>
      </c>
      <c r="N196" s="27">
        <v>2.33</v>
      </c>
      <c r="O196" s="27">
        <v>0</v>
      </c>
      <c r="P196" s="27">
        <v>2.161</v>
      </c>
      <c r="Q196" s="27">
        <v>2.1059999999999999</v>
      </c>
      <c r="R196" s="27">
        <v>2E-3</v>
      </c>
      <c r="S196" s="15"/>
      <c r="T196" s="27">
        <v>2.3639999999999999</v>
      </c>
      <c r="U196" s="27">
        <v>2.1040000000000001</v>
      </c>
      <c r="V196" s="31">
        <v>0.01</v>
      </c>
      <c r="W196" s="15">
        <v>6.941999999999994E-2</v>
      </c>
      <c r="X196" s="15">
        <v>0.34413096000000004</v>
      </c>
      <c r="Y196" s="31">
        <v>19.786148840748847</v>
      </c>
      <c r="Z196" s="31">
        <v>98.08450583794</v>
      </c>
      <c r="AA196" s="31">
        <v>1.2690355329949239</v>
      </c>
    </row>
    <row r="197" spans="1:27" x14ac:dyDescent="0.25">
      <c r="A197" s="12" t="s">
        <v>43</v>
      </c>
      <c r="B197" s="36">
        <v>43669</v>
      </c>
      <c r="C197" s="12" t="s">
        <v>18</v>
      </c>
      <c r="D197" s="9" t="s">
        <v>17</v>
      </c>
      <c r="E197" s="12">
        <v>64</v>
      </c>
      <c r="F197" s="12">
        <v>30</v>
      </c>
      <c r="G197" s="15"/>
      <c r="H197" s="27"/>
      <c r="I197" s="27"/>
      <c r="J197" s="15">
        <v>1.5997190000000001E-2</v>
      </c>
      <c r="K197" s="15">
        <v>7.4986828125000009E-3</v>
      </c>
      <c r="L197" s="27">
        <v>3</v>
      </c>
      <c r="M197" s="27">
        <v>1.7669999999999999</v>
      </c>
      <c r="N197" s="27">
        <v>1.742</v>
      </c>
      <c r="O197" s="27">
        <v>1.4999999999999999E-2</v>
      </c>
      <c r="P197" s="27">
        <v>1.5289999999999999</v>
      </c>
      <c r="Q197" s="27">
        <v>1.4650000000000001</v>
      </c>
      <c r="R197" s="27">
        <v>8.9999999999999993E-3</v>
      </c>
      <c r="S197" s="15"/>
      <c r="T197" s="27">
        <v>1.752</v>
      </c>
      <c r="U197" s="27">
        <v>1.4560000000000002</v>
      </c>
      <c r="V197" s="31">
        <v>0.01</v>
      </c>
      <c r="W197" s="15">
        <v>7.903199999999995E-2</v>
      </c>
      <c r="X197" s="15">
        <v>0.20754444000000008</v>
      </c>
      <c r="Y197" s="31">
        <v>10.539450991080301</v>
      </c>
      <c r="Z197" s="31">
        <v>27.677452852657254</v>
      </c>
      <c r="AA197" s="31">
        <v>1.6977928692699491</v>
      </c>
    </row>
    <row r="198" spans="1:27" x14ac:dyDescent="0.25">
      <c r="A198" s="20"/>
      <c r="B198" s="20"/>
      <c r="C198" s="20"/>
      <c r="D198" s="20"/>
      <c r="E198" s="16" t="s">
        <v>50</v>
      </c>
      <c r="F198" s="16"/>
      <c r="G198" s="22"/>
      <c r="H198" s="28"/>
      <c r="I198" s="28"/>
      <c r="J198" s="19">
        <v>9.5646440000000006E-3</v>
      </c>
      <c r="K198" s="22">
        <v>4.2390547000291379E-3</v>
      </c>
      <c r="L198" s="28"/>
      <c r="M198" s="28"/>
      <c r="N198" s="28"/>
      <c r="O198" s="28"/>
      <c r="P198" s="28"/>
      <c r="Q198" s="28"/>
      <c r="R198" s="28"/>
      <c r="S198" s="23"/>
      <c r="T198" s="30"/>
      <c r="U198" s="30"/>
      <c r="V198" s="33"/>
      <c r="W198" s="23"/>
      <c r="X198" s="23"/>
      <c r="Y198" s="32">
        <v>14.034726789005038</v>
      </c>
      <c r="Z198" s="32">
        <v>34.663436474338525</v>
      </c>
      <c r="AA198" s="32">
        <v>1.8955102181772978</v>
      </c>
    </row>
    <row r="199" spans="1:27" x14ac:dyDescent="0.25">
      <c r="A199" s="12" t="s">
        <v>44</v>
      </c>
      <c r="B199" s="36">
        <v>43669</v>
      </c>
      <c r="C199" s="12" t="s">
        <v>20</v>
      </c>
      <c r="D199" s="9" t="s">
        <v>17</v>
      </c>
      <c r="E199" s="12">
        <v>72</v>
      </c>
      <c r="F199" s="12">
        <v>40</v>
      </c>
      <c r="G199" s="15"/>
      <c r="H199" s="27"/>
      <c r="I199" s="27"/>
      <c r="J199" s="15">
        <v>7.0972100000000005E-3</v>
      </c>
      <c r="K199" s="15">
        <v>3.9428944444444445E-3</v>
      </c>
      <c r="L199" s="27">
        <v>1.135</v>
      </c>
      <c r="M199" s="27">
        <v>0.46700000000000003</v>
      </c>
      <c r="N199" s="27">
        <v>0.46300000000000002</v>
      </c>
      <c r="O199" s="27">
        <v>5.0000000000000001E-3</v>
      </c>
      <c r="P199" s="27">
        <v>0.309</v>
      </c>
      <c r="Q199" s="27">
        <v>0.313</v>
      </c>
      <c r="R199" s="27">
        <v>1.6E-2</v>
      </c>
      <c r="S199" s="15"/>
      <c r="T199" s="27">
        <v>0.46200000000000002</v>
      </c>
      <c r="U199" s="27">
        <v>0.29699999999999999</v>
      </c>
      <c r="V199" s="31">
        <v>0.01</v>
      </c>
      <c r="W199" s="15">
        <v>4.4055000000000011E-2</v>
      </c>
      <c r="X199" s="15">
        <v>1.4108279999999985E-2</v>
      </c>
      <c r="Y199" s="31">
        <v>11.173263860023871</v>
      </c>
      <c r="Z199" s="31">
        <v>3.5781531052343065</v>
      </c>
      <c r="AA199" s="31">
        <v>2.4304068522483937</v>
      </c>
    </row>
    <row r="200" spans="1:27" x14ac:dyDescent="0.25">
      <c r="A200" s="12" t="s">
        <v>45</v>
      </c>
      <c r="B200" s="36">
        <v>43669</v>
      </c>
      <c r="C200" s="12" t="s">
        <v>20</v>
      </c>
      <c r="D200" s="9" t="s">
        <v>17</v>
      </c>
      <c r="E200" s="12">
        <v>82</v>
      </c>
      <c r="F200" s="12">
        <v>30</v>
      </c>
      <c r="G200" s="15"/>
      <c r="H200" s="27"/>
      <c r="I200" s="27"/>
      <c r="J200" s="15">
        <v>9.9752499999999997E-3</v>
      </c>
      <c r="K200" s="15">
        <v>3.649481707317073E-3</v>
      </c>
      <c r="L200" s="27">
        <v>0.77900000000000003</v>
      </c>
      <c r="M200" s="27">
        <v>0.34100000000000003</v>
      </c>
      <c r="N200" s="27">
        <v>0.33700000000000002</v>
      </c>
      <c r="O200" s="27">
        <v>8.0000000000000002E-3</v>
      </c>
      <c r="P200" s="27">
        <v>0.216</v>
      </c>
      <c r="Q200" s="27">
        <v>0.218</v>
      </c>
      <c r="R200" s="27">
        <v>2.1000000000000001E-2</v>
      </c>
      <c r="S200" s="15"/>
      <c r="T200" s="27">
        <v>0.33300000000000002</v>
      </c>
      <c r="U200" s="27">
        <v>0.19700000000000001</v>
      </c>
      <c r="V200" s="31">
        <v>0.01</v>
      </c>
      <c r="W200" s="15">
        <v>3.6312000000000004E-2</v>
      </c>
      <c r="X200" s="15">
        <v>2.627280000000004E-3</v>
      </c>
      <c r="Y200" s="31">
        <v>9.9499060173930491</v>
      </c>
      <c r="Z200" s="31">
        <v>0.71990496478785104</v>
      </c>
      <c r="AA200" s="31">
        <v>2.2844574780058648</v>
      </c>
    </row>
    <row r="201" spans="1:27" x14ac:dyDescent="0.25">
      <c r="A201" s="12" t="s">
        <v>46</v>
      </c>
      <c r="B201" s="36">
        <v>43669</v>
      </c>
      <c r="C201" s="12" t="s">
        <v>20</v>
      </c>
      <c r="D201" s="9" t="s">
        <v>17</v>
      </c>
      <c r="E201" s="12">
        <v>44</v>
      </c>
      <c r="F201" s="12">
        <v>16</v>
      </c>
      <c r="G201" s="15"/>
      <c r="H201" s="27"/>
      <c r="I201" s="27"/>
      <c r="J201" s="15">
        <v>9.8170000000000011E-3</v>
      </c>
      <c r="K201" s="15">
        <v>3.5698181818181822E-3</v>
      </c>
      <c r="L201" s="27">
        <v>0.30099999999999999</v>
      </c>
      <c r="M201" s="27">
        <v>0.129</v>
      </c>
      <c r="N201" s="27">
        <v>0.127</v>
      </c>
      <c r="O201" s="27">
        <v>0</v>
      </c>
      <c r="P201" s="27">
        <v>8.3000000000000004E-2</v>
      </c>
      <c r="Q201" s="27">
        <v>8.4000000000000005E-2</v>
      </c>
      <c r="R201" s="27">
        <v>1E-3</v>
      </c>
      <c r="S201" s="15"/>
      <c r="T201" s="27">
        <v>0.129</v>
      </c>
      <c r="U201" s="27">
        <v>8.3000000000000004E-2</v>
      </c>
      <c r="V201" s="31">
        <v>0.01</v>
      </c>
      <c r="W201" s="15">
        <v>1.2282E-2</v>
      </c>
      <c r="X201" s="15">
        <v>4.2079199999999987E-3</v>
      </c>
      <c r="Y201" s="31">
        <v>3.4405113578486293</v>
      </c>
      <c r="Z201" s="31">
        <v>1.1787491086890083</v>
      </c>
      <c r="AA201" s="31">
        <v>2.333333333333333</v>
      </c>
    </row>
    <row r="202" spans="1:27" x14ac:dyDescent="0.25">
      <c r="A202" s="12" t="s">
        <v>47</v>
      </c>
      <c r="B202" s="36">
        <v>43669</v>
      </c>
      <c r="C202" s="12" t="s">
        <v>20</v>
      </c>
      <c r="D202" s="9" t="s">
        <v>17</v>
      </c>
      <c r="E202" s="12">
        <v>72</v>
      </c>
      <c r="F202" s="12">
        <v>38</v>
      </c>
      <c r="G202" s="15"/>
      <c r="H202" s="27"/>
      <c r="I202" s="27"/>
      <c r="J202" s="15">
        <v>6.8334600000000004E-3</v>
      </c>
      <c r="K202" s="15">
        <v>3.6065483333333338E-3</v>
      </c>
      <c r="L202" s="27">
        <v>0.84799999999999998</v>
      </c>
      <c r="M202" s="27">
        <v>0.34200000000000003</v>
      </c>
      <c r="N202" s="27">
        <v>0.33900000000000002</v>
      </c>
      <c r="O202" s="27">
        <v>2E-3</v>
      </c>
      <c r="P202" s="27">
        <v>0.23300000000000001</v>
      </c>
      <c r="Q202" s="27">
        <v>0.23499999999999999</v>
      </c>
      <c r="R202" s="27">
        <v>1.4999999999999999E-2</v>
      </c>
      <c r="S202" s="15"/>
      <c r="T202" s="27">
        <v>0.34</v>
      </c>
      <c r="U202" s="27">
        <v>0.21999999999999997</v>
      </c>
      <c r="V202" s="31">
        <v>0.01</v>
      </c>
      <c r="W202" s="15">
        <v>3.2040000000000013E-2</v>
      </c>
      <c r="X202" s="15">
        <v>1.1053799999999983E-2</v>
      </c>
      <c r="Y202" s="31">
        <v>8.8838404587211528</v>
      </c>
      <c r="Z202" s="31">
        <v>3.0649249582587919</v>
      </c>
      <c r="AA202" s="31">
        <v>2.4795321637426899</v>
      </c>
    </row>
    <row r="203" spans="1:27" x14ac:dyDescent="0.25">
      <c r="A203" s="12" t="s">
        <v>48</v>
      </c>
      <c r="B203" s="36">
        <v>43669</v>
      </c>
      <c r="C203" s="12" t="s">
        <v>20</v>
      </c>
      <c r="D203" s="9" t="s">
        <v>17</v>
      </c>
      <c r="E203" s="12">
        <v>52</v>
      </c>
      <c r="F203" s="12">
        <v>32</v>
      </c>
      <c r="G203" s="15"/>
      <c r="H203" s="27"/>
      <c r="I203" s="27"/>
      <c r="J203" s="15">
        <v>7.6436999999999998E-3</v>
      </c>
      <c r="K203" s="15">
        <v>4.7038153846153848E-3</v>
      </c>
      <c r="L203" s="27">
        <v>1.0429999999999999</v>
      </c>
      <c r="M203" s="27">
        <v>0.47</v>
      </c>
      <c r="N203" s="27">
        <v>0.46500000000000002</v>
      </c>
      <c r="O203" s="27">
        <v>6.0000000000000001E-3</v>
      </c>
      <c r="P203" s="27">
        <v>0.29299999999999998</v>
      </c>
      <c r="Q203" s="27">
        <v>0.29599999999999999</v>
      </c>
      <c r="R203" s="27">
        <v>0</v>
      </c>
      <c r="S203" s="15"/>
      <c r="T203" s="27">
        <v>0.46399999999999997</v>
      </c>
      <c r="U203" s="27">
        <v>0.29599999999999999</v>
      </c>
      <c r="V203" s="31">
        <v>0.01</v>
      </c>
      <c r="W203" s="15">
        <v>4.4856E-2</v>
      </c>
      <c r="X203" s="15">
        <v>1.338204E-2</v>
      </c>
      <c r="Y203" s="31">
        <v>9.5360885435064162</v>
      </c>
      <c r="Z203" s="31">
        <v>2.8449330821460808</v>
      </c>
      <c r="AA203" s="31">
        <v>2.2191489361702126</v>
      </c>
    </row>
    <row r="204" spans="1:27" x14ac:dyDescent="0.25">
      <c r="A204" s="20"/>
      <c r="B204" s="20"/>
      <c r="C204" s="20"/>
      <c r="D204" s="20"/>
      <c r="E204" s="24" t="s">
        <v>50</v>
      </c>
      <c r="F204" s="38"/>
      <c r="G204" s="26"/>
      <c r="H204" s="38"/>
      <c r="I204" s="38"/>
      <c r="J204" s="26">
        <v>8.273324000000002E-3</v>
      </c>
      <c r="K204" s="26">
        <v>3.8945116103056843E-3</v>
      </c>
      <c r="L204" s="43"/>
      <c r="M204" s="38"/>
      <c r="N204" s="38"/>
      <c r="O204" s="43"/>
      <c r="P204" s="43"/>
      <c r="Q204" s="43"/>
      <c r="R204" s="43"/>
      <c r="S204" s="25"/>
      <c r="T204" s="43"/>
      <c r="U204" s="43"/>
      <c r="V204" s="44"/>
      <c r="W204" s="42"/>
      <c r="X204" s="42"/>
      <c r="Y204" s="42"/>
      <c r="Z204" s="42"/>
      <c r="AA204" s="42"/>
    </row>
    <row r="205" spans="1:27" x14ac:dyDescent="0.25">
      <c r="A205" s="12" t="s">
        <v>29</v>
      </c>
      <c r="B205" s="36">
        <v>43683</v>
      </c>
      <c r="C205" s="12" t="s">
        <v>23</v>
      </c>
      <c r="D205" s="9" t="s">
        <v>17</v>
      </c>
      <c r="E205" s="13">
        <v>45</v>
      </c>
      <c r="F205" s="13">
        <v>23</v>
      </c>
      <c r="G205" s="15"/>
      <c r="H205" s="27"/>
      <c r="J205" s="15">
        <v>8.9455700000000016E-3</v>
      </c>
      <c r="K205" s="15">
        <v>4.5721802222222227E-3</v>
      </c>
      <c r="L205" s="27">
        <v>0.18</v>
      </c>
      <c r="M205" s="12">
        <v>8.6999999999999994E-2</v>
      </c>
      <c r="N205" s="12">
        <v>8.4000000000000005E-2</v>
      </c>
      <c r="O205" s="27">
        <v>1.2999999999999999E-2</v>
      </c>
      <c r="P205" s="27">
        <v>0.05</v>
      </c>
      <c r="Q205" s="27">
        <v>5.0999999999999997E-2</v>
      </c>
      <c r="R205" s="27">
        <v>8.9999999999999993E-3</v>
      </c>
      <c r="S205" s="12"/>
      <c r="T205" s="27">
        <v>7.3999999999999996E-2</v>
      </c>
      <c r="U205" s="27">
        <v>4.1999999999999996E-2</v>
      </c>
      <c r="V205" s="31">
        <v>0.01</v>
      </c>
      <c r="W205" s="15">
        <v>8.5440000000000012E-3</v>
      </c>
      <c r="X205" s="15">
        <v>3.3107999999999391E-4</v>
      </c>
      <c r="Y205" s="31">
        <v>1.8686927427911733</v>
      </c>
      <c r="Z205" s="31">
        <v>7.2411843783156613E-2</v>
      </c>
      <c r="AA205" s="31">
        <v>2.0689655172413794</v>
      </c>
    </row>
    <row r="206" spans="1:27" x14ac:dyDescent="0.25">
      <c r="A206" s="12" t="s">
        <v>30</v>
      </c>
      <c r="B206" s="36">
        <v>43683</v>
      </c>
      <c r="C206" s="12" t="s">
        <v>23</v>
      </c>
      <c r="D206" s="9" t="s">
        <v>17</v>
      </c>
      <c r="E206" s="13">
        <v>52</v>
      </c>
      <c r="F206" s="13">
        <v>19</v>
      </c>
      <c r="G206" s="15"/>
      <c r="J206" s="15">
        <v>5.9282700000000002E-3</v>
      </c>
      <c r="K206" s="15">
        <v>2.1660986538461539E-3</v>
      </c>
      <c r="L206" s="27">
        <v>8.6999999999999994E-2</v>
      </c>
      <c r="M206" s="12">
        <v>3.5999999999999997E-2</v>
      </c>
      <c r="N206" s="12">
        <v>3.4000000000000002E-2</v>
      </c>
      <c r="O206" s="27">
        <v>1.7000000000000001E-2</v>
      </c>
      <c r="P206" s="27">
        <v>1.7000000000000001E-2</v>
      </c>
      <c r="Q206" s="27">
        <v>1.7999999999999999E-2</v>
      </c>
      <c r="R206" s="27">
        <v>1.2999999999999999E-2</v>
      </c>
      <c r="S206" s="12"/>
      <c r="T206" s="27">
        <v>1.8999999999999996E-2</v>
      </c>
      <c r="U206" s="27">
        <v>4.9999999999999992E-3</v>
      </c>
      <c r="V206" s="31">
        <v>0.01</v>
      </c>
      <c r="W206" s="15">
        <v>3.7379999999999991E-3</v>
      </c>
      <c r="X206" s="15">
        <v>-2.2428000000000005E-3</v>
      </c>
      <c r="Y206" s="31">
        <v>1.7256831739231988</v>
      </c>
      <c r="Z206" s="31">
        <v>-1.0354099043539198</v>
      </c>
      <c r="AA206" s="31">
        <v>2.4166666666666665</v>
      </c>
    </row>
    <row r="207" spans="1:27" x14ac:dyDescent="0.25">
      <c r="A207" s="12" t="s">
        <v>31</v>
      </c>
      <c r="B207" s="36">
        <v>43683</v>
      </c>
      <c r="C207" s="12" t="s">
        <v>23</v>
      </c>
      <c r="D207" s="9" t="s">
        <v>17</v>
      </c>
      <c r="E207" s="13">
        <v>77</v>
      </c>
      <c r="F207" s="13">
        <v>29</v>
      </c>
      <c r="G207" s="15"/>
      <c r="J207" s="15">
        <v>1.010396E-2</v>
      </c>
      <c r="K207" s="15">
        <v>3.8053875324675327E-3</v>
      </c>
      <c r="L207" s="27">
        <v>0.22500000000000001</v>
      </c>
      <c r="M207" s="12">
        <v>0.111</v>
      </c>
      <c r="N207" s="12">
        <v>0.109</v>
      </c>
      <c r="O207" s="27">
        <v>1.2999999999999999E-2</v>
      </c>
      <c r="P207" s="27">
        <v>6.0999999999999999E-2</v>
      </c>
      <c r="Q207" s="27">
        <v>6.2E-2</v>
      </c>
      <c r="R207" s="27">
        <v>1.0999999999999999E-2</v>
      </c>
      <c r="S207" s="12"/>
      <c r="T207" s="27">
        <v>9.8000000000000004E-2</v>
      </c>
      <c r="U207" s="27">
        <v>5.1000000000000004E-2</v>
      </c>
      <c r="V207" s="31">
        <v>0.01</v>
      </c>
      <c r="W207" s="15">
        <v>1.2548999999999999E-2</v>
      </c>
      <c r="X207" s="15">
        <v>-2.2107599999999987E-3</v>
      </c>
      <c r="Y207" s="31">
        <v>3.2976930451713637</v>
      </c>
      <c r="Z207" s="31">
        <v>-0.58095528540465691</v>
      </c>
      <c r="AA207" s="31">
        <v>2.0270270270270272</v>
      </c>
    </row>
    <row r="208" spans="1:27" x14ac:dyDescent="0.25">
      <c r="A208" s="12" t="s">
        <v>32</v>
      </c>
      <c r="B208" s="36">
        <v>43683</v>
      </c>
      <c r="C208" s="12" t="s">
        <v>23</v>
      </c>
      <c r="D208" s="9" t="s">
        <v>17</v>
      </c>
      <c r="E208" s="13">
        <v>52</v>
      </c>
      <c r="F208" s="13">
        <v>20</v>
      </c>
      <c r="G208" s="15"/>
      <c r="J208" s="15">
        <v>3.9786299999999995E-3</v>
      </c>
      <c r="K208" s="15">
        <v>1.5302423076923076E-3</v>
      </c>
      <c r="L208" s="27">
        <v>5.8000000000000003E-2</v>
      </c>
      <c r="M208" s="12">
        <v>2.4E-2</v>
      </c>
      <c r="N208" s="12">
        <v>2.4E-2</v>
      </c>
      <c r="O208" s="27">
        <v>1.2999999999999999E-2</v>
      </c>
      <c r="P208" s="27">
        <v>0.01</v>
      </c>
      <c r="Q208" s="27">
        <v>8.9999999999999993E-3</v>
      </c>
      <c r="R208" s="27">
        <v>1.0999999999999999E-2</v>
      </c>
      <c r="S208" s="12"/>
      <c r="T208" s="27">
        <v>1.1000000000000001E-2</v>
      </c>
      <c r="U208" s="27">
        <v>-2E-3</v>
      </c>
      <c r="V208" s="31">
        <v>0.01</v>
      </c>
      <c r="W208" s="15">
        <v>3.4710000000000001E-3</v>
      </c>
      <c r="X208" s="15">
        <v>-3.8554800000000001E-3</v>
      </c>
      <c r="Y208" s="31">
        <v>2.2682682229812778</v>
      </c>
      <c r="Z208" s="31">
        <v>-2.5195225492192037</v>
      </c>
      <c r="AA208" s="31">
        <v>2.4166666666666665</v>
      </c>
    </row>
    <row r="209" spans="1:27" x14ac:dyDescent="0.25">
      <c r="A209" s="12" t="s">
        <v>33</v>
      </c>
      <c r="B209" s="36">
        <v>43683</v>
      </c>
      <c r="C209" s="12" t="s">
        <v>23</v>
      </c>
      <c r="D209" s="9" t="s">
        <v>17</v>
      </c>
      <c r="E209" s="13">
        <v>87</v>
      </c>
      <c r="F209" s="13">
        <v>54</v>
      </c>
      <c r="G209" s="15"/>
      <c r="H209" s="27"/>
      <c r="J209" s="15">
        <v>1.423956E-2</v>
      </c>
      <c r="K209" s="15">
        <v>8.8383475862068971E-3</v>
      </c>
      <c r="L209" s="27">
        <v>1.39</v>
      </c>
      <c r="M209" s="12">
        <v>0.71499999999999997</v>
      </c>
      <c r="N209" s="27">
        <v>0.7</v>
      </c>
      <c r="O209" s="27">
        <v>8.9999999999999993E-3</v>
      </c>
      <c r="P209" s="27">
        <v>0.41599999999999998</v>
      </c>
      <c r="Q209" s="27">
        <v>0.42199999999999999</v>
      </c>
      <c r="R209" s="27">
        <v>8.0000000000000002E-3</v>
      </c>
      <c r="S209" s="12"/>
      <c r="T209" s="27">
        <v>0.70599999999999996</v>
      </c>
      <c r="U209" s="27">
        <v>0.41399999999999998</v>
      </c>
      <c r="V209" s="31">
        <v>0.01</v>
      </c>
      <c r="W209" s="15">
        <v>7.7963999999999992E-2</v>
      </c>
      <c r="X209" s="15">
        <v>5.6283599999999972E-3</v>
      </c>
      <c r="Y209" s="31">
        <v>8.821105895594151</v>
      </c>
      <c r="Z209" s="31">
        <v>0.63681134342165968</v>
      </c>
      <c r="AA209" s="31">
        <v>1.944055944055944</v>
      </c>
    </row>
    <row r="210" spans="1:27" x14ac:dyDescent="0.25">
      <c r="A210" s="20"/>
      <c r="B210" s="20"/>
      <c r="C210" s="20"/>
      <c r="D210" s="20"/>
      <c r="E210" s="18" t="s">
        <v>50</v>
      </c>
      <c r="F210" s="18"/>
      <c r="G210" s="20"/>
      <c r="H210" s="17"/>
      <c r="I210" s="17"/>
      <c r="J210" s="19">
        <v>8.6391980000000007E-3</v>
      </c>
      <c r="K210" s="20">
        <v>4.1824512604870228E-3</v>
      </c>
      <c r="L210" s="28"/>
      <c r="M210" s="17"/>
      <c r="N210" s="17"/>
      <c r="O210" s="28"/>
      <c r="P210" s="28"/>
      <c r="Q210" s="28"/>
      <c r="R210" s="28"/>
      <c r="S210" s="17"/>
      <c r="T210" s="28"/>
      <c r="U210" s="28"/>
      <c r="V210" s="32"/>
      <c r="W210" s="21"/>
      <c r="X210" s="21"/>
      <c r="Y210" s="32">
        <v>3.5962886160922332</v>
      </c>
      <c r="Z210" s="32">
        <v>-0.68533291035459276</v>
      </c>
      <c r="AA210" s="32">
        <v>2.1746763643315363</v>
      </c>
    </row>
    <row r="211" spans="1:27" x14ac:dyDescent="0.25">
      <c r="A211" s="12" t="s">
        <v>34</v>
      </c>
      <c r="B211" s="36">
        <v>43683</v>
      </c>
      <c r="C211" s="12" t="s">
        <v>24</v>
      </c>
      <c r="D211" s="9" t="s">
        <v>17</v>
      </c>
      <c r="E211" s="12">
        <v>82</v>
      </c>
      <c r="F211" s="12">
        <v>41</v>
      </c>
      <c r="G211" s="15"/>
      <c r="H211" s="27"/>
      <c r="I211" s="27"/>
      <c r="J211" s="15">
        <v>9.2304200000000013E-3</v>
      </c>
      <c r="K211" s="15">
        <v>4.6152100000000007E-3</v>
      </c>
      <c r="L211" s="27">
        <v>1.264</v>
      </c>
      <c r="M211" s="27">
        <v>0.53700000000000003</v>
      </c>
      <c r="N211" s="27">
        <v>0.52700000000000002</v>
      </c>
      <c r="O211" s="27">
        <v>7.0000000000000001E-3</v>
      </c>
      <c r="P211" s="27">
        <v>0.34200000000000003</v>
      </c>
      <c r="Q211" s="27">
        <v>0.34300000000000003</v>
      </c>
      <c r="R211" s="27">
        <v>5.0000000000000001E-3</v>
      </c>
      <c r="S211" s="15"/>
      <c r="T211" s="27">
        <v>0.53</v>
      </c>
      <c r="U211" s="27">
        <v>0.33800000000000002</v>
      </c>
      <c r="V211" s="31">
        <v>0.01</v>
      </c>
      <c r="W211" s="15">
        <v>5.1264000000000004E-2</v>
      </c>
      <c r="X211" s="15">
        <v>1.6383119999999991E-2</v>
      </c>
      <c r="Y211" s="31">
        <v>11.107620238299015</v>
      </c>
      <c r="Z211" s="31">
        <v>3.5498103011563913</v>
      </c>
      <c r="AA211" s="31">
        <v>2.3538175046554932</v>
      </c>
    </row>
    <row r="212" spans="1:27" x14ac:dyDescent="0.25">
      <c r="A212" s="12" t="s">
        <v>35</v>
      </c>
      <c r="B212" s="36">
        <v>43683</v>
      </c>
      <c r="C212" s="12" t="s">
        <v>24</v>
      </c>
      <c r="D212" s="9" t="s">
        <v>17</v>
      </c>
      <c r="E212" s="12">
        <v>82</v>
      </c>
      <c r="F212" s="12">
        <v>41</v>
      </c>
      <c r="G212" s="15"/>
      <c r="H212" s="27"/>
      <c r="I212" s="27"/>
      <c r="J212" s="15">
        <v>4.2972399999999999E-3</v>
      </c>
      <c r="K212" s="15">
        <v>2.14862E-3</v>
      </c>
      <c r="L212" s="27">
        <v>2.915</v>
      </c>
      <c r="M212" s="27">
        <v>1.2729999999999999</v>
      </c>
      <c r="N212" s="27">
        <v>1.2529999999999999</v>
      </c>
      <c r="O212" s="27">
        <v>5.0000000000000001E-3</v>
      </c>
      <c r="P212" s="27">
        <v>0.82199999999999995</v>
      </c>
      <c r="Q212" s="27">
        <v>0.82099999999999995</v>
      </c>
      <c r="R212" s="27">
        <v>2E-3</v>
      </c>
      <c r="S212" s="15"/>
      <c r="T212" s="27">
        <v>1.268</v>
      </c>
      <c r="U212" s="27">
        <v>0.81899999999999995</v>
      </c>
      <c r="V212" s="31">
        <v>0.01</v>
      </c>
      <c r="W212" s="15">
        <v>0.119883</v>
      </c>
      <c r="X212" s="15">
        <v>4.2901559999999977E-2</v>
      </c>
      <c r="Y212" s="31">
        <v>55.795347711554399</v>
      </c>
      <c r="Z212" s="31">
        <v>19.967030000651572</v>
      </c>
      <c r="AA212" s="31">
        <v>2.2898664571877458</v>
      </c>
    </row>
    <row r="213" spans="1:27" x14ac:dyDescent="0.25">
      <c r="A213" s="12" t="s">
        <v>36</v>
      </c>
      <c r="B213" s="36">
        <v>43683</v>
      </c>
      <c r="C213" s="12" t="s">
        <v>24</v>
      </c>
      <c r="D213" s="9" t="s">
        <v>17</v>
      </c>
      <c r="E213" s="12">
        <v>110</v>
      </c>
      <c r="F213" s="12">
        <v>40</v>
      </c>
      <c r="G213" s="15"/>
      <c r="H213" s="27"/>
      <c r="I213" s="27"/>
      <c r="J213" s="15">
        <v>2.8307900000000001E-3</v>
      </c>
      <c r="K213" s="15">
        <v>1.0293781818181819E-3</v>
      </c>
      <c r="L213" s="27">
        <v>1.575</v>
      </c>
      <c r="M213" s="27">
        <v>0.64500000000000002</v>
      </c>
      <c r="N213" s="27">
        <v>0.63500000000000001</v>
      </c>
      <c r="O213" s="27">
        <v>6.0000000000000001E-3</v>
      </c>
      <c r="P213" s="27">
        <v>0.41399999999999998</v>
      </c>
      <c r="Q213" s="27">
        <v>0.41399999999999998</v>
      </c>
      <c r="R213" s="27">
        <v>4.0000000000000001E-3</v>
      </c>
      <c r="S213" s="15"/>
      <c r="T213" s="27">
        <v>0.63900000000000001</v>
      </c>
      <c r="U213" s="27">
        <v>0.41</v>
      </c>
      <c r="V213" s="31">
        <v>0.01</v>
      </c>
      <c r="W213" s="15">
        <v>6.114300000000001E-2</v>
      </c>
      <c r="X213" s="15">
        <v>2.0345399999999982E-2</v>
      </c>
      <c r="Y213" s="31">
        <v>59.39799490601564</v>
      </c>
      <c r="Z213" s="31">
        <v>19.764747649949289</v>
      </c>
      <c r="AA213" s="31">
        <v>2.441860465116279</v>
      </c>
    </row>
    <row r="214" spans="1:27" x14ac:dyDescent="0.25">
      <c r="A214" s="12" t="s">
        <v>37</v>
      </c>
      <c r="B214" s="36">
        <v>43683</v>
      </c>
      <c r="C214" s="12" t="s">
        <v>24</v>
      </c>
      <c r="D214" s="9" t="s">
        <v>17</v>
      </c>
      <c r="E214" s="12">
        <v>85</v>
      </c>
      <c r="F214" s="12">
        <v>40</v>
      </c>
      <c r="G214" s="15"/>
      <c r="H214" s="27"/>
      <c r="I214" s="27"/>
      <c r="J214" s="15">
        <v>7.6964499999999996E-3</v>
      </c>
      <c r="K214" s="15">
        <v>3.6218588235294117E-3</v>
      </c>
      <c r="L214" s="27">
        <v>0.89900000000000002</v>
      </c>
      <c r="M214" s="27">
        <v>0.39100000000000001</v>
      </c>
      <c r="N214" s="27">
        <v>0.38500000000000001</v>
      </c>
      <c r="O214" s="27">
        <v>8.0000000000000002E-3</v>
      </c>
      <c r="P214" s="27">
        <v>0.245</v>
      </c>
      <c r="Q214" s="27">
        <v>0.245</v>
      </c>
      <c r="R214" s="27">
        <v>6.0000000000000001E-3</v>
      </c>
      <c r="S214" s="15"/>
      <c r="T214" s="27">
        <v>0.38300000000000001</v>
      </c>
      <c r="U214" s="27">
        <v>0.23899999999999999</v>
      </c>
      <c r="V214" s="31">
        <v>0.01</v>
      </c>
      <c r="W214" s="15">
        <v>3.8448000000000003E-2</v>
      </c>
      <c r="X214" s="15">
        <v>9.099359999999999E-3</v>
      </c>
      <c r="Y214" s="31">
        <v>10.615543529809198</v>
      </c>
      <c r="Z214" s="31">
        <v>2.5123453020548432</v>
      </c>
      <c r="AA214" s="31">
        <v>2.2992327365728902</v>
      </c>
    </row>
    <row r="215" spans="1:27" x14ac:dyDescent="0.25">
      <c r="A215" s="12" t="s">
        <v>38</v>
      </c>
      <c r="B215" s="36">
        <v>43683</v>
      </c>
      <c r="C215" s="12" t="s">
        <v>24</v>
      </c>
      <c r="D215" s="9" t="s">
        <v>17</v>
      </c>
      <c r="E215" s="12">
        <v>105</v>
      </c>
      <c r="F215" s="12">
        <v>50</v>
      </c>
      <c r="G215" s="15"/>
      <c r="H215" s="27"/>
      <c r="I215" s="27"/>
      <c r="J215" s="15">
        <v>8.7873200000000012E-3</v>
      </c>
      <c r="K215" s="15">
        <v>4.1844380952380956E-3</v>
      </c>
      <c r="L215" s="27">
        <v>3</v>
      </c>
      <c r="M215" s="27">
        <v>2.0190000000000001</v>
      </c>
      <c r="N215" s="27">
        <v>2.0230000000000001</v>
      </c>
      <c r="O215" s="27">
        <v>0.13800000000000001</v>
      </c>
      <c r="P215" s="27">
        <v>1.8069999999999999</v>
      </c>
      <c r="Q215" s="27">
        <v>1.784</v>
      </c>
      <c r="R215" s="27">
        <v>0.14599999999999999</v>
      </c>
      <c r="S215" s="15"/>
      <c r="T215" s="27">
        <v>1.8810000000000002</v>
      </c>
      <c r="U215" s="27">
        <v>1.6380000000000001</v>
      </c>
      <c r="V215" s="31">
        <v>0.01</v>
      </c>
      <c r="W215" s="15">
        <v>6.4881000000000036E-2</v>
      </c>
      <c r="X215" s="15">
        <v>0.24894012000000001</v>
      </c>
      <c r="Y215" s="31">
        <v>15.505307647838029</v>
      </c>
      <c r="Z215" s="31">
        <v>59.491887401392006</v>
      </c>
      <c r="AA215" s="31">
        <v>1.4858841010401187</v>
      </c>
    </row>
    <row r="216" spans="1:27" x14ac:dyDescent="0.25">
      <c r="A216" s="20"/>
      <c r="B216" s="20"/>
      <c r="C216" s="20"/>
      <c r="D216" s="20"/>
      <c r="E216" s="20" t="s">
        <v>65</v>
      </c>
      <c r="F216" s="20"/>
      <c r="G216" s="20"/>
      <c r="H216" s="28"/>
      <c r="I216" s="28"/>
      <c r="J216" s="19">
        <v>6.5684440000000014E-3</v>
      </c>
      <c r="K216" s="20">
        <v>3.119901020117138E-3</v>
      </c>
      <c r="L216" s="28"/>
      <c r="M216" s="28"/>
      <c r="N216" s="28"/>
      <c r="O216" s="28"/>
      <c r="P216" s="28"/>
      <c r="Q216" s="28"/>
      <c r="R216" s="28"/>
      <c r="S216" s="21"/>
      <c r="T216" s="28"/>
      <c r="U216" s="28"/>
      <c r="V216" s="32"/>
      <c r="W216" s="21"/>
      <c r="X216" s="21"/>
      <c r="Y216" s="32">
        <v>30.484362806703256</v>
      </c>
      <c r="Z216" s="32">
        <v>21.057164131040821</v>
      </c>
      <c r="AA216" s="32">
        <v>2.1741322529145055</v>
      </c>
    </row>
    <row r="217" spans="1:27" x14ac:dyDescent="0.25">
      <c r="A217" s="12" t="s">
        <v>39</v>
      </c>
      <c r="B217" s="36">
        <v>43683</v>
      </c>
      <c r="C217" s="12" t="s">
        <v>18</v>
      </c>
      <c r="D217" s="9" t="s">
        <v>17</v>
      </c>
      <c r="E217" s="12">
        <v>80</v>
      </c>
      <c r="F217" s="12">
        <v>47</v>
      </c>
      <c r="G217" s="15"/>
      <c r="H217" s="27"/>
      <c r="I217" s="27"/>
      <c r="J217" s="15">
        <v>4.6010799999999996E-3</v>
      </c>
      <c r="K217" s="15">
        <v>2.7031345E-3</v>
      </c>
      <c r="L217" s="27">
        <v>1.8420000000000001</v>
      </c>
      <c r="M217" s="27">
        <v>0.85099999999999998</v>
      </c>
      <c r="N217" s="27">
        <v>0.83399999999999996</v>
      </c>
      <c r="O217" s="27">
        <v>8.0000000000000002E-3</v>
      </c>
      <c r="P217" s="27">
        <v>0.55200000000000005</v>
      </c>
      <c r="Q217" s="27">
        <v>0.52600000000000002</v>
      </c>
      <c r="R217" s="27">
        <v>5.0000000000000001E-3</v>
      </c>
      <c r="S217" s="15"/>
      <c r="T217" s="27">
        <v>0.84299999999999997</v>
      </c>
      <c r="U217" s="27">
        <v>0.52100000000000002</v>
      </c>
      <c r="V217" s="31">
        <v>0.01</v>
      </c>
      <c r="W217" s="15">
        <v>8.5973999999999981E-2</v>
      </c>
      <c r="X217" s="15">
        <v>1.872204000000002E-2</v>
      </c>
      <c r="Y217" s="31">
        <v>31.805298626464936</v>
      </c>
      <c r="Z217" s="31">
        <v>6.9260482598997646</v>
      </c>
      <c r="AA217" s="31">
        <v>2.1645123384253822</v>
      </c>
    </row>
    <row r="218" spans="1:27" x14ac:dyDescent="0.25">
      <c r="A218" s="12" t="s">
        <v>40</v>
      </c>
      <c r="B218" s="36">
        <v>43683</v>
      </c>
      <c r="C218" s="12" t="s">
        <v>18</v>
      </c>
      <c r="D218" s="9" t="s">
        <v>17</v>
      </c>
      <c r="E218" s="12">
        <v>84</v>
      </c>
      <c r="F218" s="12">
        <v>43</v>
      </c>
      <c r="G218" s="15"/>
      <c r="H218" s="27"/>
      <c r="I218" s="27"/>
      <c r="J218" s="15">
        <v>7.3440800000000002E-3</v>
      </c>
      <c r="K218" s="15">
        <v>3.7594695238095236E-3</v>
      </c>
      <c r="L218" s="27">
        <v>0.52800000000000002</v>
      </c>
      <c r="M218" s="27">
        <v>0.24199999999999999</v>
      </c>
      <c r="N218" s="27">
        <v>0.23599999999999999</v>
      </c>
      <c r="O218" s="27">
        <v>1.0999999999999999E-2</v>
      </c>
      <c r="P218" s="27">
        <v>0.14699999999999999</v>
      </c>
      <c r="Q218" s="27">
        <v>0.14899999999999999</v>
      </c>
      <c r="R218" s="27">
        <v>8.9999999999999993E-3</v>
      </c>
      <c r="S218" s="15"/>
      <c r="T218" s="27">
        <v>0.23099999999999998</v>
      </c>
      <c r="U218" s="27">
        <v>0.13999999999999999</v>
      </c>
      <c r="V218" s="31">
        <v>0.01</v>
      </c>
      <c r="W218" s="15">
        <v>2.4296999999999999E-2</v>
      </c>
      <c r="X218" s="15">
        <v>4.2185999999999951E-3</v>
      </c>
      <c r="Y218" s="31">
        <v>6.462879894655857</v>
      </c>
      <c r="Z218" s="31">
        <v>1.1221263992918948</v>
      </c>
      <c r="AA218" s="31">
        <v>2.1818181818181821</v>
      </c>
    </row>
    <row r="219" spans="1:27" x14ac:dyDescent="0.25">
      <c r="A219" s="12" t="s">
        <v>41</v>
      </c>
      <c r="B219" s="36">
        <v>43683</v>
      </c>
      <c r="C219" s="12" t="s">
        <v>18</v>
      </c>
      <c r="D219" s="9" t="s">
        <v>17</v>
      </c>
      <c r="E219" s="12">
        <v>97</v>
      </c>
      <c r="F219" s="12">
        <v>48</v>
      </c>
      <c r="G219" s="15"/>
      <c r="H219" s="27"/>
      <c r="I219" s="27"/>
      <c r="J219" s="15">
        <v>7.3841700000000007E-3</v>
      </c>
      <c r="K219" s="15">
        <v>3.6540222680412375E-3</v>
      </c>
      <c r="L219" s="27">
        <v>0.77</v>
      </c>
      <c r="M219" s="27">
        <v>0.35399999999999998</v>
      </c>
      <c r="N219" s="27">
        <v>0.34699999999999998</v>
      </c>
      <c r="O219" s="27">
        <v>1.0999999999999999E-2</v>
      </c>
      <c r="P219" s="27">
        <v>0.215</v>
      </c>
      <c r="Q219" s="27">
        <v>0.217</v>
      </c>
      <c r="R219" s="27">
        <v>8.9999999999999993E-3</v>
      </c>
      <c r="S219" s="15"/>
      <c r="T219" s="27">
        <v>0.34299999999999997</v>
      </c>
      <c r="U219" s="27">
        <v>0.20799999999999999</v>
      </c>
      <c r="V219" s="31">
        <v>0.01</v>
      </c>
      <c r="W219" s="15">
        <v>3.6044999999999994E-2</v>
      </c>
      <c r="X219" s="15">
        <v>5.8099200000000005E-3</v>
      </c>
      <c r="Y219" s="31">
        <v>9.864471904086713</v>
      </c>
      <c r="Z219" s="31">
        <v>1.5900067306142736</v>
      </c>
      <c r="AA219" s="31">
        <v>2.1751412429378534</v>
      </c>
    </row>
    <row r="220" spans="1:27" x14ac:dyDescent="0.25">
      <c r="A220" s="12" t="s">
        <v>42</v>
      </c>
      <c r="B220" s="36">
        <v>43683</v>
      </c>
      <c r="C220" s="12" t="s">
        <v>18</v>
      </c>
      <c r="D220" s="9" t="s">
        <v>17</v>
      </c>
      <c r="E220" s="12">
        <v>95</v>
      </c>
      <c r="F220" s="12">
        <v>37</v>
      </c>
      <c r="G220" s="15"/>
      <c r="H220" s="27"/>
      <c r="I220" s="27"/>
      <c r="J220" s="15">
        <v>5.4429700000000001E-3</v>
      </c>
      <c r="K220" s="15">
        <v>2.1198935789473682E-3</v>
      </c>
      <c r="L220" s="27">
        <v>0.69</v>
      </c>
      <c r="M220" s="27">
        <v>0.30299999999999999</v>
      </c>
      <c r="N220" s="27">
        <v>0.29799999999999999</v>
      </c>
      <c r="O220" s="27">
        <v>0.01</v>
      </c>
      <c r="P220" s="27">
        <v>0.188</v>
      </c>
      <c r="Q220" s="27">
        <v>0.189</v>
      </c>
      <c r="R220" s="27">
        <v>6.0000000000000001E-3</v>
      </c>
      <c r="S220" s="15"/>
      <c r="T220" s="27">
        <v>0.29299999999999998</v>
      </c>
      <c r="U220" s="27">
        <v>0.183</v>
      </c>
      <c r="V220" s="31">
        <v>0.01</v>
      </c>
      <c r="W220" s="15">
        <v>2.9369999999999993E-2</v>
      </c>
      <c r="X220" s="15">
        <v>7.1449200000000017E-3</v>
      </c>
      <c r="Y220" s="31">
        <v>13.854469059991043</v>
      </c>
      <c r="Z220" s="31">
        <v>3.370414473139641</v>
      </c>
      <c r="AA220" s="31">
        <v>2.277227722772277</v>
      </c>
    </row>
    <row r="221" spans="1:27" x14ac:dyDescent="0.25">
      <c r="A221" s="12" t="s">
        <v>43</v>
      </c>
      <c r="B221" s="36">
        <v>43683</v>
      </c>
      <c r="C221" s="12" t="s">
        <v>18</v>
      </c>
      <c r="D221" s="9" t="s">
        <v>17</v>
      </c>
      <c r="E221" s="12">
        <v>81</v>
      </c>
      <c r="F221" s="12">
        <v>38</v>
      </c>
      <c r="G221" s="15"/>
      <c r="H221" s="27"/>
      <c r="I221" s="27"/>
      <c r="J221" s="15">
        <v>4.4639299999999996E-3</v>
      </c>
      <c r="K221" s="15">
        <v>2.0941893827160492E-3</v>
      </c>
      <c r="L221" s="27">
        <v>0.27700000000000002</v>
      </c>
      <c r="M221" s="27">
        <v>0.13300000000000001</v>
      </c>
      <c r="N221" s="27">
        <v>0.13100000000000001</v>
      </c>
      <c r="O221" s="27">
        <v>0.01</v>
      </c>
      <c r="P221" s="27">
        <v>8.1000000000000003E-2</v>
      </c>
      <c r="Q221" s="27">
        <v>8.1000000000000003E-2</v>
      </c>
      <c r="R221" s="27">
        <v>7.0000000000000001E-3</v>
      </c>
      <c r="S221" s="15"/>
      <c r="T221" s="27">
        <v>0.12300000000000001</v>
      </c>
      <c r="U221" s="27">
        <v>7.3999999999999996E-2</v>
      </c>
      <c r="V221" s="31">
        <v>0.01</v>
      </c>
      <c r="W221" s="15">
        <v>1.3083000000000004E-2</v>
      </c>
      <c r="X221" s="15">
        <v>1.6767599999999983E-3</v>
      </c>
      <c r="Y221" s="31">
        <v>6.2472859942743426</v>
      </c>
      <c r="Z221" s="31">
        <v>0.80067257232740441</v>
      </c>
      <c r="AA221" s="31">
        <v>2.0827067669172932</v>
      </c>
    </row>
    <row r="222" spans="1:27" x14ac:dyDescent="0.25">
      <c r="A222" s="20"/>
      <c r="B222" s="20"/>
      <c r="C222" s="20"/>
      <c r="D222" s="20"/>
      <c r="E222" s="16" t="s">
        <v>65</v>
      </c>
      <c r="F222" s="16"/>
      <c r="G222" s="22"/>
      <c r="H222" s="28"/>
      <c r="I222" s="28"/>
      <c r="J222" s="19">
        <v>5.8472459999999987E-3</v>
      </c>
      <c r="K222" s="22">
        <v>2.8661418507028363E-3</v>
      </c>
      <c r="L222" s="28"/>
      <c r="M222" s="28"/>
      <c r="N222" s="28"/>
      <c r="O222" s="28"/>
      <c r="P222" s="28"/>
      <c r="Q222" s="28"/>
      <c r="R222" s="28"/>
      <c r="S222" s="23"/>
      <c r="T222" s="30"/>
      <c r="U222" s="30"/>
      <c r="V222" s="33"/>
      <c r="W222" s="23"/>
      <c r="X222" s="23"/>
      <c r="Y222" s="32">
        <v>13.646881095894576</v>
      </c>
      <c r="Z222" s="32">
        <v>2.7618536870545958</v>
      </c>
      <c r="AA222" s="32">
        <v>2.1762812505741977</v>
      </c>
    </row>
    <row r="223" spans="1:27" x14ac:dyDescent="0.25">
      <c r="A223" s="12" t="s">
        <v>44</v>
      </c>
      <c r="B223" s="36">
        <v>43683</v>
      </c>
      <c r="C223" s="12" t="s">
        <v>20</v>
      </c>
      <c r="D223" s="9" t="s">
        <v>17</v>
      </c>
      <c r="E223" s="12">
        <v>160</v>
      </c>
      <c r="F223" s="12">
        <v>35</v>
      </c>
      <c r="G223" s="15"/>
      <c r="H223" s="27"/>
      <c r="I223" s="27"/>
      <c r="J223" s="15">
        <v>9.4709600000000005E-3</v>
      </c>
      <c r="K223" s="15">
        <v>2.0717725000000001E-3</v>
      </c>
      <c r="L223" s="27">
        <v>0.88800000000000001</v>
      </c>
      <c r="M223" s="27">
        <v>0.39300000000000002</v>
      </c>
      <c r="N223" s="27">
        <v>0.39</v>
      </c>
      <c r="O223" s="27">
        <v>7.0000000000000001E-3</v>
      </c>
      <c r="P223" s="27">
        <v>0.27800000000000002</v>
      </c>
      <c r="Q223" s="27">
        <v>0.28100000000000003</v>
      </c>
      <c r="R223" s="27">
        <v>1.2E-2</v>
      </c>
      <c r="S223" s="15"/>
      <c r="T223" s="27">
        <v>0.38600000000000001</v>
      </c>
      <c r="U223" s="27">
        <v>0.26900000000000002</v>
      </c>
      <c r="V223" s="31">
        <v>0.01</v>
      </c>
      <c r="W223" s="15">
        <v>3.1238999999999999E-2</v>
      </c>
      <c r="X223" s="15">
        <v>2.1274560000000008E-2</v>
      </c>
      <c r="Y223" s="31">
        <v>15.078393018538472</v>
      </c>
      <c r="Z223" s="31">
        <v>10.268772271086718</v>
      </c>
      <c r="AA223" s="31">
        <v>2.2595419847328242</v>
      </c>
    </row>
    <row r="224" spans="1:27" x14ac:dyDescent="0.25">
      <c r="A224" s="12" t="s">
        <v>45</v>
      </c>
      <c r="B224" s="36">
        <v>43683</v>
      </c>
      <c r="C224" s="12" t="s">
        <v>20</v>
      </c>
      <c r="D224" s="9" t="s">
        <v>17</v>
      </c>
      <c r="E224" s="12">
        <v>108</v>
      </c>
      <c r="F224" s="12">
        <v>35</v>
      </c>
      <c r="G224" s="15"/>
      <c r="H224" s="27"/>
      <c r="I224" s="27"/>
      <c r="J224" s="15">
        <v>1.245661E-2</v>
      </c>
      <c r="K224" s="15">
        <v>4.0368643518518517E-3</v>
      </c>
      <c r="L224" s="27">
        <v>2.339</v>
      </c>
      <c r="M224" s="27">
        <v>0.96099999999999997</v>
      </c>
      <c r="N224" s="27">
        <v>0.94799999999999995</v>
      </c>
      <c r="O224" s="27">
        <v>8.0000000000000002E-3</v>
      </c>
      <c r="P224" s="27">
        <v>0.63100000000000001</v>
      </c>
      <c r="Q224" s="27">
        <v>0.63900000000000001</v>
      </c>
      <c r="R224" s="27">
        <v>4.0000000000000001E-3</v>
      </c>
      <c r="S224" s="15"/>
      <c r="T224" s="27">
        <v>0.95299999999999996</v>
      </c>
      <c r="U224" s="27">
        <v>0.63500000000000001</v>
      </c>
      <c r="V224" s="31">
        <v>0.01</v>
      </c>
      <c r="W224" s="15">
        <v>8.4905999999999995E-2</v>
      </c>
      <c r="X224" s="15">
        <v>4.0637400000000032E-2</v>
      </c>
      <c r="Y224" s="31">
        <v>21.032661144794382</v>
      </c>
      <c r="Z224" s="31">
        <v>10.066575554206628</v>
      </c>
      <c r="AA224" s="31">
        <v>2.4339229968782519</v>
      </c>
    </row>
    <row r="225" spans="1:27" x14ac:dyDescent="0.25">
      <c r="A225" s="12" t="s">
        <v>46</v>
      </c>
      <c r="B225" s="36">
        <v>43683</v>
      </c>
      <c r="C225" s="12" t="s">
        <v>20</v>
      </c>
      <c r="D225" s="9" t="s">
        <v>17</v>
      </c>
      <c r="E225" s="12">
        <v>140</v>
      </c>
      <c r="F225" s="12">
        <v>35</v>
      </c>
      <c r="G225" s="15"/>
      <c r="H225" s="27"/>
      <c r="I225" s="27"/>
      <c r="J225" s="15">
        <v>1.3446200000000002E-2</v>
      </c>
      <c r="K225" s="15">
        <v>3.3615500000000005E-3</v>
      </c>
      <c r="L225" s="27">
        <v>0.46300000000000002</v>
      </c>
      <c r="M225" s="27">
        <v>0.20300000000000001</v>
      </c>
      <c r="N225" s="27">
        <v>0.19900000000000001</v>
      </c>
      <c r="O225" s="27">
        <v>0.01</v>
      </c>
      <c r="P225" s="27">
        <v>0.13</v>
      </c>
      <c r="Q225" s="27">
        <v>0.13300000000000001</v>
      </c>
      <c r="R225" s="27">
        <v>6.0000000000000001E-3</v>
      </c>
      <c r="S225" s="15"/>
      <c r="T225" s="27">
        <v>0.193</v>
      </c>
      <c r="U225" s="27">
        <v>0.127</v>
      </c>
      <c r="V225" s="31">
        <v>0.01</v>
      </c>
      <c r="W225" s="15">
        <v>1.7621999999999999E-2</v>
      </c>
      <c r="X225" s="15">
        <v>7.8604799999999996E-3</v>
      </c>
      <c r="Y225" s="31">
        <v>5.2422245690232172</v>
      </c>
      <c r="Z225" s="31">
        <v>2.3383498683642956</v>
      </c>
      <c r="AA225" s="31">
        <v>2.2807881773399012</v>
      </c>
    </row>
    <row r="226" spans="1:27" x14ac:dyDescent="0.25">
      <c r="A226" s="12" t="s">
        <v>47</v>
      </c>
      <c r="B226" s="36">
        <v>43683</v>
      </c>
      <c r="C226" s="12" t="s">
        <v>20</v>
      </c>
      <c r="D226" s="9" t="s">
        <v>17</v>
      </c>
      <c r="E226" s="12">
        <v>85</v>
      </c>
      <c r="F226" s="12">
        <v>28</v>
      </c>
      <c r="G226" s="15"/>
      <c r="H226" s="27"/>
      <c r="I226" s="27"/>
      <c r="J226" s="15">
        <v>4.6686000000000002E-3</v>
      </c>
      <c r="K226" s="15">
        <v>1.5378917647058824E-3</v>
      </c>
      <c r="L226" s="27">
        <v>2.1640000000000001</v>
      </c>
      <c r="M226" s="27">
        <v>1.0169999999999999</v>
      </c>
      <c r="N226" s="27">
        <v>1.0049999999999999</v>
      </c>
      <c r="O226" s="27">
        <v>3.0000000000000001E-3</v>
      </c>
      <c r="P226" s="27">
        <v>0.67800000000000005</v>
      </c>
      <c r="Q226" s="27">
        <v>0.68799999999999994</v>
      </c>
      <c r="R226" s="27">
        <v>2.1999999999999999E-2</v>
      </c>
      <c r="S226" s="15"/>
      <c r="T226" s="27">
        <v>1.014</v>
      </c>
      <c r="U226" s="27">
        <v>0.66599999999999993</v>
      </c>
      <c r="V226" s="31">
        <v>0.01</v>
      </c>
      <c r="W226" s="15">
        <v>9.2916000000000026E-2</v>
      </c>
      <c r="X226" s="15">
        <v>3.8319839999999966E-2</v>
      </c>
      <c r="Y226" s="31">
        <v>60.417775901004291</v>
      </c>
      <c r="Z226" s="31">
        <v>24.917124130207259</v>
      </c>
      <c r="AA226" s="31">
        <v>2.1278269419862346</v>
      </c>
    </row>
    <row r="227" spans="1:27" x14ac:dyDescent="0.25">
      <c r="A227" s="12" t="s">
        <v>48</v>
      </c>
      <c r="B227" s="36">
        <v>43683</v>
      </c>
      <c r="C227" s="12" t="s">
        <v>20</v>
      </c>
      <c r="D227" s="9" t="s">
        <v>17</v>
      </c>
      <c r="E227" s="12">
        <v>110</v>
      </c>
      <c r="F227" s="12">
        <v>29</v>
      </c>
      <c r="G227" s="15"/>
      <c r="H227" s="27"/>
      <c r="I227" s="27"/>
      <c r="J227" s="15">
        <v>1.1589400000000001E-2</v>
      </c>
      <c r="K227" s="15">
        <v>3.0553872727272727E-3</v>
      </c>
      <c r="L227" s="27">
        <v>3</v>
      </c>
      <c r="M227" s="27">
        <v>1.6439999999999999</v>
      </c>
      <c r="N227" s="27">
        <v>1.6339999999999999</v>
      </c>
      <c r="O227" s="27">
        <v>4.0000000000000001E-3</v>
      </c>
      <c r="P227" s="27">
        <v>1.113</v>
      </c>
      <c r="Q227" s="27">
        <v>1.131</v>
      </c>
      <c r="R227" s="27">
        <v>0.04</v>
      </c>
      <c r="S227" s="15"/>
      <c r="T227" s="27">
        <v>1.64</v>
      </c>
      <c r="U227" s="27">
        <v>1.091</v>
      </c>
      <c r="V227" s="31">
        <v>0.01</v>
      </c>
      <c r="W227" s="15">
        <v>0.14658299999999996</v>
      </c>
      <c r="X227" s="15">
        <v>6.5820840000000019E-2</v>
      </c>
      <c r="Y227" s="31">
        <v>47.975260389547394</v>
      </c>
      <c r="Z227" s="31">
        <v>21.542552260894773</v>
      </c>
      <c r="AA227" s="31">
        <v>1.8248175182481754</v>
      </c>
    </row>
    <row r="228" spans="1:27" x14ac:dyDescent="0.25">
      <c r="A228" s="20"/>
      <c r="B228" s="20"/>
      <c r="C228" s="20"/>
      <c r="D228" s="20"/>
      <c r="E228" s="38" t="s">
        <v>66</v>
      </c>
      <c r="F228" s="38"/>
      <c r="G228" s="26"/>
      <c r="H228" s="38"/>
      <c r="I228" s="38"/>
      <c r="J228" s="26">
        <v>1.0326353999999999E-2</v>
      </c>
      <c r="K228" s="26">
        <v>2.8126931778570011E-3</v>
      </c>
      <c r="L228" s="43"/>
      <c r="M228" s="38"/>
      <c r="N228" s="38"/>
      <c r="O228" s="43"/>
      <c r="P228" s="43"/>
      <c r="Q228" s="43"/>
      <c r="R228" s="43"/>
      <c r="S228" s="25"/>
      <c r="T228" s="43"/>
      <c r="U228" s="43"/>
      <c r="V228" s="44"/>
      <c r="W228" s="42"/>
      <c r="X228" s="42"/>
      <c r="Y228" s="42"/>
      <c r="Z228" s="42"/>
      <c r="AA228" s="42"/>
    </row>
    <row r="229" spans="1:27" x14ac:dyDescent="0.25">
      <c r="A229" s="12" t="s">
        <v>29</v>
      </c>
      <c r="B229" s="36">
        <v>43699</v>
      </c>
      <c r="C229" s="12" t="s">
        <v>23</v>
      </c>
      <c r="D229" s="9" t="s">
        <v>17</v>
      </c>
      <c r="E229" s="13">
        <v>120</v>
      </c>
      <c r="F229" s="13">
        <v>42</v>
      </c>
      <c r="G229" s="15"/>
      <c r="J229" s="15">
        <v>6.3987999999999996E-3</v>
      </c>
      <c r="K229" s="15">
        <v>2.2395799999999997E-3</v>
      </c>
      <c r="L229" s="27">
        <v>0.58699999999999997</v>
      </c>
      <c r="M229" s="12">
        <v>0.28699999999999998</v>
      </c>
      <c r="N229" s="12">
        <v>0.28199999999999997</v>
      </c>
      <c r="O229" s="27">
        <v>1E-3</v>
      </c>
      <c r="P229" s="27">
        <v>0.184</v>
      </c>
      <c r="Q229" s="27">
        <v>0.186</v>
      </c>
      <c r="R229" s="27">
        <v>2E-3</v>
      </c>
      <c r="S229" s="12"/>
      <c r="T229" s="27">
        <v>0.28599999999999998</v>
      </c>
      <c r="U229" s="27">
        <v>0.184</v>
      </c>
      <c r="V229" s="31">
        <v>0.01</v>
      </c>
      <c r="W229" s="15">
        <v>2.7233999999999994E-2</v>
      </c>
      <c r="X229" s="15">
        <v>9.473160000000003E-3</v>
      </c>
      <c r="Y229" s="31">
        <v>12.160315773493243</v>
      </c>
      <c r="Z229" s="31">
        <v>4.2298823886621619</v>
      </c>
      <c r="AA229" s="31">
        <v>2.0452961672473866</v>
      </c>
    </row>
    <row r="230" spans="1:27" x14ac:dyDescent="0.25">
      <c r="A230" s="12" t="s">
        <v>30</v>
      </c>
      <c r="B230" s="36">
        <v>43699</v>
      </c>
      <c r="C230" s="12" t="s">
        <v>23</v>
      </c>
      <c r="D230" s="9" t="s">
        <v>17</v>
      </c>
      <c r="E230" s="13">
        <v>190</v>
      </c>
      <c r="F230" s="13">
        <v>30</v>
      </c>
      <c r="G230" s="15"/>
      <c r="I230" s="27"/>
      <c r="J230" s="15">
        <v>1.198608E-2</v>
      </c>
      <c r="K230" s="15">
        <v>1.8925389473684209E-3</v>
      </c>
      <c r="L230" s="27">
        <v>1.1930000000000001</v>
      </c>
      <c r="M230" s="12">
        <v>0.59399999999999997</v>
      </c>
      <c r="N230" s="27">
        <v>0.58399999999999996</v>
      </c>
      <c r="O230" s="27">
        <v>0</v>
      </c>
      <c r="P230" s="27">
        <v>0.36799999999999999</v>
      </c>
      <c r="Q230" s="27">
        <v>0.372</v>
      </c>
      <c r="R230" s="27">
        <v>2E-3</v>
      </c>
      <c r="S230" s="12"/>
      <c r="T230" s="27">
        <v>0.59399999999999997</v>
      </c>
      <c r="U230" s="27">
        <v>0.37</v>
      </c>
      <c r="V230" s="31">
        <v>0.01</v>
      </c>
      <c r="W230" s="15">
        <v>5.9807999999999993E-2</v>
      </c>
      <c r="X230" s="15">
        <v>1.3990800000000001E-2</v>
      </c>
      <c r="Y230" s="31">
        <v>31.601991643639955</v>
      </c>
      <c r="Z230" s="31">
        <v>7.3926087594943475</v>
      </c>
      <c r="AA230" s="31">
        <v>2.0084175084175087</v>
      </c>
    </row>
    <row r="231" spans="1:27" x14ac:dyDescent="0.25">
      <c r="A231" s="12" t="s">
        <v>31</v>
      </c>
      <c r="B231" s="36">
        <v>43699</v>
      </c>
      <c r="C231" s="12" t="s">
        <v>23</v>
      </c>
      <c r="D231" s="9" t="s">
        <v>17</v>
      </c>
      <c r="E231" s="13">
        <v>120</v>
      </c>
      <c r="F231" s="13">
        <v>28</v>
      </c>
      <c r="G231" s="15"/>
      <c r="J231" s="15">
        <v>3.6009400000000004E-3</v>
      </c>
      <c r="K231" s="15">
        <v>8.4021933333333339E-4</v>
      </c>
      <c r="L231" s="27">
        <v>1.4510000000000001</v>
      </c>
      <c r="M231" s="12">
        <v>0.67100000000000004</v>
      </c>
      <c r="N231" s="12">
        <v>0.66100000000000003</v>
      </c>
      <c r="O231" s="27">
        <v>4.0000000000000001E-3</v>
      </c>
      <c r="P231" s="27">
        <v>0.43099999999999999</v>
      </c>
      <c r="Q231" s="27">
        <v>0.434</v>
      </c>
      <c r="R231" s="27">
        <v>1.2E-2</v>
      </c>
      <c r="S231" s="12"/>
      <c r="T231" s="27">
        <v>0.66700000000000004</v>
      </c>
      <c r="U231" s="27">
        <v>0.42199999999999999</v>
      </c>
      <c r="V231" s="31">
        <v>0.01</v>
      </c>
      <c r="W231" s="15">
        <v>6.5415000000000015E-2</v>
      </c>
      <c r="X231" s="15">
        <v>1.8380279999999975E-2</v>
      </c>
      <c r="Y231" s="31">
        <v>77.854671280276833</v>
      </c>
      <c r="Z231" s="31">
        <v>21.875573758915298</v>
      </c>
      <c r="AA231" s="31">
        <v>2.1624441132637853</v>
      </c>
    </row>
    <row r="232" spans="1:27" x14ac:dyDescent="0.25">
      <c r="A232" s="12" t="s">
        <v>32</v>
      </c>
      <c r="B232" s="36">
        <v>43699</v>
      </c>
      <c r="C232" s="12" t="s">
        <v>23</v>
      </c>
      <c r="D232" s="9" t="s">
        <v>17</v>
      </c>
      <c r="E232" s="13">
        <v>130</v>
      </c>
      <c r="F232" s="13">
        <v>16</v>
      </c>
      <c r="G232" s="15"/>
      <c r="I232" s="27"/>
      <c r="J232" s="15">
        <v>7.5424200000000002E-3</v>
      </c>
      <c r="K232" s="15">
        <v>9.2829784615384623E-4</v>
      </c>
      <c r="L232" s="27">
        <v>1.5349999999999999</v>
      </c>
      <c r="M232" s="12">
        <v>0.81599999999999995</v>
      </c>
      <c r="N232" s="12">
        <v>0.80200000000000005</v>
      </c>
      <c r="O232" s="27">
        <v>4.0000000000000001E-3</v>
      </c>
      <c r="P232" s="27">
        <v>0.496</v>
      </c>
      <c r="Q232" s="27">
        <v>0.502</v>
      </c>
      <c r="R232" s="27">
        <v>7.0000000000000001E-3</v>
      </c>
      <c r="S232" s="12"/>
      <c r="T232" s="27">
        <v>0.81199999999999994</v>
      </c>
      <c r="U232" s="27">
        <v>0.495</v>
      </c>
      <c r="V232" s="31">
        <v>0.01</v>
      </c>
      <c r="W232" s="15">
        <v>8.4638999999999992E-2</v>
      </c>
      <c r="X232" s="15">
        <v>1.4257799999999972E-2</v>
      </c>
      <c r="Y232" s="31">
        <v>91.176555402642634</v>
      </c>
      <c r="Z232" s="31">
        <v>15.359079048899392</v>
      </c>
      <c r="AA232" s="31">
        <v>1.8811274509803921</v>
      </c>
    </row>
    <row r="233" spans="1:27" x14ac:dyDescent="0.25">
      <c r="A233" s="12" t="s">
        <v>33</v>
      </c>
      <c r="B233" s="36">
        <v>43699</v>
      </c>
      <c r="C233" s="12" t="s">
        <v>23</v>
      </c>
      <c r="D233" s="9" t="s">
        <v>17</v>
      </c>
      <c r="E233" s="13">
        <v>140</v>
      </c>
      <c r="F233" s="13">
        <v>20</v>
      </c>
      <c r="G233" s="15"/>
      <c r="J233" s="15">
        <v>2.8961999999999998E-3</v>
      </c>
      <c r="K233" s="15">
        <v>4.1374285714285711E-4</v>
      </c>
      <c r="L233" s="27">
        <v>1.502</v>
      </c>
      <c r="M233" s="12">
        <v>0.80800000000000005</v>
      </c>
      <c r="N233" s="12">
        <v>0.79500000000000004</v>
      </c>
      <c r="O233" s="27">
        <v>6.0000000000000001E-3</v>
      </c>
      <c r="P233" s="27">
        <v>0.495</v>
      </c>
      <c r="Q233" s="27">
        <v>0.501</v>
      </c>
      <c r="R233" s="27">
        <v>8.9999999999999993E-3</v>
      </c>
      <c r="S233" s="12"/>
      <c r="T233" s="27">
        <v>0.80200000000000005</v>
      </c>
      <c r="U233" s="27">
        <v>0.49199999999999999</v>
      </c>
      <c r="V233" s="31">
        <v>0.01</v>
      </c>
      <c r="W233" s="15">
        <v>8.277000000000001E-2</v>
      </c>
      <c r="X233" s="15">
        <v>1.5283079999999989E-2</v>
      </c>
      <c r="Y233" s="31">
        <v>200.05179200331472</v>
      </c>
      <c r="Z233" s="31">
        <v>36.938595400870085</v>
      </c>
      <c r="AA233" s="31">
        <v>1.8589108910891088</v>
      </c>
    </row>
    <row r="234" spans="1:27" x14ac:dyDescent="0.25">
      <c r="A234" s="20"/>
      <c r="B234" s="20"/>
      <c r="C234" s="20"/>
      <c r="D234" s="20"/>
      <c r="E234" s="18" t="s">
        <v>65</v>
      </c>
      <c r="F234" s="18"/>
      <c r="G234" s="20"/>
      <c r="H234" s="17"/>
      <c r="I234" s="17"/>
      <c r="J234" s="19">
        <v>6.4848879999999994E-3</v>
      </c>
      <c r="K234" s="20">
        <v>1.2628757967996917E-3</v>
      </c>
      <c r="L234" s="28"/>
      <c r="M234" s="17"/>
      <c r="N234" s="17"/>
      <c r="O234" s="28"/>
      <c r="P234" s="28"/>
      <c r="Q234" s="28"/>
      <c r="R234" s="28"/>
      <c r="S234" s="17"/>
      <c r="T234" s="28"/>
      <c r="U234" s="28"/>
      <c r="V234" s="32"/>
      <c r="W234" s="21"/>
      <c r="X234" s="21"/>
      <c r="Y234" s="32">
        <v>82.56906522067348</v>
      </c>
      <c r="Z234" s="32">
        <v>17.159147871368255</v>
      </c>
      <c r="AA234" s="32">
        <v>1.9912392261996359</v>
      </c>
    </row>
    <row r="235" spans="1:27" x14ac:dyDescent="0.25">
      <c r="A235" s="12" t="s">
        <v>54</v>
      </c>
      <c r="B235" s="36">
        <v>43699</v>
      </c>
      <c r="C235" s="12" t="s">
        <v>51</v>
      </c>
      <c r="D235" s="9" t="s">
        <v>17</v>
      </c>
      <c r="E235" s="12">
        <v>120</v>
      </c>
      <c r="F235" s="12">
        <v>20</v>
      </c>
      <c r="G235" s="15"/>
      <c r="H235" s="27"/>
      <c r="I235" s="27"/>
      <c r="J235" s="15">
        <v>1.0985940000000001E-2</v>
      </c>
      <c r="K235" s="15">
        <v>1.8309900000000002E-3</v>
      </c>
      <c r="L235" s="27">
        <v>0.374</v>
      </c>
      <c r="M235" s="27">
        <v>0.17199999999999999</v>
      </c>
      <c r="N235" s="27">
        <v>0.16800000000000001</v>
      </c>
      <c r="O235" s="27">
        <v>3.0000000000000001E-3</v>
      </c>
      <c r="P235" s="27">
        <v>0.113</v>
      </c>
      <c r="Q235" s="27">
        <v>0.113</v>
      </c>
      <c r="R235" s="27">
        <v>4.0000000000000001E-3</v>
      </c>
      <c r="S235" s="15"/>
      <c r="T235" s="27">
        <v>0.16899999999999998</v>
      </c>
      <c r="U235" s="27">
        <v>0.109</v>
      </c>
      <c r="V235" s="31">
        <v>0.01</v>
      </c>
      <c r="W235" s="15">
        <v>1.6019999999999996E-2</v>
      </c>
      <c r="X235" s="15">
        <v>6.0021599999999994E-3</v>
      </c>
      <c r="Y235" s="31">
        <v>8.7493650975701645</v>
      </c>
      <c r="Z235" s="31">
        <v>3.2780954565562883</v>
      </c>
      <c r="AA235" s="31">
        <v>2.1744186046511631</v>
      </c>
    </row>
    <row r="236" spans="1:27" x14ac:dyDescent="0.25">
      <c r="A236" s="12" t="s">
        <v>55</v>
      </c>
      <c r="B236" s="36">
        <v>43699</v>
      </c>
      <c r="C236" s="12" t="s">
        <v>51</v>
      </c>
      <c r="D236" s="9" t="s">
        <v>17</v>
      </c>
      <c r="E236" s="12">
        <v>130</v>
      </c>
      <c r="F236" s="12">
        <v>65</v>
      </c>
      <c r="G236" s="15"/>
      <c r="H236" s="27"/>
      <c r="I236" s="27"/>
      <c r="J236" s="15">
        <v>5.7742399999999999E-3</v>
      </c>
      <c r="K236" s="15">
        <v>2.88712E-3</v>
      </c>
      <c r="L236" s="27">
        <v>0.83299999999999996</v>
      </c>
      <c r="M236" s="27">
        <v>0.39800000000000002</v>
      </c>
      <c r="N236" s="27">
        <v>0.39100000000000001</v>
      </c>
      <c r="O236" s="27">
        <v>3.0000000000000001E-3</v>
      </c>
      <c r="P236" s="27">
        <v>0.251</v>
      </c>
      <c r="Q236" s="27">
        <v>0.252</v>
      </c>
      <c r="R236" s="27">
        <v>6.0000000000000001E-3</v>
      </c>
      <c r="S236" s="15"/>
      <c r="T236" s="27">
        <v>0.39500000000000002</v>
      </c>
      <c r="U236" s="27">
        <v>0.246</v>
      </c>
      <c r="V236" s="31">
        <v>0.01</v>
      </c>
      <c r="W236" s="15">
        <v>3.9783000000000006E-2</v>
      </c>
      <c r="X236" s="15">
        <v>9.3770399999999962E-3</v>
      </c>
      <c r="Y236" s="31">
        <v>13.779475740530359</v>
      </c>
      <c r="Z236" s="31">
        <v>3.2478871678350729</v>
      </c>
      <c r="AA236" s="31">
        <v>2.0929648241206027</v>
      </c>
    </row>
    <row r="237" spans="1:27" x14ac:dyDescent="0.25">
      <c r="A237" s="12" t="s">
        <v>56</v>
      </c>
      <c r="B237" s="36">
        <v>43699</v>
      </c>
      <c r="C237" s="12" t="s">
        <v>51</v>
      </c>
      <c r="D237" s="9" t="s">
        <v>17</v>
      </c>
      <c r="E237" s="12">
        <v>110</v>
      </c>
      <c r="F237" s="12">
        <v>55</v>
      </c>
      <c r="G237" s="15"/>
      <c r="H237" s="27"/>
      <c r="I237" s="27"/>
      <c r="J237" s="15">
        <v>6.9347399999999991E-3</v>
      </c>
      <c r="K237" s="15">
        <v>3.4673699999999996E-3</v>
      </c>
      <c r="L237" s="27">
        <v>1.4630000000000001</v>
      </c>
      <c r="M237" s="27">
        <v>0.67400000000000004</v>
      </c>
      <c r="N237" s="27">
        <v>0.66300000000000003</v>
      </c>
      <c r="O237" s="27">
        <v>4.0000000000000001E-3</v>
      </c>
      <c r="P237" s="27">
        <v>0.41899999999999998</v>
      </c>
      <c r="Q237" s="27">
        <v>0.42199999999999999</v>
      </c>
      <c r="R237" s="27">
        <v>7.0000000000000001E-3</v>
      </c>
      <c r="S237" s="15"/>
      <c r="T237" s="27">
        <v>0.67</v>
      </c>
      <c r="U237" s="27">
        <v>0.41499999999999998</v>
      </c>
      <c r="V237" s="31">
        <v>0.01</v>
      </c>
      <c r="W237" s="15">
        <v>6.8085000000000021E-2</v>
      </c>
      <c r="X237" s="15">
        <v>1.4631599999999989E-2</v>
      </c>
      <c r="Y237" s="31">
        <v>19.635920020072859</v>
      </c>
      <c r="Z237" s="31">
        <v>4.2197977141176137</v>
      </c>
      <c r="AA237" s="31">
        <v>2.1706231454005933</v>
      </c>
    </row>
    <row r="238" spans="1:27" x14ac:dyDescent="0.25">
      <c r="A238" s="12" t="s">
        <v>57</v>
      </c>
      <c r="B238" s="36">
        <v>43699</v>
      </c>
      <c r="C238" s="12" t="s">
        <v>51</v>
      </c>
      <c r="D238" s="9" t="s">
        <v>17</v>
      </c>
      <c r="E238" s="12">
        <v>120</v>
      </c>
      <c r="F238" s="12">
        <v>60</v>
      </c>
      <c r="G238" s="15"/>
      <c r="H238" s="27"/>
      <c r="I238" s="27"/>
      <c r="J238" s="15">
        <v>8.515130000000001E-3</v>
      </c>
      <c r="K238" s="15">
        <v>4.2575650000000005E-3</v>
      </c>
      <c r="L238" s="27">
        <v>1.099</v>
      </c>
      <c r="M238" s="27">
        <v>0.505</v>
      </c>
      <c r="N238" s="27">
        <v>0.496</v>
      </c>
      <c r="O238" s="27">
        <v>3.0000000000000001E-3</v>
      </c>
      <c r="P238" s="27">
        <v>0.315</v>
      </c>
      <c r="Q238" s="27">
        <v>0.318</v>
      </c>
      <c r="R238" s="27">
        <v>5.0000000000000001E-3</v>
      </c>
      <c r="S238" s="15"/>
      <c r="T238" s="27">
        <v>0.502</v>
      </c>
      <c r="U238" s="27">
        <v>0.313</v>
      </c>
      <c r="V238" s="31">
        <v>0.01</v>
      </c>
      <c r="W238" s="15">
        <v>5.0462999999999994E-2</v>
      </c>
      <c r="X238" s="15">
        <v>1.2111119999999989E-2</v>
      </c>
      <c r="Y238" s="31">
        <v>11.852549520676723</v>
      </c>
      <c r="Z238" s="31">
        <v>2.8446118849624109</v>
      </c>
      <c r="AA238" s="31">
        <v>2.1762376237623764</v>
      </c>
    </row>
    <row r="239" spans="1:27" x14ac:dyDescent="0.25">
      <c r="A239" s="12" t="s">
        <v>58</v>
      </c>
      <c r="B239" s="36">
        <v>43699</v>
      </c>
      <c r="C239" s="12" t="s">
        <v>51</v>
      </c>
      <c r="D239" s="9" t="s">
        <v>17</v>
      </c>
      <c r="E239" s="12">
        <v>100</v>
      </c>
      <c r="F239" s="12">
        <v>50</v>
      </c>
      <c r="G239" s="15"/>
      <c r="H239" s="27"/>
      <c r="I239" s="27"/>
      <c r="J239" s="15">
        <v>7.6120499999999995E-3</v>
      </c>
      <c r="K239" s="15">
        <v>3.8060249999999998E-3</v>
      </c>
      <c r="L239" s="27">
        <v>0.63400000000000001</v>
      </c>
      <c r="M239" s="27">
        <v>0.313</v>
      </c>
      <c r="N239" s="27">
        <v>0.307</v>
      </c>
      <c r="O239" s="27">
        <v>4.0000000000000001E-3</v>
      </c>
      <c r="P239" s="27">
        <v>0.193</v>
      </c>
      <c r="Q239" s="27">
        <v>0.19500000000000001</v>
      </c>
      <c r="R239" s="27">
        <v>4.0000000000000001E-3</v>
      </c>
      <c r="S239" s="15"/>
      <c r="T239" s="27">
        <v>0.309</v>
      </c>
      <c r="U239" s="27">
        <v>0.191</v>
      </c>
      <c r="V239" s="31">
        <v>0.01</v>
      </c>
      <c r="W239" s="15">
        <v>3.1505999999999999E-2</v>
      </c>
      <c r="X239" s="15">
        <v>6.8138399999999964E-3</v>
      </c>
      <c r="Y239" s="31">
        <v>8.2779277592764107</v>
      </c>
      <c r="Z239" s="31">
        <v>1.7902772577689312</v>
      </c>
      <c r="AA239" s="31">
        <v>2.0255591054313098</v>
      </c>
    </row>
    <row r="240" spans="1:27" x14ac:dyDescent="0.25">
      <c r="A240" s="20"/>
      <c r="B240" s="20"/>
      <c r="C240" s="20"/>
      <c r="D240" s="20"/>
      <c r="E240" s="20" t="s">
        <v>65</v>
      </c>
      <c r="F240" s="20"/>
      <c r="G240" s="20"/>
      <c r="H240" s="28"/>
      <c r="I240" s="28"/>
      <c r="J240" s="19">
        <v>7.9644199999999998E-3</v>
      </c>
      <c r="K240" s="20">
        <v>3.2498140000000002E-3</v>
      </c>
      <c r="L240" s="28"/>
      <c r="M240" s="28"/>
      <c r="N240" s="28"/>
      <c r="O240" s="28"/>
      <c r="P240" s="28"/>
      <c r="Q240" s="28"/>
      <c r="R240" s="28"/>
      <c r="S240" s="21"/>
      <c r="T240" s="28"/>
      <c r="U240" s="28"/>
      <c r="V240" s="32"/>
      <c r="W240" s="21"/>
      <c r="X240" s="21"/>
      <c r="Y240" s="32">
        <v>12.459047627625303</v>
      </c>
      <c r="Z240" s="32">
        <v>3.0761338962480638</v>
      </c>
      <c r="AA240" s="32">
        <v>2.1279606606732089</v>
      </c>
    </row>
    <row r="241" spans="1:27" x14ac:dyDescent="0.25">
      <c r="A241" s="12" t="s">
        <v>34</v>
      </c>
      <c r="B241" s="36">
        <v>43699</v>
      </c>
      <c r="C241" s="12" t="s">
        <v>19</v>
      </c>
      <c r="D241" s="9" t="s">
        <v>17</v>
      </c>
      <c r="E241" s="12">
        <v>150</v>
      </c>
      <c r="F241" s="12">
        <v>50</v>
      </c>
      <c r="G241" s="15"/>
      <c r="H241" s="27"/>
      <c r="I241" s="27"/>
      <c r="J241" s="15">
        <v>1.0215790000000001E-2</v>
      </c>
      <c r="K241" s="15">
        <v>3.4052633333333335E-3</v>
      </c>
      <c r="L241" s="27">
        <v>0.372</v>
      </c>
      <c r="M241" s="27">
        <v>0.182</v>
      </c>
      <c r="N241" s="27">
        <v>0.17899999999999999</v>
      </c>
      <c r="O241" s="27">
        <v>2E-3</v>
      </c>
      <c r="P241" s="27">
        <v>0.11600000000000001</v>
      </c>
      <c r="Q241" s="27">
        <v>0.11600000000000001</v>
      </c>
      <c r="R241" s="27">
        <v>4.0000000000000001E-3</v>
      </c>
      <c r="S241" s="15"/>
      <c r="T241" s="27">
        <v>0.18</v>
      </c>
      <c r="U241" s="27">
        <v>0.112</v>
      </c>
      <c r="V241" s="31">
        <v>0.01</v>
      </c>
      <c r="W241" s="15">
        <v>1.8155999999999999E-2</v>
      </c>
      <c r="X241" s="15">
        <v>4.1758800000000042E-3</v>
      </c>
      <c r="Y241" s="31">
        <v>5.3317462477204396</v>
      </c>
      <c r="Z241" s="31">
        <v>1.2263016369757025</v>
      </c>
      <c r="AA241" s="31">
        <v>2.0439560439560438</v>
      </c>
    </row>
    <row r="242" spans="1:27" x14ac:dyDescent="0.25">
      <c r="A242" s="12" t="s">
        <v>35</v>
      </c>
      <c r="B242" s="36">
        <v>43699</v>
      </c>
      <c r="C242" s="12" t="s">
        <v>19</v>
      </c>
      <c r="D242" s="9" t="s">
        <v>17</v>
      </c>
      <c r="E242" s="12">
        <v>150</v>
      </c>
      <c r="F242" s="12">
        <v>48</v>
      </c>
      <c r="G242" s="15"/>
      <c r="H242" s="27"/>
      <c r="I242" s="27"/>
      <c r="J242" s="15">
        <v>1.7600790000000002E-2</v>
      </c>
      <c r="K242" s="15">
        <v>5.6322528000000002E-3</v>
      </c>
      <c r="L242" s="27">
        <v>0.33200000000000002</v>
      </c>
      <c r="M242" s="27">
        <v>0.155</v>
      </c>
      <c r="N242" s="27">
        <v>0.152</v>
      </c>
      <c r="O242" s="27">
        <v>2E-3</v>
      </c>
      <c r="P242" s="27">
        <v>9.8000000000000004E-2</v>
      </c>
      <c r="Q242" s="27">
        <v>9.9000000000000005E-2</v>
      </c>
      <c r="R242" s="27">
        <v>3.0000000000000001E-3</v>
      </c>
      <c r="S242" s="15"/>
      <c r="T242" s="27">
        <v>0.153</v>
      </c>
      <c r="U242" s="27">
        <v>9.6000000000000002E-2</v>
      </c>
      <c r="V242" s="31">
        <v>0.01</v>
      </c>
      <c r="W242" s="15">
        <v>1.5218999999999998E-2</v>
      </c>
      <c r="X242" s="15">
        <v>4.0370399999999987E-3</v>
      </c>
      <c r="Y242" s="31">
        <v>2.7021159277509699</v>
      </c>
      <c r="Z242" s="31">
        <v>0.71677180399288865</v>
      </c>
      <c r="AA242" s="31">
        <v>2.1419354838709679</v>
      </c>
    </row>
    <row r="243" spans="1:27" x14ac:dyDescent="0.25">
      <c r="A243" s="12" t="s">
        <v>36</v>
      </c>
      <c r="B243" s="36">
        <v>43699</v>
      </c>
      <c r="C243" s="12" t="s">
        <v>19</v>
      </c>
      <c r="D243" s="9" t="s">
        <v>17</v>
      </c>
      <c r="E243" s="12">
        <v>90</v>
      </c>
      <c r="F243" s="12">
        <v>45</v>
      </c>
      <c r="G243" s="15"/>
      <c r="H243" s="27"/>
      <c r="I243" s="27"/>
      <c r="J243" s="15">
        <v>3.6389200000000003E-3</v>
      </c>
      <c r="K243" s="15">
        <v>1.8194600000000002E-3</v>
      </c>
      <c r="L243" s="27">
        <v>0.57199999999999995</v>
      </c>
      <c r="M243" s="27">
        <v>0.27600000000000002</v>
      </c>
      <c r="N243" s="27">
        <v>0.27100000000000002</v>
      </c>
      <c r="O243" s="27">
        <v>3.0000000000000001E-3</v>
      </c>
      <c r="P243" s="27">
        <v>0.17399999999999999</v>
      </c>
      <c r="Q243" s="27">
        <v>0.17499999999999999</v>
      </c>
      <c r="R243" s="27">
        <v>6.0000000000000001E-3</v>
      </c>
      <c r="S243" s="15"/>
      <c r="T243" s="27">
        <v>0.27300000000000002</v>
      </c>
      <c r="U243" s="27">
        <v>0.16899999999999998</v>
      </c>
      <c r="V243" s="31">
        <v>0.01</v>
      </c>
      <c r="W243" s="15">
        <v>2.7768000000000011E-2</v>
      </c>
      <c r="X243" s="15">
        <v>6.0555599999999946E-3</v>
      </c>
      <c r="Y243" s="31">
        <v>15.26167104525519</v>
      </c>
      <c r="Z243" s="31">
        <v>3.3282182625614158</v>
      </c>
      <c r="AA243" s="31">
        <v>2.0724637681159419</v>
      </c>
    </row>
    <row r="244" spans="1:27" x14ac:dyDescent="0.25">
      <c r="A244" s="12" t="s">
        <v>37</v>
      </c>
      <c r="B244" s="36">
        <v>43699</v>
      </c>
      <c r="C244" s="12" t="s">
        <v>19</v>
      </c>
      <c r="D244" s="9" t="s">
        <v>17</v>
      </c>
      <c r="E244" s="12">
        <v>120</v>
      </c>
      <c r="F244" s="12">
        <v>60</v>
      </c>
      <c r="G244" s="15"/>
      <c r="H244" s="27"/>
      <c r="I244" s="27"/>
      <c r="J244" s="15">
        <v>1.343776E-2</v>
      </c>
      <c r="K244" s="15">
        <v>6.71888E-3</v>
      </c>
      <c r="L244" s="27">
        <v>0.41599999999999998</v>
      </c>
      <c r="M244" s="27">
        <v>0.19600000000000001</v>
      </c>
      <c r="N244" s="27">
        <v>0.192</v>
      </c>
      <c r="O244" s="27">
        <v>2E-3</v>
      </c>
      <c r="P244" s="27">
        <v>0.122</v>
      </c>
      <c r="Q244" s="27">
        <v>0.123</v>
      </c>
      <c r="R244" s="27">
        <v>3.0000000000000001E-3</v>
      </c>
      <c r="S244" s="15"/>
      <c r="T244" s="27">
        <v>0.19400000000000001</v>
      </c>
      <c r="U244" s="27">
        <v>0.12</v>
      </c>
      <c r="V244" s="31">
        <v>0.01</v>
      </c>
      <c r="W244" s="15">
        <v>1.9758000000000001E-2</v>
      </c>
      <c r="X244" s="15">
        <v>4.3787999999999995E-3</v>
      </c>
      <c r="Y244" s="31">
        <v>2.9406686828757174</v>
      </c>
      <c r="Z244" s="31">
        <v>0.6517157621508346</v>
      </c>
      <c r="AA244" s="31">
        <v>2.1224489795918364</v>
      </c>
    </row>
    <row r="245" spans="1:27" x14ac:dyDescent="0.25">
      <c r="A245" s="12" t="s">
        <v>38</v>
      </c>
      <c r="B245" s="36">
        <v>43699</v>
      </c>
      <c r="C245" s="12" t="s">
        <v>19</v>
      </c>
      <c r="D245" s="9" t="s">
        <v>17</v>
      </c>
      <c r="E245" s="12">
        <v>132</v>
      </c>
      <c r="F245" s="12">
        <v>65</v>
      </c>
      <c r="G245" s="15"/>
      <c r="H245" s="27"/>
      <c r="I245" s="27"/>
      <c r="J245" s="15">
        <v>1.1800399999999999E-2</v>
      </c>
      <c r="K245" s="15">
        <v>5.8108030303030299E-3</v>
      </c>
      <c r="L245" s="27">
        <v>2.2749999999999999</v>
      </c>
      <c r="M245" s="27">
        <v>1.0720000000000001</v>
      </c>
      <c r="N245" s="27">
        <v>1.0549999999999999</v>
      </c>
      <c r="O245" s="27">
        <v>4.0000000000000001E-3</v>
      </c>
      <c r="P245" s="27">
        <v>0.66700000000000004</v>
      </c>
      <c r="Q245" s="27">
        <v>0.67100000000000004</v>
      </c>
      <c r="R245" s="27">
        <v>6.0000000000000001E-3</v>
      </c>
      <c r="S245" s="15"/>
      <c r="T245" s="27">
        <v>1.0680000000000001</v>
      </c>
      <c r="U245" s="27">
        <v>0.66500000000000004</v>
      </c>
      <c r="V245" s="31">
        <v>0.01</v>
      </c>
      <c r="W245" s="15">
        <v>0.107601</v>
      </c>
      <c r="X245" s="15">
        <v>2.4777600000000059E-2</v>
      </c>
      <c r="Y245" s="31">
        <v>18.517406189620694</v>
      </c>
      <c r="Z245" s="31">
        <v>4.2640578024734603</v>
      </c>
      <c r="AA245" s="31">
        <v>2.1222014925373132</v>
      </c>
    </row>
    <row r="246" spans="1:27" x14ac:dyDescent="0.25">
      <c r="A246" s="20"/>
      <c r="B246" s="20"/>
      <c r="C246" s="20"/>
      <c r="D246" s="20"/>
      <c r="E246" s="16" t="s">
        <v>65</v>
      </c>
      <c r="F246" s="16"/>
      <c r="G246" s="22"/>
      <c r="H246" s="28"/>
      <c r="I246" s="28"/>
      <c r="J246" s="19">
        <v>1.1338731999999999E-2</v>
      </c>
      <c r="K246" s="22">
        <v>4.6773318327272724E-3</v>
      </c>
      <c r="L246" s="28"/>
      <c r="M246" s="28"/>
      <c r="N246" s="28"/>
      <c r="O246" s="28"/>
      <c r="P246" s="28"/>
      <c r="Q246" s="28"/>
      <c r="R246" s="28"/>
      <c r="S246" s="23"/>
      <c r="T246" s="30"/>
      <c r="U246" s="30"/>
      <c r="V246" s="33"/>
      <c r="W246" s="23"/>
      <c r="X246" s="23"/>
      <c r="Y246" s="32">
        <v>8.9507216186446019</v>
      </c>
      <c r="Z246" s="32">
        <v>2.0374130536308606</v>
      </c>
      <c r="AA246" s="32">
        <v>2.1006011536144205</v>
      </c>
    </row>
    <row r="247" spans="1:27" x14ac:dyDescent="0.25">
      <c r="A247" s="12" t="s">
        <v>39</v>
      </c>
      <c r="B247" s="36">
        <v>43699</v>
      </c>
      <c r="C247" s="12" t="s">
        <v>18</v>
      </c>
      <c r="D247" s="9" t="s">
        <v>17</v>
      </c>
      <c r="E247" s="12">
        <v>80</v>
      </c>
      <c r="F247" s="12">
        <v>26</v>
      </c>
      <c r="G247" s="15"/>
      <c r="H247" s="27"/>
      <c r="I247" s="27"/>
      <c r="J247" s="15">
        <v>2.0922900000000006E-3</v>
      </c>
      <c r="K247" s="15">
        <v>6.7999425000000026E-4</v>
      </c>
      <c r="L247" s="27">
        <v>0.86399999999999999</v>
      </c>
      <c r="M247" s="27">
        <v>0.48099999999999998</v>
      </c>
      <c r="N247" s="27">
        <v>0.47199999999999998</v>
      </c>
      <c r="O247" s="27">
        <v>2E-3</v>
      </c>
      <c r="P247" s="27">
        <v>0.30399999999999999</v>
      </c>
      <c r="Q247" s="27">
        <v>0.308</v>
      </c>
      <c r="R247" s="27">
        <v>8.9999999999999993E-3</v>
      </c>
      <c r="S247" s="15"/>
      <c r="T247" s="27">
        <v>0.47899999999999998</v>
      </c>
      <c r="U247" s="27">
        <v>0.29899999999999999</v>
      </c>
      <c r="V247" s="31">
        <v>0.01</v>
      </c>
      <c r="W247" s="15">
        <v>4.8059999999999999E-2</v>
      </c>
      <c r="X247" s="15">
        <v>1.1822759999999996E-2</v>
      </c>
      <c r="Y247" s="31">
        <v>70.677068225209226</v>
      </c>
      <c r="Z247" s="31">
        <v>17.386558783401465</v>
      </c>
      <c r="AA247" s="31">
        <v>1.7962577962577964</v>
      </c>
    </row>
    <row r="248" spans="1:27" x14ac:dyDescent="0.25">
      <c r="A248" s="12" t="s">
        <v>40</v>
      </c>
      <c r="B248" s="36">
        <v>43699</v>
      </c>
      <c r="C248" s="12" t="s">
        <v>18</v>
      </c>
      <c r="D248" s="9" t="s">
        <v>17</v>
      </c>
      <c r="E248" s="12">
        <v>120</v>
      </c>
      <c r="F248" s="12">
        <v>20</v>
      </c>
      <c r="G248" s="15"/>
      <c r="H248" s="27"/>
      <c r="I248" s="27"/>
      <c r="J248" s="15">
        <v>2.4784200000000003E-3</v>
      </c>
      <c r="K248" s="15">
        <v>4.1307000000000003E-4</v>
      </c>
      <c r="L248" s="27">
        <v>0.49399999999999999</v>
      </c>
      <c r="M248" s="27">
        <v>0.25</v>
      </c>
      <c r="N248" s="27">
        <v>0.246</v>
      </c>
      <c r="O248" s="27">
        <v>2E-3</v>
      </c>
      <c r="P248" s="27">
        <v>0.16400000000000001</v>
      </c>
      <c r="Q248" s="27">
        <v>0.16500000000000001</v>
      </c>
      <c r="R248" s="27">
        <v>5.0000000000000001E-3</v>
      </c>
      <c r="S248" s="15"/>
      <c r="T248" s="27">
        <v>0.248</v>
      </c>
      <c r="U248" s="27">
        <v>0.16</v>
      </c>
      <c r="V248" s="31">
        <v>0.01</v>
      </c>
      <c r="W248" s="15">
        <v>2.3495999999999996E-2</v>
      </c>
      <c r="X248" s="15">
        <v>8.3304000000000017E-3</v>
      </c>
      <c r="Y248" s="31">
        <v>56.881400246931499</v>
      </c>
      <c r="Z248" s="31">
        <v>20.167041905730265</v>
      </c>
      <c r="AA248" s="31">
        <v>1.976</v>
      </c>
    </row>
    <row r="249" spans="1:27" x14ac:dyDescent="0.25">
      <c r="A249" s="12" t="s">
        <v>41</v>
      </c>
      <c r="B249" s="36">
        <v>43699</v>
      </c>
      <c r="C249" s="12" t="s">
        <v>18</v>
      </c>
      <c r="D249" s="9" t="s">
        <v>17</v>
      </c>
      <c r="E249" s="12">
        <v>190</v>
      </c>
      <c r="F249" s="12">
        <v>20</v>
      </c>
      <c r="G249" s="15"/>
      <c r="H249" s="27"/>
      <c r="I249" s="27"/>
      <c r="J249" s="15">
        <v>1.6613310000000003E-2</v>
      </c>
      <c r="K249" s="15">
        <v>1.7487694736842106E-3</v>
      </c>
      <c r="L249" s="27">
        <v>0.88</v>
      </c>
      <c r="M249" s="27">
        <v>0.44900000000000001</v>
      </c>
      <c r="N249" s="27">
        <v>0.442</v>
      </c>
      <c r="O249" s="27">
        <v>4.0000000000000001E-3</v>
      </c>
      <c r="P249" s="27">
        <v>0.29399999999999998</v>
      </c>
      <c r="Q249" s="27">
        <v>0.29699999999999999</v>
      </c>
      <c r="R249" s="27">
        <v>1.2999999999999999E-2</v>
      </c>
      <c r="S249" s="15"/>
      <c r="T249" s="27">
        <v>0.44500000000000001</v>
      </c>
      <c r="U249" s="27">
        <v>0.28399999999999997</v>
      </c>
      <c r="V249" s="31">
        <v>0.01</v>
      </c>
      <c r="W249" s="15">
        <v>4.2987000000000011E-2</v>
      </c>
      <c r="X249" s="15">
        <v>1.3478159999999993E-2</v>
      </c>
      <c r="Y249" s="31">
        <v>24.581284524276022</v>
      </c>
      <c r="Z249" s="31">
        <v>7.7072251104686496</v>
      </c>
      <c r="AA249" s="31">
        <v>1.9599109131403119</v>
      </c>
    </row>
    <row r="250" spans="1:27" x14ac:dyDescent="0.25">
      <c r="A250" s="12" t="s">
        <v>42</v>
      </c>
      <c r="B250" s="36">
        <v>43699</v>
      </c>
      <c r="C250" s="12" t="s">
        <v>18</v>
      </c>
      <c r="D250" s="9" t="s">
        <v>17</v>
      </c>
      <c r="E250" s="12">
        <v>160</v>
      </c>
      <c r="F250" s="12">
        <v>22</v>
      </c>
      <c r="G250" s="15"/>
      <c r="H250" s="27"/>
      <c r="I250" s="27"/>
      <c r="J250" s="15">
        <v>4.8669400000000002E-3</v>
      </c>
      <c r="K250" s="15">
        <v>6.6920425000000004E-4</v>
      </c>
      <c r="L250" s="27">
        <v>0.90200000000000002</v>
      </c>
      <c r="M250" s="27">
        <v>0.45300000000000001</v>
      </c>
      <c r="N250" s="27">
        <v>0.44700000000000001</v>
      </c>
      <c r="O250" s="27">
        <v>3.0000000000000001E-3</v>
      </c>
      <c r="P250" s="27">
        <v>0.29799999999999999</v>
      </c>
      <c r="Q250" s="27">
        <v>0.30199999999999999</v>
      </c>
      <c r="R250" s="27">
        <v>1.4999999999999999E-2</v>
      </c>
      <c r="S250" s="15"/>
      <c r="T250" s="27">
        <v>0.45</v>
      </c>
      <c r="U250" s="27">
        <v>0.28699999999999998</v>
      </c>
      <c r="V250" s="31">
        <v>0.01</v>
      </c>
      <c r="W250" s="15">
        <v>4.3521000000000011E-2</v>
      </c>
      <c r="X250" s="15">
        <v>1.3253879999999989E-2</v>
      </c>
      <c r="Y250" s="31">
        <v>65.03395637430576</v>
      </c>
      <c r="Z250" s="31">
        <v>19.805433094604506</v>
      </c>
      <c r="AA250" s="31">
        <v>1.9911699779249448</v>
      </c>
    </row>
    <row r="251" spans="1:27" x14ac:dyDescent="0.25">
      <c r="A251" s="12" t="s">
        <v>43</v>
      </c>
      <c r="B251" s="36">
        <v>43699</v>
      </c>
      <c r="C251" s="12" t="s">
        <v>18</v>
      </c>
      <c r="D251" s="9" t="s">
        <v>17</v>
      </c>
      <c r="E251" s="12">
        <v>220</v>
      </c>
      <c r="F251" s="12">
        <v>20</v>
      </c>
      <c r="G251" s="15"/>
      <c r="H251" s="27"/>
      <c r="I251" s="27"/>
      <c r="J251" s="15">
        <v>1.160628E-2</v>
      </c>
      <c r="K251" s="15">
        <v>1.0551163636363637E-3</v>
      </c>
      <c r="L251" s="27">
        <v>1.2849999999999999</v>
      </c>
      <c r="M251" s="27">
        <v>0.60899999999999999</v>
      </c>
      <c r="N251" s="27">
        <v>0.6</v>
      </c>
      <c r="O251" s="27">
        <v>4.0000000000000001E-3</v>
      </c>
      <c r="P251" s="27">
        <v>0.41899999999999998</v>
      </c>
      <c r="Q251" s="27">
        <v>0.42399999999999999</v>
      </c>
      <c r="R251" s="27">
        <v>2.9000000000000001E-2</v>
      </c>
      <c r="S251" s="15"/>
      <c r="T251" s="27">
        <v>0.60499999999999998</v>
      </c>
      <c r="U251" s="27">
        <v>0.39499999999999996</v>
      </c>
      <c r="V251" s="31">
        <v>0.01</v>
      </c>
      <c r="W251" s="15">
        <v>5.6070000000000002E-2</v>
      </c>
      <c r="X251" s="15">
        <v>2.226779999999998E-2</v>
      </c>
      <c r="Y251" s="31">
        <v>53.141058116812623</v>
      </c>
      <c r="Z251" s="31">
        <v>21.104591652105565</v>
      </c>
      <c r="AA251" s="31">
        <v>2.1100164203612479</v>
      </c>
    </row>
    <row r="252" spans="1:27" x14ac:dyDescent="0.25">
      <c r="A252" s="20"/>
      <c r="B252" s="20"/>
      <c r="C252" s="20"/>
      <c r="D252" s="20"/>
      <c r="E252" s="24" t="s">
        <v>65</v>
      </c>
      <c r="F252" s="38"/>
      <c r="G252" s="26"/>
      <c r="H252" s="38"/>
      <c r="I252" s="38"/>
      <c r="J252" s="26">
        <v>7.5314480000000013E-3</v>
      </c>
      <c r="K252" s="26">
        <v>9.1323086746411487E-4</v>
      </c>
      <c r="L252" s="43"/>
      <c r="M252" s="38"/>
      <c r="N252" s="38"/>
      <c r="O252" s="43"/>
      <c r="P252" s="43"/>
      <c r="Q252" s="43"/>
      <c r="R252" s="43"/>
      <c r="S252" s="25"/>
      <c r="T252" s="43"/>
      <c r="U252" s="43"/>
      <c r="V252" s="44"/>
      <c r="W252" s="42"/>
      <c r="X252" s="42"/>
      <c r="Y252" s="42"/>
      <c r="Z252" s="42"/>
      <c r="AA252" s="42"/>
    </row>
    <row r="253" spans="1:27" x14ac:dyDescent="0.25">
      <c r="A253" s="36" t="s">
        <v>59</v>
      </c>
      <c r="B253" s="36">
        <v>43699</v>
      </c>
      <c r="C253" s="12" t="s">
        <v>52</v>
      </c>
      <c r="D253" s="9" t="s">
        <v>17</v>
      </c>
      <c r="E253" s="12">
        <v>190</v>
      </c>
      <c r="F253" s="12">
        <v>18</v>
      </c>
      <c r="G253" s="15"/>
      <c r="H253" s="27"/>
      <c r="I253" s="27"/>
      <c r="J253" s="15">
        <v>1.1555640000000001E-2</v>
      </c>
      <c r="K253" s="15">
        <v>1.0947448421052633E-3</v>
      </c>
      <c r="L253" s="27">
        <v>1.984</v>
      </c>
      <c r="M253" s="27">
        <v>0.82099999999999995</v>
      </c>
      <c r="N253" s="27">
        <v>0.81699999999999995</v>
      </c>
      <c r="O253" s="27">
        <v>6.0000000000000001E-3</v>
      </c>
      <c r="P253" s="27">
        <v>0.70899999999999996</v>
      </c>
      <c r="Q253" s="27">
        <v>0.71799999999999997</v>
      </c>
      <c r="R253" s="27">
        <v>0.123</v>
      </c>
      <c r="S253" s="15"/>
      <c r="T253" s="27">
        <v>0.81499999999999995</v>
      </c>
      <c r="U253" s="27">
        <v>0.59499999999999997</v>
      </c>
      <c r="V253" s="31">
        <v>0.01</v>
      </c>
      <c r="W253" s="15">
        <v>5.8739999999999987E-2</v>
      </c>
      <c r="X253" s="15">
        <v>5.6710799999999985E-2</v>
      </c>
      <c r="Y253" s="31">
        <v>53.656338665217426</v>
      </c>
      <c r="Z253" s="31">
        <v>51.802756056782641</v>
      </c>
      <c r="AA253" s="31">
        <v>2.4165651644336177</v>
      </c>
    </row>
    <row r="254" spans="1:27" x14ac:dyDescent="0.25">
      <c r="A254" s="36" t="s">
        <v>60</v>
      </c>
      <c r="B254" s="36">
        <v>43699</v>
      </c>
      <c r="C254" s="12" t="s">
        <v>52</v>
      </c>
      <c r="D254" s="9" t="s">
        <v>17</v>
      </c>
      <c r="E254" s="12">
        <v>130</v>
      </c>
      <c r="F254" s="12">
        <v>22</v>
      </c>
      <c r="G254" s="15"/>
      <c r="H254" s="27"/>
      <c r="I254" s="27"/>
      <c r="J254" s="15">
        <v>7.3567399999999996E-3</v>
      </c>
      <c r="K254" s="15">
        <v>1.2449867692307692E-3</v>
      </c>
      <c r="L254" s="27">
        <v>1.575</v>
      </c>
      <c r="M254" s="27">
        <v>0.63200000000000001</v>
      </c>
      <c r="N254" s="27">
        <v>0.627</v>
      </c>
      <c r="O254" s="27">
        <v>5.0000000000000001E-3</v>
      </c>
      <c r="P254" s="27">
        <v>0.54600000000000004</v>
      </c>
      <c r="Q254" s="27">
        <v>0.55200000000000005</v>
      </c>
      <c r="R254" s="27">
        <v>9.1999999999999998E-2</v>
      </c>
      <c r="S254" s="15"/>
      <c r="T254" s="27">
        <v>0.627</v>
      </c>
      <c r="U254" s="27">
        <v>0.46000000000000008</v>
      </c>
      <c r="V254" s="31">
        <v>0.01</v>
      </c>
      <c r="W254" s="15">
        <v>4.4588999999999983E-2</v>
      </c>
      <c r="X254" s="15">
        <v>4.517640000000004E-2</v>
      </c>
      <c r="Y254" s="31">
        <v>35.814838440050139</v>
      </c>
      <c r="Z254" s="31">
        <v>36.286650682973004</v>
      </c>
      <c r="AA254" s="31">
        <v>2.4920886075949364</v>
      </c>
    </row>
    <row r="255" spans="1:27" x14ac:dyDescent="0.25">
      <c r="A255" s="36" t="s">
        <v>61</v>
      </c>
      <c r="B255" s="36">
        <v>43699</v>
      </c>
      <c r="C255" s="12" t="s">
        <v>52</v>
      </c>
      <c r="D255" s="9" t="s">
        <v>17</v>
      </c>
      <c r="E255" s="12">
        <v>132</v>
      </c>
      <c r="F255" s="12">
        <v>24</v>
      </c>
      <c r="G255" s="15"/>
      <c r="H255" s="27"/>
      <c r="I255" s="27"/>
      <c r="J255" s="15">
        <v>4.8078599999999997E-3</v>
      </c>
      <c r="K255" s="15">
        <v>8.741563636363636E-4</v>
      </c>
      <c r="L255" s="27">
        <v>2.2330000000000001</v>
      </c>
      <c r="M255" s="27">
        <v>0.86799999999999999</v>
      </c>
      <c r="N255" s="27">
        <v>0.86199999999999999</v>
      </c>
      <c r="O255" s="27">
        <v>8.0000000000000002E-3</v>
      </c>
      <c r="P255" s="27">
        <v>0.77500000000000002</v>
      </c>
      <c r="Q255" s="27">
        <v>0.78500000000000003</v>
      </c>
      <c r="R255" s="27">
        <v>0.14099999999999999</v>
      </c>
      <c r="S255" s="15"/>
      <c r="T255" s="27">
        <v>0.86</v>
      </c>
      <c r="U255" s="27">
        <v>0.64400000000000002</v>
      </c>
      <c r="V255" s="31">
        <v>0.01</v>
      </c>
      <c r="W255" s="15">
        <v>5.7671999999999994E-2</v>
      </c>
      <c r="X255" s="15">
        <v>6.7732559999999997E-2</v>
      </c>
      <c r="Y255" s="31">
        <v>65.974466810597647</v>
      </c>
      <c r="Z255" s="31">
        <v>77.483346020890792</v>
      </c>
      <c r="AA255" s="31">
        <v>2.5725806451612905</v>
      </c>
    </row>
    <row r="256" spans="1:27" x14ac:dyDescent="0.25">
      <c r="A256" s="36" t="s">
        <v>62</v>
      </c>
      <c r="B256" s="36">
        <v>43699</v>
      </c>
      <c r="C256" s="12" t="s">
        <v>52</v>
      </c>
      <c r="D256" s="9" t="s">
        <v>17</v>
      </c>
      <c r="E256" s="12">
        <v>114</v>
      </c>
      <c r="F256" s="12">
        <v>24</v>
      </c>
      <c r="G256" s="15"/>
      <c r="H256" s="27"/>
      <c r="I256" s="27"/>
      <c r="J256" s="15">
        <v>8.8337400000000014E-3</v>
      </c>
      <c r="K256" s="15">
        <v>1.8597347368421054E-3</v>
      </c>
      <c r="L256" s="27">
        <v>0.85099999999999998</v>
      </c>
      <c r="M256" s="27">
        <v>0.33800000000000002</v>
      </c>
      <c r="N256" s="27">
        <v>0.33500000000000002</v>
      </c>
      <c r="O256" s="27">
        <v>3.0000000000000001E-3</v>
      </c>
      <c r="P256" s="27">
        <v>0.29199999999999998</v>
      </c>
      <c r="Q256" s="27">
        <v>0.29599999999999999</v>
      </c>
      <c r="R256" s="27">
        <v>4.9000000000000002E-2</v>
      </c>
      <c r="S256" s="15"/>
      <c r="T256" s="27">
        <v>0.33500000000000002</v>
      </c>
      <c r="U256" s="27">
        <v>0.247</v>
      </c>
      <c r="V256" s="31">
        <v>0.01</v>
      </c>
      <c r="W256" s="15">
        <v>2.3496000000000006E-2</v>
      </c>
      <c r="X256" s="15">
        <v>2.4788279999999992E-2</v>
      </c>
      <c r="Y256" s="31">
        <v>12.634059865923156</v>
      </c>
      <c r="Z256" s="31">
        <v>13.328933158548923</v>
      </c>
      <c r="AA256" s="31">
        <v>2.5177514792899407</v>
      </c>
    </row>
    <row r="257" spans="1:27" x14ac:dyDescent="0.25">
      <c r="A257" s="36" t="s">
        <v>63</v>
      </c>
      <c r="B257" s="36">
        <v>43699</v>
      </c>
      <c r="C257" s="12" t="s">
        <v>52</v>
      </c>
      <c r="D257" s="9" t="s">
        <v>17</v>
      </c>
      <c r="E257" s="12">
        <v>90</v>
      </c>
      <c r="F257" s="12">
        <v>20</v>
      </c>
      <c r="G257" s="15"/>
      <c r="H257" s="27"/>
      <c r="I257" s="27"/>
      <c r="J257" s="15">
        <v>5.7130500000000008E-3</v>
      </c>
      <c r="K257" s="15">
        <v>1.2695666666666667E-3</v>
      </c>
      <c r="L257" s="27">
        <v>2.7010000000000001</v>
      </c>
      <c r="M257" s="27">
        <v>1.103</v>
      </c>
      <c r="N257" s="27">
        <v>1.0960000000000001</v>
      </c>
      <c r="O257" s="27">
        <v>0.01</v>
      </c>
      <c r="P257" s="27">
        <v>0.998</v>
      </c>
      <c r="Q257" s="27">
        <v>1.01</v>
      </c>
      <c r="R257" s="27">
        <v>0.191</v>
      </c>
      <c r="S257" s="15"/>
      <c r="T257" s="27">
        <v>1.093</v>
      </c>
      <c r="U257" s="27">
        <v>0.81899999999999995</v>
      </c>
      <c r="V257" s="31">
        <v>0.01</v>
      </c>
      <c r="W257" s="15">
        <v>7.3158000000000001E-2</v>
      </c>
      <c r="X257" s="15">
        <v>8.6155559999999964E-2</v>
      </c>
      <c r="Y257" s="31">
        <v>57.624386273531648</v>
      </c>
      <c r="Z257" s="31">
        <v>67.862178696143005</v>
      </c>
      <c r="AA257" s="31">
        <v>2.4487760652765185</v>
      </c>
    </row>
    <row r="258" spans="1:27" x14ac:dyDescent="0.25">
      <c r="A258" s="20"/>
      <c r="B258" s="20"/>
      <c r="C258" s="20"/>
      <c r="D258" s="20"/>
      <c r="E258" s="38" t="s">
        <v>66</v>
      </c>
      <c r="F258" s="38"/>
      <c r="G258" s="26"/>
      <c r="H258" s="38"/>
      <c r="I258" s="38"/>
      <c r="J258" s="26">
        <v>7.6534060000000015E-3</v>
      </c>
      <c r="K258" s="26">
        <v>1.2686378756962336E-3</v>
      </c>
      <c r="L258" s="43"/>
      <c r="M258" s="38"/>
      <c r="N258" s="38"/>
      <c r="O258" s="43"/>
      <c r="P258" s="43"/>
      <c r="Q258" s="43"/>
      <c r="R258" s="43"/>
      <c r="S258" s="25"/>
      <c r="T258" s="43"/>
      <c r="U258" s="43"/>
      <c r="V258" s="44"/>
      <c r="W258" s="42"/>
      <c r="X258" s="42"/>
      <c r="Y258" s="42"/>
      <c r="Z258" s="42"/>
      <c r="AA258" s="42"/>
    </row>
    <row r="259" spans="1:27" x14ac:dyDescent="0.25">
      <c r="A259" s="36" t="s">
        <v>44</v>
      </c>
      <c r="B259" s="36">
        <v>43699</v>
      </c>
      <c r="C259" s="12" t="s">
        <v>20</v>
      </c>
      <c r="D259" s="9" t="s">
        <v>17</v>
      </c>
      <c r="E259" s="12">
        <v>190</v>
      </c>
      <c r="F259" s="12">
        <v>24</v>
      </c>
      <c r="G259" s="15"/>
      <c r="H259" s="27"/>
      <c r="I259" s="27"/>
      <c r="J259" s="15">
        <v>7.7048899999999998E-3</v>
      </c>
      <c r="K259" s="15">
        <v>9.732492631578947E-4</v>
      </c>
      <c r="L259" s="27">
        <v>0.81100000000000005</v>
      </c>
      <c r="M259" s="27">
        <v>0.36799999999999999</v>
      </c>
      <c r="N259" s="27">
        <v>0.36399999999999999</v>
      </c>
      <c r="O259" s="27">
        <v>4.0000000000000001E-3</v>
      </c>
      <c r="P259" s="27">
        <v>0.28299999999999997</v>
      </c>
      <c r="Q259" s="27">
        <v>0.28699999999999998</v>
      </c>
      <c r="R259" s="27">
        <v>3.3000000000000002E-2</v>
      </c>
      <c r="S259" s="15"/>
      <c r="T259" s="27">
        <v>0.36399999999999999</v>
      </c>
      <c r="U259" s="27">
        <v>0.254</v>
      </c>
      <c r="V259" s="31">
        <v>0.01</v>
      </c>
      <c r="W259" s="15">
        <v>2.9369999999999993E-2</v>
      </c>
      <c r="X259" s="15">
        <v>2.052696E-2</v>
      </c>
      <c r="Y259" s="31">
        <v>30.177264049194726</v>
      </c>
      <c r="Z259" s="31">
        <v>21.091164182746283</v>
      </c>
      <c r="AA259" s="31">
        <v>2.2038043478260874</v>
      </c>
    </row>
    <row r="260" spans="1:27" x14ac:dyDescent="0.25">
      <c r="A260" s="36" t="s">
        <v>45</v>
      </c>
      <c r="B260" s="36">
        <v>43699</v>
      </c>
      <c r="C260" s="12" t="s">
        <v>20</v>
      </c>
      <c r="D260" s="9" t="s">
        <v>17</v>
      </c>
      <c r="E260" s="12">
        <v>152</v>
      </c>
      <c r="F260" s="12">
        <v>28</v>
      </c>
      <c r="G260" s="15"/>
      <c r="H260" s="27"/>
      <c r="I260" s="27"/>
      <c r="J260" s="15">
        <v>3.7254300000000001E-3</v>
      </c>
      <c r="K260" s="15">
        <v>6.8626342105263156E-4</v>
      </c>
      <c r="L260" s="27">
        <v>1.7589999999999999</v>
      </c>
      <c r="M260" s="27">
        <v>0.77100000000000002</v>
      </c>
      <c r="N260" s="27">
        <v>0.76200000000000001</v>
      </c>
      <c r="O260" s="27">
        <v>6.0000000000000001E-3</v>
      </c>
      <c r="P260" s="27">
        <v>0.59299999999999997</v>
      </c>
      <c r="Q260" s="27">
        <v>0.59799999999999998</v>
      </c>
      <c r="R260" s="27">
        <v>6.6000000000000003E-2</v>
      </c>
      <c r="S260" s="15"/>
      <c r="T260" s="27">
        <v>0.76500000000000001</v>
      </c>
      <c r="U260" s="27">
        <v>0.53200000000000003</v>
      </c>
      <c r="V260" s="31">
        <v>0.01</v>
      </c>
      <c r="W260" s="15">
        <v>6.2211000000000002E-2</v>
      </c>
      <c r="X260" s="15">
        <v>4.2463680000000024E-2</v>
      </c>
      <c r="Y260" s="31">
        <v>90.651779027617522</v>
      </c>
      <c r="Z260" s="31">
        <v>61.876647796361802</v>
      </c>
      <c r="AA260" s="31">
        <v>2.2814526588845654</v>
      </c>
    </row>
    <row r="261" spans="1:27" x14ac:dyDescent="0.25">
      <c r="A261" s="36" t="s">
        <v>46</v>
      </c>
      <c r="B261" s="36">
        <v>43699</v>
      </c>
      <c r="C261" s="12" t="s">
        <v>20</v>
      </c>
      <c r="D261" s="9" t="s">
        <v>17</v>
      </c>
      <c r="E261" s="12">
        <v>126</v>
      </c>
      <c r="F261" s="12">
        <v>26</v>
      </c>
      <c r="G261" s="15"/>
      <c r="H261" s="27"/>
      <c r="I261" s="27"/>
      <c r="J261" s="15">
        <v>4.5124599999999994E-3</v>
      </c>
      <c r="K261" s="15">
        <v>9.3114253968253947E-4</v>
      </c>
      <c r="L261" s="27">
        <v>1.17</v>
      </c>
      <c r="M261" s="27">
        <v>0.505</v>
      </c>
      <c r="N261" s="27">
        <v>0.499</v>
      </c>
      <c r="O261" s="27">
        <v>4.0000000000000001E-3</v>
      </c>
      <c r="P261" s="27">
        <v>0.38400000000000001</v>
      </c>
      <c r="Q261" s="27">
        <v>0.38800000000000001</v>
      </c>
      <c r="R261" s="27">
        <v>4.2000000000000003E-2</v>
      </c>
      <c r="S261" s="15"/>
      <c r="T261" s="27">
        <v>0.501</v>
      </c>
      <c r="U261" s="27">
        <v>0.34600000000000003</v>
      </c>
      <c r="V261" s="31">
        <v>0.01</v>
      </c>
      <c r="W261" s="15">
        <v>4.1384999999999991E-2</v>
      </c>
      <c r="X261" s="15">
        <v>2.6732040000000023E-2</v>
      </c>
      <c r="Y261" s="31">
        <v>44.445397172069541</v>
      </c>
      <c r="Z261" s="31">
        <v>28.708859128178112</v>
      </c>
      <c r="AA261" s="31">
        <v>2.3168316831683167</v>
      </c>
    </row>
    <row r="262" spans="1:27" x14ac:dyDescent="0.25">
      <c r="A262" s="36" t="s">
        <v>47</v>
      </c>
      <c r="B262" s="36">
        <v>43699</v>
      </c>
      <c r="C262" s="12" t="s">
        <v>20</v>
      </c>
      <c r="D262" s="9" t="s">
        <v>17</v>
      </c>
      <c r="E262" s="12">
        <v>170</v>
      </c>
      <c r="F262" s="12">
        <v>26</v>
      </c>
      <c r="G262" s="15"/>
      <c r="H262" s="27"/>
      <c r="I262" s="27"/>
      <c r="J262" s="15">
        <v>7.8926800000000009E-3</v>
      </c>
      <c r="K262" s="15">
        <v>1.2071157647058825E-3</v>
      </c>
      <c r="L262" s="27">
        <v>1.5940000000000001</v>
      </c>
      <c r="M262" s="27">
        <v>0.68700000000000006</v>
      </c>
      <c r="N262" s="27">
        <v>0.68100000000000005</v>
      </c>
      <c r="O262" s="27">
        <v>4.0000000000000001E-3</v>
      </c>
      <c r="P262" s="27">
        <v>0.56699999999999995</v>
      </c>
      <c r="Q262" s="27">
        <v>0.57299999999999995</v>
      </c>
      <c r="R262" s="27">
        <v>8.4000000000000005E-2</v>
      </c>
      <c r="S262" s="15"/>
      <c r="T262" s="27">
        <v>0.68300000000000005</v>
      </c>
      <c r="U262" s="27">
        <v>0.48899999999999993</v>
      </c>
      <c r="V262" s="31">
        <v>0.01</v>
      </c>
      <c r="W262" s="15">
        <v>5.1798000000000032E-2</v>
      </c>
      <c r="X262" s="15">
        <v>4.3809359999999943E-2</v>
      </c>
      <c r="Y262" s="31">
        <v>42.910548859098675</v>
      </c>
      <c r="Z262" s="31">
        <v>36.292592045365446</v>
      </c>
      <c r="AA262" s="31">
        <v>2.3202328966521106</v>
      </c>
    </row>
    <row r="263" spans="1:27" x14ac:dyDescent="0.25">
      <c r="A263" s="36" t="s">
        <v>48</v>
      </c>
      <c r="B263" s="36">
        <v>43699</v>
      </c>
      <c r="C263" s="12" t="s">
        <v>20</v>
      </c>
      <c r="D263" s="9" t="s">
        <v>17</v>
      </c>
      <c r="E263" s="12">
        <v>202</v>
      </c>
      <c r="F263" s="12">
        <v>26</v>
      </c>
      <c r="G263" s="15"/>
      <c r="H263" s="27"/>
      <c r="I263" s="27"/>
      <c r="J263" s="15">
        <v>9.5047200000000012E-3</v>
      </c>
      <c r="K263" s="15">
        <v>1.2233798019801983E-3</v>
      </c>
      <c r="L263" s="27">
        <v>1.8859999999999999</v>
      </c>
      <c r="M263" s="27">
        <v>0.77600000000000002</v>
      </c>
      <c r="N263" s="27">
        <v>0.76800000000000002</v>
      </c>
      <c r="O263" s="27">
        <v>6.0000000000000001E-3</v>
      </c>
      <c r="P263" s="27">
        <v>0.66700000000000004</v>
      </c>
      <c r="Q263" s="27">
        <v>0.67300000000000004</v>
      </c>
      <c r="R263" s="27">
        <v>0.112</v>
      </c>
      <c r="S263" s="15"/>
      <c r="T263" s="27">
        <v>0.77</v>
      </c>
      <c r="U263" s="27">
        <v>0.56100000000000005</v>
      </c>
      <c r="V263" s="31">
        <v>0.01</v>
      </c>
      <c r="W263" s="15">
        <v>5.5802999999999985E-2</v>
      </c>
      <c r="X263" s="15">
        <v>5.4179640000000022E-2</v>
      </c>
      <c r="Y263" s="31">
        <v>45.613798682694956</v>
      </c>
      <c r="Z263" s="31">
        <v>44.286851811925679</v>
      </c>
      <c r="AA263" s="31">
        <v>2.4304123711340204</v>
      </c>
    </row>
    <row r="264" spans="1:27" s="54" customFormat="1" x14ac:dyDescent="0.25">
      <c r="A264" s="48"/>
      <c r="B264" s="48"/>
      <c r="C264" s="49"/>
      <c r="D264" s="50"/>
      <c r="E264" s="49"/>
      <c r="F264" s="49"/>
      <c r="G264" s="51"/>
      <c r="H264" s="52"/>
      <c r="I264" s="52"/>
      <c r="J264" s="51"/>
      <c r="K264" s="51"/>
      <c r="L264" s="52"/>
      <c r="M264" s="52"/>
      <c r="N264" s="52"/>
      <c r="O264" s="52"/>
      <c r="P264" s="52"/>
      <c r="Q264" s="52"/>
      <c r="R264" s="52"/>
      <c r="S264" s="51"/>
      <c r="T264" s="52"/>
      <c r="U264" s="52"/>
      <c r="V264" s="53"/>
      <c r="W264" s="51"/>
      <c r="X264" s="51"/>
      <c r="Y264" s="53"/>
      <c r="Z264" s="53"/>
      <c r="AA264" s="53"/>
    </row>
    <row r="265" spans="1:27" x14ac:dyDescent="0.25">
      <c r="A265" s="12" t="s">
        <v>29</v>
      </c>
      <c r="B265" s="55">
        <v>43714</v>
      </c>
      <c r="C265" s="12" t="s">
        <v>23</v>
      </c>
      <c r="D265" s="9" t="s">
        <v>17</v>
      </c>
      <c r="E265" s="13">
        <v>160</v>
      </c>
      <c r="F265" s="13">
        <v>20</v>
      </c>
      <c r="G265" s="10"/>
      <c r="H265" s="10"/>
      <c r="I265" s="10"/>
      <c r="J265" s="15">
        <v>0.42190000000000005</v>
      </c>
      <c r="K265" s="15">
        <v>5.2737500000000007E-2</v>
      </c>
      <c r="L265" s="12">
        <v>2.7970000000000002</v>
      </c>
      <c r="M265" s="27">
        <v>0</v>
      </c>
      <c r="N265" s="12">
        <v>1.333</v>
      </c>
      <c r="O265" s="12">
        <v>1.3109999999999999</v>
      </c>
      <c r="P265" s="27">
        <v>3.0000000000000001E-3</v>
      </c>
      <c r="Q265" s="12">
        <v>0.85699999999999998</v>
      </c>
      <c r="R265" s="12">
        <v>0.86399999999999999</v>
      </c>
      <c r="S265" s="10"/>
      <c r="T265" s="12">
        <v>1.333</v>
      </c>
      <c r="U265" s="12">
        <v>0.86099999999999999</v>
      </c>
      <c r="V265" s="12">
        <v>0.01</v>
      </c>
      <c r="W265" s="12">
        <v>0.126024</v>
      </c>
      <c r="X265" s="12">
        <v>4.5368640000000016E-2</v>
      </c>
      <c r="Y265" s="60">
        <v>2.3896468357430667</v>
      </c>
      <c r="Z265" s="60">
        <v>0.86027286086750432</v>
      </c>
      <c r="AA265" s="60">
        <v>2.0982745686421609</v>
      </c>
    </row>
    <row r="266" spans="1:27" x14ac:dyDescent="0.25">
      <c r="A266" s="12" t="s">
        <v>30</v>
      </c>
      <c r="B266" s="36">
        <v>43714</v>
      </c>
      <c r="C266" s="12" t="s">
        <v>23</v>
      </c>
      <c r="D266" s="9" t="s">
        <v>17</v>
      </c>
      <c r="E266" s="13">
        <v>130</v>
      </c>
      <c r="F266" s="13">
        <v>30</v>
      </c>
      <c r="J266" s="15">
        <v>0.63290000000000002</v>
      </c>
      <c r="K266" s="15">
        <v>0.14605384615384617</v>
      </c>
      <c r="L266" s="12">
        <v>1.3580000000000001</v>
      </c>
      <c r="M266" s="27">
        <v>1E-3</v>
      </c>
      <c r="N266" s="12">
        <v>0.70199999999999996</v>
      </c>
      <c r="O266" s="27">
        <v>0.68899999999999995</v>
      </c>
      <c r="P266" s="27">
        <v>1E-3</v>
      </c>
      <c r="Q266" s="12">
        <v>0.42299999999999999</v>
      </c>
      <c r="R266" s="12">
        <v>0.42699999999999999</v>
      </c>
      <c r="T266" s="12">
        <v>0.70099999999999996</v>
      </c>
      <c r="U266" s="12">
        <v>0.42599999999999999</v>
      </c>
      <c r="V266" s="12">
        <v>0.01</v>
      </c>
      <c r="W266" s="12">
        <v>7.342499999999999E-2</v>
      </c>
      <c r="X266" s="12">
        <v>1.1940239999999996E-2</v>
      </c>
      <c r="Y266" s="60">
        <v>0.50272554905988298</v>
      </c>
      <c r="Z266" s="60">
        <v>8.1752314741665319E-2</v>
      </c>
      <c r="AA266" s="60">
        <v>1.9344729344729348</v>
      </c>
    </row>
    <row r="267" spans="1:27" x14ac:dyDescent="0.25">
      <c r="A267" s="12" t="s">
        <v>31</v>
      </c>
      <c r="B267" s="55">
        <v>43714</v>
      </c>
      <c r="C267" s="12" t="s">
        <v>23</v>
      </c>
      <c r="D267" s="9" t="s">
        <v>17</v>
      </c>
      <c r="E267" s="13">
        <v>130</v>
      </c>
      <c r="F267" s="13">
        <v>20</v>
      </c>
      <c r="J267" s="15">
        <v>0.42190000000000005</v>
      </c>
      <c r="K267" s="15">
        <v>6.4907692307692319E-2</v>
      </c>
      <c r="L267" s="12">
        <v>1.1419999999999999</v>
      </c>
      <c r="M267" s="12">
        <v>3.0000000000000001E-3</v>
      </c>
      <c r="N267" s="12">
        <v>0.55800000000000005</v>
      </c>
      <c r="O267" s="12">
        <v>0.54600000000000004</v>
      </c>
      <c r="P267" s="27">
        <v>2E-3</v>
      </c>
      <c r="Q267" s="12">
        <v>0.34899999999999998</v>
      </c>
      <c r="R267" s="27">
        <v>0.35</v>
      </c>
      <c r="T267" s="12">
        <v>0.55500000000000005</v>
      </c>
      <c r="U267" s="12">
        <v>0.34799999999999998</v>
      </c>
      <c r="V267" s="12">
        <v>0.01</v>
      </c>
      <c r="W267" s="12">
        <v>5.526900000000002E-2</v>
      </c>
      <c r="X267" s="12">
        <v>1.4834519999999985E-2</v>
      </c>
      <c r="Y267" s="60">
        <v>0.85150154064944317</v>
      </c>
      <c r="Z267" s="60">
        <v>0.22854794975112558</v>
      </c>
      <c r="AA267" s="60">
        <v>2.0465949820788527</v>
      </c>
    </row>
    <row r="268" spans="1:27" x14ac:dyDescent="0.25">
      <c r="A268" s="12" t="s">
        <v>32</v>
      </c>
      <c r="B268" s="36">
        <v>43714</v>
      </c>
      <c r="C268" s="12" t="s">
        <v>23</v>
      </c>
      <c r="D268" s="9" t="s">
        <v>17</v>
      </c>
      <c r="E268" s="13">
        <v>250</v>
      </c>
      <c r="F268" s="13">
        <v>22</v>
      </c>
      <c r="J268" s="15">
        <v>0.46410000000000001</v>
      </c>
      <c r="K268" s="15">
        <v>4.0840799999999997E-2</v>
      </c>
      <c r="L268" s="27">
        <v>3</v>
      </c>
      <c r="M268" s="27">
        <v>1.7000000000000001E-2</v>
      </c>
      <c r="N268" s="12">
        <v>2.5939999999999999</v>
      </c>
      <c r="O268" s="12">
        <v>2.5720000000000001</v>
      </c>
      <c r="P268" s="27">
        <v>2.1999999999999999E-2</v>
      </c>
      <c r="Q268" s="12">
        <v>2.4289999999999998</v>
      </c>
      <c r="R268" s="12">
        <v>2.431</v>
      </c>
      <c r="T268" s="12">
        <v>2.577</v>
      </c>
      <c r="U268" s="12">
        <v>2.4090000000000003</v>
      </c>
      <c r="V268" s="12">
        <v>0.01</v>
      </c>
      <c r="W268" s="12">
        <v>4.4855999999999917E-2</v>
      </c>
      <c r="X268" s="12">
        <v>0.42412416000000003</v>
      </c>
      <c r="Y268" s="60">
        <v>1.0983134512546258</v>
      </c>
      <c r="Z268" s="60">
        <v>10.384815184815187</v>
      </c>
      <c r="AA268" s="60">
        <v>1.1565150346954511</v>
      </c>
    </row>
    <row r="269" spans="1:27" x14ac:dyDescent="0.25">
      <c r="A269" s="12" t="s">
        <v>33</v>
      </c>
      <c r="B269" s="55">
        <v>43714</v>
      </c>
      <c r="C269" s="12" t="s">
        <v>23</v>
      </c>
      <c r="D269" s="9" t="s">
        <v>17</v>
      </c>
      <c r="E269" s="13">
        <v>220</v>
      </c>
      <c r="F269" s="13">
        <v>24</v>
      </c>
      <c r="J269" s="15">
        <v>0.50629999999999997</v>
      </c>
      <c r="K269" s="15">
        <v>5.5232727272727267E-2</v>
      </c>
      <c r="L269" s="12">
        <v>2.5579999999999998</v>
      </c>
      <c r="M269" s="27">
        <v>0</v>
      </c>
      <c r="N269" s="12">
        <v>1.232</v>
      </c>
      <c r="O269" s="12">
        <v>1.2090000000000001</v>
      </c>
      <c r="P269" s="27">
        <v>2E-3</v>
      </c>
      <c r="Q269" s="12">
        <v>0.77800000000000002</v>
      </c>
      <c r="R269" s="12">
        <v>0.78300000000000003</v>
      </c>
      <c r="T269" s="12">
        <v>1.232</v>
      </c>
      <c r="U269" s="12">
        <v>0.78100000000000003</v>
      </c>
      <c r="V269" s="12">
        <v>0.01</v>
      </c>
      <c r="W269" s="12">
        <v>0.120417</v>
      </c>
      <c r="X269" s="12">
        <v>3.5863440000000003E-2</v>
      </c>
      <c r="Y269" s="60">
        <v>2.1801747975508592</v>
      </c>
      <c r="Z269" s="60">
        <v>0.64931503061426044</v>
      </c>
      <c r="AA269" s="60">
        <v>2.0762987012987013</v>
      </c>
    </row>
    <row r="270" spans="1:27" x14ac:dyDescent="0.25">
      <c r="A270" s="20"/>
      <c r="B270" s="48"/>
      <c r="C270" s="20"/>
      <c r="D270" s="50"/>
      <c r="E270" s="18"/>
      <c r="F270" s="18"/>
      <c r="G270" s="49"/>
      <c r="H270" s="49"/>
      <c r="I270" s="49"/>
      <c r="J270" s="56">
        <v>0.48941999999999997</v>
      </c>
      <c r="K270" s="20">
        <v>7.1954513146853166E-2</v>
      </c>
      <c r="L270" s="17"/>
      <c r="M270" s="17"/>
      <c r="N270" s="17"/>
      <c r="O270" s="17"/>
      <c r="P270" s="28"/>
      <c r="Q270" s="17"/>
      <c r="R270" s="17"/>
      <c r="S270" s="54"/>
      <c r="T270" s="17"/>
      <c r="U270" s="17"/>
      <c r="V270" s="17"/>
      <c r="W270" s="17"/>
      <c r="X270" s="17"/>
      <c r="Y270" s="57">
        <v>1.4044724348515756</v>
      </c>
      <c r="Z270" s="57">
        <v>2.4409406681579489</v>
      </c>
      <c r="AA270" s="57">
        <v>1.8624312442376201</v>
      </c>
    </row>
    <row r="271" spans="1:27" x14ac:dyDescent="0.25">
      <c r="A271" s="12" t="s">
        <v>54</v>
      </c>
      <c r="B271" s="55">
        <v>43714</v>
      </c>
      <c r="C271" s="12" t="s">
        <v>51</v>
      </c>
      <c r="D271" s="9" t="s">
        <v>17</v>
      </c>
      <c r="E271" s="12">
        <v>160</v>
      </c>
      <c r="F271" s="12">
        <v>32</v>
      </c>
      <c r="J271" s="15">
        <v>0.67510000000000003</v>
      </c>
      <c r="K271" s="15">
        <v>0.13502</v>
      </c>
      <c r="L271" s="27">
        <v>2.1819999999999999</v>
      </c>
      <c r="M271" s="27">
        <v>1E-3</v>
      </c>
      <c r="N271" s="27">
        <v>0.996</v>
      </c>
      <c r="O271" s="27">
        <v>0.97799999999999998</v>
      </c>
      <c r="P271" s="27">
        <v>4.0000000000000001E-3</v>
      </c>
      <c r="Q271" s="27">
        <v>0.64200000000000002</v>
      </c>
      <c r="R271" s="27">
        <v>0.64500000000000002</v>
      </c>
      <c r="T271" s="15">
        <v>0.995</v>
      </c>
      <c r="U271" s="15">
        <v>0.64100000000000001</v>
      </c>
      <c r="V271" s="15">
        <v>0.01</v>
      </c>
      <c r="W271" s="15">
        <v>9.4517999999999991E-2</v>
      </c>
      <c r="X271" s="15">
        <v>3.3513839999999989E-2</v>
      </c>
      <c r="Y271" s="60">
        <v>0.700029625240705</v>
      </c>
      <c r="Z271" s="60">
        <v>0.24821389423789061</v>
      </c>
      <c r="AA271" s="60">
        <v>2.1907630522088355</v>
      </c>
    </row>
    <row r="272" spans="1:27" x14ac:dyDescent="0.25">
      <c r="A272" s="12" t="s">
        <v>55</v>
      </c>
      <c r="B272" s="36">
        <v>43714</v>
      </c>
      <c r="C272" s="12" t="s">
        <v>51</v>
      </c>
      <c r="D272" s="9" t="s">
        <v>17</v>
      </c>
      <c r="E272" s="12">
        <v>110</v>
      </c>
      <c r="F272" s="12">
        <v>60</v>
      </c>
      <c r="J272" s="15">
        <v>1.2659</v>
      </c>
      <c r="K272" s="15">
        <v>0.69049090909090904</v>
      </c>
      <c r="L272" s="27">
        <v>0.59299999999999997</v>
      </c>
      <c r="M272" s="27">
        <v>2E-3</v>
      </c>
      <c r="N272" s="27">
        <v>0.28499999999999998</v>
      </c>
      <c r="O272" s="27">
        <v>0.28000000000000003</v>
      </c>
      <c r="P272" s="27">
        <v>0</v>
      </c>
      <c r="Q272" s="27">
        <v>0.17799999999999999</v>
      </c>
      <c r="R272" s="27">
        <v>0.17899999999999999</v>
      </c>
      <c r="T272" s="15">
        <v>0.28299999999999997</v>
      </c>
      <c r="U272" s="15">
        <v>0.17899999999999999</v>
      </c>
      <c r="V272" s="15">
        <v>0.01</v>
      </c>
      <c r="W272" s="15">
        <v>2.7767999999999994E-2</v>
      </c>
      <c r="X272" s="15">
        <v>7.9779599999999888E-3</v>
      </c>
      <c r="Y272" s="60">
        <v>4.0214866893119511E-2</v>
      </c>
      <c r="Z272" s="60">
        <v>1.155404060352317E-2</v>
      </c>
      <c r="AA272" s="60">
        <v>2.0807017543859652</v>
      </c>
    </row>
    <row r="273" spans="1:27" x14ac:dyDescent="0.25">
      <c r="A273" s="12" t="s">
        <v>56</v>
      </c>
      <c r="B273" s="55">
        <v>43714</v>
      </c>
      <c r="C273" s="12" t="s">
        <v>51</v>
      </c>
      <c r="D273" s="9" t="s">
        <v>17</v>
      </c>
      <c r="E273" s="12">
        <v>120</v>
      </c>
      <c r="F273" s="12">
        <v>32</v>
      </c>
      <c r="J273" s="15">
        <v>0.67510000000000003</v>
      </c>
      <c r="K273" s="15">
        <v>0.18002666666666667</v>
      </c>
      <c r="L273" s="27">
        <v>2.5449999999999999</v>
      </c>
      <c r="M273" s="27">
        <v>3.0000000000000001E-3</v>
      </c>
      <c r="N273" s="27">
        <v>1.19</v>
      </c>
      <c r="O273" s="27">
        <v>1.17</v>
      </c>
      <c r="P273" s="27">
        <v>7.0000000000000001E-3</v>
      </c>
      <c r="Q273" s="27">
        <v>0.77600000000000002</v>
      </c>
      <c r="R273" s="27">
        <v>0.78200000000000003</v>
      </c>
      <c r="T273" s="15">
        <v>1.1870000000000001</v>
      </c>
      <c r="U273" s="15">
        <v>0.77500000000000002</v>
      </c>
      <c r="V273" s="15">
        <v>0.01</v>
      </c>
      <c r="W273" s="15">
        <v>0.110004</v>
      </c>
      <c r="X273" s="15">
        <v>4.4321999999999979E-2</v>
      </c>
      <c r="Y273" s="60">
        <v>0.61104280847281889</v>
      </c>
      <c r="Z273" s="60">
        <v>0.24619685972448516</v>
      </c>
      <c r="AA273" s="60">
        <v>2.1386554621848739</v>
      </c>
    </row>
    <row r="274" spans="1:27" x14ac:dyDescent="0.25">
      <c r="A274" s="12" t="s">
        <v>57</v>
      </c>
      <c r="B274" s="36">
        <v>43714</v>
      </c>
      <c r="C274" s="12" t="s">
        <v>51</v>
      </c>
      <c r="D274" s="9" t="s">
        <v>17</v>
      </c>
      <c r="E274" s="12">
        <v>170</v>
      </c>
      <c r="F274" s="12">
        <v>20</v>
      </c>
      <c r="J274" s="15">
        <v>0.42190000000000005</v>
      </c>
      <c r="K274" s="15">
        <v>4.9635294117647062E-2</v>
      </c>
      <c r="L274" s="27">
        <v>1.5820000000000001</v>
      </c>
      <c r="M274" s="27">
        <v>0</v>
      </c>
      <c r="N274" s="27">
        <v>0.73599999999999999</v>
      </c>
      <c r="O274" s="27">
        <v>0.72199999999999998</v>
      </c>
      <c r="P274" s="27">
        <v>4.0000000000000001E-3</v>
      </c>
      <c r="Q274" s="27">
        <v>0.46899999999999997</v>
      </c>
      <c r="R274" s="27">
        <v>0.47099999999999997</v>
      </c>
      <c r="T274" s="15">
        <v>0.73599999999999999</v>
      </c>
      <c r="U274" s="15">
        <v>0.46699999999999997</v>
      </c>
      <c r="V274" s="15">
        <v>0.01</v>
      </c>
      <c r="W274" s="15">
        <v>7.1823000000000012E-2</v>
      </c>
      <c r="X274" s="15">
        <v>2.1691079999999998E-2</v>
      </c>
      <c r="Y274" s="60">
        <v>1.4470146954254564</v>
      </c>
      <c r="Z274" s="60">
        <v>0.43700919649205966</v>
      </c>
      <c r="AA274" s="60">
        <v>2.1494565217391304</v>
      </c>
    </row>
    <row r="275" spans="1:27" x14ac:dyDescent="0.25">
      <c r="A275" s="12" t="s">
        <v>58</v>
      </c>
      <c r="B275" s="55">
        <v>43714</v>
      </c>
      <c r="C275" s="12" t="s">
        <v>51</v>
      </c>
      <c r="D275" s="9" t="s">
        <v>17</v>
      </c>
      <c r="E275" s="12">
        <v>110</v>
      </c>
      <c r="F275" s="12">
        <v>60</v>
      </c>
      <c r="J275" s="15">
        <v>1.2659</v>
      </c>
      <c r="K275" s="15">
        <v>0.69049090909090904</v>
      </c>
      <c r="L275" s="27">
        <v>0.42799999999999999</v>
      </c>
      <c r="M275" s="27">
        <v>2E-3</v>
      </c>
      <c r="N275" s="27">
        <v>0.19600000000000001</v>
      </c>
      <c r="O275" s="27">
        <v>0.192</v>
      </c>
      <c r="P275" s="27">
        <v>0</v>
      </c>
      <c r="Q275" s="27">
        <v>0.123</v>
      </c>
      <c r="R275" s="27">
        <v>0.124</v>
      </c>
      <c r="T275" s="15">
        <v>0.19400000000000001</v>
      </c>
      <c r="U275" s="15">
        <v>0.124</v>
      </c>
      <c r="V275" s="15">
        <v>0.01</v>
      </c>
      <c r="W275" s="15">
        <v>1.8690000000000002E-2</v>
      </c>
      <c r="X275" s="15">
        <v>6.215759999999999E-3</v>
      </c>
      <c r="Y275" s="60">
        <v>2.7067698870368914E-2</v>
      </c>
      <c r="Z275" s="60">
        <v>9.0019432814598295E-3</v>
      </c>
      <c r="AA275" s="60">
        <v>2.1836734693877551</v>
      </c>
    </row>
    <row r="276" spans="1:27" x14ac:dyDescent="0.25">
      <c r="A276" s="20"/>
      <c r="B276" s="48"/>
      <c r="C276" s="20"/>
      <c r="D276" s="50"/>
      <c r="E276" s="20"/>
      <c r="F276" s="20"/>
      <c r="G276" s="49"/>
      <c r="H276" s="49"/>
      <c r="I276" s="49"/>
      <c r="J276" s="56">
        <v>0.8607800000000001</v>
      </c>
      <c r="K276" s="20">
        <v>0.34913275579322633</v>
      </c>
      <c r="L276" s="28"/>
      <c r="M276" s="28"/>
      <c r="N276" s="28"/>
      <c r="O276" s="28"/>
      <c r="P276" s="28"/>
      <c r="Q276" s="28"/>
      <c r="R276" s="28"/>
      <c r="S276" s="54"/>
      <c r="T276" s="21"/>
      <c r="U276" s="21"/>
      <c r="V276" s="21"/>
      <c r="W276" s="21"/>
      <c r="X276" s="21"/>
      <c r="Y276" s="57">
        <v>0.56507393898049374</v>
      </c>
      <c r="Z276" s="57">
        <v>0.1903951868678837</v>
      </c>
      <c r="AA276" s="57">
        <v>2.1486500519813121</v>
      </c>
    </row>
    <row r="277" spans="1:27" x14ac:dyDescent="0.25">
      <c r="A277" s="12" t="s">
        <v>34</v>
      </c>
      <c r="B277" s="55">
        <v>43714</v>
      </c>
      <c r="C277" s="12" t="s">
        <v>19</v>
      </c>
      <c r="D277" s="9" t="s">
        <v>17</v>
      </c>
      <c r="E277" s="12">
        <v>180</v>
      </c>
      <c r="F277" s="12">
        <v>40</v>
      </c>
      <c r="J277" s="15">
        <v>0.84390000000000009</v>
      </c>
      <c r="K277" s="15">
        <v>0.18753333333333336</v>
      </c>
      <c r="L277" s="27">
        <v>1.2569999999999999</v>
      </c>
      <c r="M277" s="27">
        <v>0</v>
      </c>
      <c r="N277" s="27">
        <v>0.63300000000000001</v>
      </c>
      <c r="O277" s="27">
        <v>0.621</v>
      </c>
      <c r="P277" s="27">
        <v>0</v>
      </c>
      <c r="Q277" s="27">
        <v>0.39600000000000002</v>
      </c>
      <c r="R277" s="27">
        <v>0.39700000000000002</v>
      </c>
      <c r="T277" s="15">
        <v>0.63300000000000001</v>
      </c>
      <c r="U277" s="15">
        <v>0.39700000000000002</v>
      </c>
      <c r="V277" s="15">
        <v>0.01</v>
      </c>
      <c r="W277" s="15">
        <v>6.3011999999999999E-2</v>
      </c>
      <c r="X277" s="15">
        <v>1.6511280000000003E-2</v>
      </c>
      <c r="Y277" s="60">
        <v>0.33600426590828292</v>
      </c>
      <c r="Z277" s="60">
        <v>8.8044507643085676E-2</v>
      </c>
      <c r="AA277" s="60">
        <v>1.9857819905213268</v>
      </c>
    </row>
    <row r="278" spans="1:27" x14ac:dyDescent="0.25">
      <c r="A278" s="12" t="s">
        <v>35</v>
      </c>
      <c r="B278" s="36">
        <v>43714</v>
      </c>
      <c r="C278" s="12" t="s">
        <v>19</v>
      </c>
      <c r="D278" s="9" t="s">
        <v>17</v>
      </c>
      <c r="E278" s="12">
        <v>140</v>
      </c>
      <c r="F278" s="12">
        <v>50</v>
      </c>
      <c r="J278" s="15">
        <v>1.0548999999999999</v>
      </c>
      <c r="K278" s="15">
        <v>0.37674999999999997</v>
      </c>
      <c r="L278" s="27">
        <v>3</v>
      </c>
      <c r="M278" s="27">
        <v>4.0000000000000001E-3</v>
      </c>
      <c r="N278" s="27">
        <v>1.891</v>
      </c>
      <c r="O278" s="27">
        <v>1.8540000000000001</v>
      </c>
      <c r="P278" s="27">
        <v>6.0000000000000001E-3</v>
      </c>
      <c r="Q278" s="27">
        <v>1.242</v>
      </c>
      <c r="R278" s="27">
        <v>1.2450000000000001</v>
      </c>
      <c r="T278" s="15">
        <v>1.887</v>
      </c>
      <c r="U278" s="15">
        <v>1.2390000000000001</v>
      </c>
      <c r="V278" s="15">
        <v>0.01</v>
      </c>
      <c r="W278" s="15">
        <v>0.17301599999999998</v>
      </c>
      <c r="X278" s="15">
        <v>7.504836000000005E-2</v>
      </c>
      <c r="Y278" s="60">
        <v>0.45923291307232911</v>
      </c>
      <c r="Z278" s="60">
        <v>0.19919936297279378</v>
      </c>
      <c r="AA278" s="60">
        <v>1.5864621893178212</v>
      </c>
    </row>
    <row r="279" spans="1:27" x14ac:dyDescent="0.25">
      <c r="A279" s="12" t="s">
        <v>36</v>
      </c>
      <c r="B279" s="55">
        <v>43714</v>
      </c>
      <c r="C279" s="12" t="s">
        <v>19</v>
      </c>
      <c r="D279" s="9" t="s">
        <v>17</v>
      </c>
      <c r="E279" s="12">
        <v>190</v>
      </c>
      <c r="F279" s="12">
        <v>60</v>
      </c>
      <c r="J279" s="15">
        <v>1.2659</v>
      </c>
      <c r="K279" s="15">
        <v>0.39975789473684209</v>
      </c>
      <c r="L279" s="27">
        <v>1.7030000000000001</v>
      </c>
      <c r="M279" s="27">
        <v>1E-3</v>
      </c>
      <c r="N279" s="27">
        <v>0.86399999999999999</v>
      </c>
      <c r="O279" s="27">
        <v>0.84399999999999997</v>
      </c>
      <c r="P279" s="27">
        <v>3.0000000000000001E-3</v>
      </c>
      <c r="Q279" s="27">
        <v>0.54400000000000004</v>
      </c>
      <c r="R279" s="27">
        <v>0.54400000000000004</v>
      </c>
      <c r="T279" s="15">
        <v>0.86299999999999999</v>
      </c>
      <c r="U279" s="15">
        <v>0.54100000000000004</v>
      </c>
      <c r="V279" s="15">
        <v>0.01</v>
      </c>
      <c r="W279" s="15">
        <v>8.5973999999999981E-2</v>
      </c>
      <c r="X279" s="15">
        <v>2.3367840000000011E-2</v>
      </c>
      <c r="Y279" s="60">
        <v>0.21506517102456746</v>
      </c>
      <c r="Z279" s="60">
        <v>5.8454980646180613E-2</v>
      </c>
      <c r="AA279" s="60">
        <v>1.9710648148148149</v>
      </c>
    </row>
    <row r="280" spans="1:27" x14ac:dyDescent="0.25">
      <c r="A280" s="12" t="s">
        <v>37</v>
      </c>
      <c r="B280" s="36">
        <v>43714</v>
      </c>
      <c r="C280" s="12" t="s">
        <v>19</v>
      </c>
      <c r="D280" s="9" t="s">
        <v>17</v>
      </c>
      <c r="E280" s="12">
        <v>110</v>
      </c>
      <c r="F280" s="12">
        <v>60</v>
      </c>
      <c r="J280" s="15">
        <v>1.2659</v>
      </c>
      <c r="K280" s="15">
        <v>0.69049090909090904</v>
      </c>
      <c r="L280" s="27">
        <v>3</v>
      </c>
      <c r="M280" s="27">
        <v>2E-3</v>
      </c>
      <c r="N280" s="27">
        <v>2.42</v>
      </c>
      <c r="O280" s="27">
        <v>2.391</v>
      </c>
      <c r="P280" s="27">
        <v>7.0000000000000001E-3</v>
      </c>
      <c r="Q280" s="27">
        <v>1.9490000000000001</v>
      </c>
      <c r="R280" s="27">
        <v>1.9530000000000001</v>
      </c>
      <c r="T280" s="15">
        <v>2.4180000000000001</v>
      </c>
      <c r="U280" s="15">
        <v>1.9460000000000002</v>
      </c>
      <c r="V280" s="15">
        <v>0.01</v>
      </c>
      <c r="W280" s="15">
        <v>0.126024</v>
      </c>
      <c r="X280" s="15">
        <v>0.25581804000000002</v>
      </c>
      <c r="Y280" s="60">
        <v>0.18251362666877322</v>
      </c>
      <c r="Z280" s="60">
        <v>0.37048719488111231</v>
      </c>
      <c r="AA280" s="60">
        <v>1.2396694214876034</v>
      </c>
    </row>
    <row r="281" spans="1:27" x14ac:dyDescent="0.25">
      <c r="A281" s="12" t="s">
        <v>38</v>
      </c>
      <c r="B281" s="55">
        <v>43714</v>
      </c>
      <c r="C281" s="12" t="s">
        <v>19</v>
      </c>
      <c r="D281" s="9" t="s">
        <v>17</v>
      </c>
      <c r="E281" s="12">
        <v>180</v>
      </c>
      <c r="F281" s="12">
        <v>84</v>
      </c>
      <c r="J281" s="15">
        <v>1.7723</v>
      </c>
      <c r="K281" s="15">
        <v>0.82707333333333333</v>
      </c>
      <c r="L281" s="27">
        <v>1.1930000000000001</v>
      </c>
      <c r="M281" s="27">
        <v>0</v>
      </c>
      <c r="N281" s="27">
        <v>0.59699999999999998</v>
      </c>
      <c r="O281" s="27">
        <v>0.58499999999999996</v>
      </c>
      <c r="P281" s="27">
        <v>2E-3</v>
      </c>
      <c r="Q281" s="27">
        <v>0.375</v>
      </c>
      <c r="R281" s="27">
        <v>0.376</v>
      </c>
      <c r="T281" s="15">
        <v>0.59699999999999998</v>
      </c>
      <c r="U281" s="15">
        <v>0.374</v>
      </c>
      <c r="V281" s="15">
        <v>0.01</v>
      </c>
      <c r="W281" s="15">
        <v>5.9540999999999997E-2</v>
      </c>
      <c r="X281" s="15">
        <v>1.556076E-2</v>
      </c>
      <c r="Y281" s="60">
        <v>7.1989988795834306E-2</v>
      </c>
      <c r="Z281" s="60">
        <v>1.8814244605476337E-2</v>
      </c>
      <c r="AA281" s="60">
        <v>1.9983249581239533</v>
      </c>
    </row>
    <row r="282" spans="1:27" x14ac:dyDescent="0.25">
      <c r="A282" s="20"/>
      <c r="B282" s="48"/>
      <c r="C282" s="20"/>
      <c r="D282" s="50"/>
      <c r="E282" s="16"/>
      <c r="F282" s="16"/>
      <c r="G282" s="49"/>
      <c r="H282" s="49"/>
      <c r="I282" s="49"/>
      <c r="J282" s="58">
        <v>1.24058</v>
      </c>
      <c r="K282" s="22">
        <v>0.49632109409888353</v>
      </c>
      <c r="L282" s="28"/>
      <c r="M282" s="28"/>
      <c r="N282" s="28"/>
      <c r="O282" s="28"/>
      <c r="P282" s="28"/>
      <c r="Q282" s="28"/>
      <c r="R282" s="28"/>
      <c r="S282" s="54"/>
      <c r="T282" s="23"/>
      <c r="U282" s="23"/>
      <c r="V282" s="23"/>
      <c r="W282" s="23"/>
      <c r="X282" s="23"/>
      <c r="Y282" s="61">
        <v>0.25296119309395743</v>
      </c>
      <c r="Z282" s="61">
        <v>0.14700005814972975</v>
      </c>
      <c r="AA282" s="61">
        <v>1.7562606748531038</v>
      </c>
    </row>
    <row r="283" spans="1:27" x14ac:dyDescent="0.25">
      <c r="A283" s="12" t="s">
        <v>39</v>
      </c>
      <c r="B283" s="55">
        <v>43714</v>
      </c>
      <c r="C283" s="12" t="s">
        <v>18</v>
      </c>
      <c r="D283" s="9" t="s">
        <v>17</v>
      </c>
      <c r="E283" s="12">
        <v>140</v>
      </c>
      <c r="F283" s="12">
        <v>20</v>
      </c>
      <c r="J283" s="15">
        <v>0.42190000000000005</v>
      </c>
      <c r="K283" s="15">
        <v>6.0271428571428573E-2</v>
      </c>
      <c r="L283" s="27">
        <v>0.64900000000000002</v>
      </c>
      <c r="M283" s="27">
        <v>1E-3</v>
      </c>
      <c r="N283" s="27">
        <v>0.34899999999999998</v>
      </c>
      <c r="O283" s="27">
        <v>0.34300000000000003</v>
      </c>
      <c r="P283" s="27">
        <v>3.0000000000000001E-3</v>
      </c>
      <c r="Q283" s="27">
        <v>0.222</v>
      </c>
      <c r="R283" s="27">
        <v>0.223</v>
      </c>
      <c r="T283" s="15">
        <v>0.34799999999999998</v>
      </c>
      <c r="U283" s="15">
        <v>0.22</v>
      </c>
      <c r="V283" s="15">
        <v>0.01</v>
      </c>
      <c r="W283" s="15">
        <v>3.4175999999999991E-2</v>
      </c>
      <c r="X283" s="15">
        <v>9.7187999999999962E-3</v>
      </c>
      <c r="Y283" s="60">
        <v>0.56703484237971069</v>
      </c>
      <c r="Z283" s="60">
        <v>0.1612505333017302</v>
      </c>
      <c r="AA283" s="60">
        <v>1.8595988538681951</v>
      </c>
    </row>
    <row r="284" spans="1:27" x14ac:dyDescent="0.25">
      <c r="A284" s="12" t="s">
        <v>40</v>
      </c>
      <c r="B284" s="36">
        <v>43714</v>
      </c>
      <c r="C284" s="12" t="s">
        <v>18</v>
      </c>
      <c r="D284" s="9" t="s">
        <v>17</v>
      </c>
      <c r="E284" s="12">
        <v>120</v>
      </c>
      <c r="F284" s="12">
        <v>24</v>
      </c>
      <c r="J284" s="15">
        <v>0.50629999999999997</v>
      </c>
      <c r="K284" s="15">
        <v>0.10126</v>
      </c>
      <c r="L284" s="27">
        <v>0.84299999999999997</v>
      </c>
      <c r="M284" s="27">
        <v>0</v>
      </c>
      <c r="N284" s="27">
        <v>0.44400000000000001</v>
      </c>
      <c r="O284" s="27">
        <v>0.436</v>
      </c>
      <c r="P284" s="27">
        <v>2E-3</v>
      </c>
      <c r="Q284" s="27">
        <v>0.28000000000000003</v>
      </c>
      <c r="R284" s="27">
        <v>0.28199999999999997</v>
      </c>
      <c r="T284" s="15">
        <v>0.44400000000000001</v>
      </c>
      <c r="U284" s="15">
        <v>0.27999999999999997</v>
      </c>
      <c r="V284" s="15">
        <v>0.01</v>
      </c>
      <c r="W284" s="15">
        <v>4.3788000000000007E-2</v>
      </c>
      <c r="X284" s="15">
        <v>1.2175199999999978E-2</v>
      </c>
      <c r="Y284" s="60">
        <v>0.43243136480347627</v>
      </c>
      <c r="Z284" s="60">
        <v>0.1202370136282834</v>
      </c>
      <c r="AA284" s="60">
        <v>1.8986486486486485</v>
      </c>
    </row>
    <row r="285" spans="1:27" x14ac:dyDescent="0.25">
      <c r="A285" s="12" t="s">
        <v>41</v>
      </c>
      <c r="B285" s="55">
        <v>43714</v>
      </c>
      <c r="C285" s="12" t="s">
        <v>18</v>
      </c>
      <c r="D285" s="9" t="s">
        <v>17</v>
      </c>
      <c r="E285" s="12">
        <v>140</v>
      </c>
      <c r="F285" s="12">
        <v>26</v>
      </c>
      <c r="J285" s="15">
        <v>0.54849999999999999</v>
      </c>
      <c r="K285" s="15">
        <v>0.10186428571428571</v>
      </c>
      <c r="L285" s="27">
        <v>0.873</v>
      </c>
      <c r="M285" s="27">
        <v>0</v>
      </c>
      <c r="N285" s="27">
        <v>0.45</v>
      </c>
      <c r="O285" s="27">
        <v>0.443</v>
      </c>
      <c r="P285" s="27">
        <v>4.0000000000000001E-3</v>
      </c>
      <c r="Q285" s="27">
        <v>0.29099999999999998</v>
      </c>
      <c r="R285" s="27">
        <v>0.29299999999999998</v>
      </c>
      <c r="T285" s="15">
        <v>0.45</v>
      </c>
      <c r="U285" s="15">
        <v>0.28899999999999998</v>
      </c>
      <c r="V285" s="15">
        <v>0.01</v>
      </c>
      <c r="W285" s="15">
        <v>4.2987000000000011E-2</v>
      </c>
      <c r="X285" s="15">
        <v>1.443935999999999E-2</v>
      </c>
      <c r="Y285" s="60">
        <v>0.42200266460977504</v>
      </c>
      <c r="Z285" s="60">
        <v>0.14175095715587957</v>
      </c>
      <c r="AA285" s="60">
        <v>1.94</v>
      </c>
    </row>
    <row r="286" spans="1:27" x14ac:dyDescent="0.25">
      <c r="A286" s="12" t="s">
        <v>42</v>
      </c>
      <c r="B286" s="36">
        <v>43714</v>
      </c>
      <c r="C286" s="12" t="s">
        <v>18</v>
      </c>
      <c r="D286" s="9" t="s">
        <v>17</v>
      </c>
      <c r="E286" s="12">
        <v>150</v>
      </c>
      <c r="F286" s="12">
        <v>18</v>
      </c>
      <c r="J286" s="15">
        <v>0.37970000000000004</v>
      </c>
      <c r="K286" s="15">
        <v>4.5564E-2</v>
      </c>
      <c r="L286" s="27">
        <v>0.89700000000000002</v>
      </c>
      <c r="M286" s="27">
        <v>1E-3</v>
      </c>
      <c r="N286" s="27">
        <v>0.46899999999999997</v>
      </c>
      <c r="O286" s="27">
        <v>0.46100000000000002</v>
      </c>
      <c r="P286" s="27">
        <v>4.0000000000000001E-3</v>
      </c>
      <c r="Q286" s="27">
        <v>0.29399999999999998</v>
      </c>
      <c r="R286" s="27">
        <v>0.29599999999999999</v>
      </c>
      <c r="T286" s="15">
        <v>0.46799999999999997</v>
      </c>
      <c r="U286" s="15">
        <v>0.29199999999999998</v>
      </c>
      <c r="V286" s="15">
        <v>0.01</v>
      </c>
      <c r="W286" s="15">
        <v>4.6991999999999992E-2</v>
      </c>
      <c r="X286" s="15">
        <v>1.127807999999997E-2</v>
      </c>
      <c r="Y286" s="60">
        <v>1.0313405319989464</v>
      </c>
      <c r="Z286" s="60">
        <v>0.24752172767974651</v>
      </c>
      <c r="AA286" s="60">
        <v>1.9125799573560769</v>
      </c>
    </row>
    <row r="287" spans="1:27" x14ac:dyDescent="0.25">
      <c r="A287" s="12" t="s">
        <v>43</v>
      </c>
      <c r="B287" s="55">
        <v>43714</v>
      </c>
      <c r="C287" s="12" t="s">
        <v>18</v>
      </c>
      <c r="D287" s="9" t="s">
        <v>17</v>
      </c>
      <c r="E287" s="12">
        <v>230</v>
      </c>
      <c r="F287" s="12">
        <v>18</v>
      </c>
      <c r="J287" s="15">
        <v>0.37970000000000004</v>
      </c>
      <c r="K287" s="15">
        <v>2.9715652173913049E-2</v>
      </c>
      <c r="L287" s="27">
        <v>0.78300000000000003</v>
      </c>
      <c r="M287" s="27">
        <v>2E-3</v>
      </c>
      <c r="N287" s="27">
        <v>0.41699999999999998</v>
      </c>
      <c r="O287" s="27">
        <v>0.41</v>
      </c>
      <c r="P287" s="27">
        <v>4.0000000000000001E-3</v>
      </c>
      <c r="Q287" s="27">
        <v>0.26800000000000002</v>
      </c>
      <c r="R287" s="27">
        <v>0.27</v>
      </c>
      <c r="T287" s="15">
        <v>0.41499999999999998</v>
      </c>
      <c r="U287" s="15">
        <v>0.26600000000000001</v>
      </c>
      <c r="V287" s="15">
        <v>0.01</v>
      </c>
      <c r="W287" s="15">
        <v>3.9782999999999992E-2</v>
      </c>
      <c r="X287" s="15">
        <v>1.3221840000000016E-2</v>
      </c>
      <c r="Y287" s="60">
        <v>1.3387893951365109</v>
      </c>
      <c r="Z287" s="60">
        <v>0.4449453076990611</v>
      </c>
      <c r="AA287" s="60">
        <v>1.8776978417266188</v>
      </c>
    </row>
    <row r="288" spans="1:27" x14ac:dyDescent="0.25">
      <c r="A288" s="49"/>
      <c r="B288" s="48"/>
      <c r="C288" s="20"/>
      <c r="D288" s="50"/>
      <c r="E288" s="25"/>
      <c r="F288" s="25"/>
      <c r="G288" s="49"/>
      <c r="H288" s="49"/>
      <c r="I288" s="49"/>
      <c r="J288" s="58">
        <v>0.44722000000000006</v>
      </c>
      <c r="K288" s="26">
        <v>6.7735073291925463E-2</v>
      </c>
      <c r="L288" s="25"/>
      <c r="M288" s="25"/>
      <c r="N288" s="25"/>
      <c r="O288" s="25"/>
      <c r="P288" s="59"/>
      <c r="Q288" s="25"/>
      <c r="R288" s="25"/>
      <c r="S288" s="54"/>
      <c r="T288" s="38"/>
      <c r="U288" s="38"/>
      <c r="V288" s="38"/>
      <c r="W288" s="38"/>
      <c r="X288" s="38"/>
      <c r="Y288" s="44"/>
      <c r="Z288" s="44"/>
      <c r="AA288" s="44"/>
    </row>
    <row r="289" spans="1:27" x14ac:dyDescent="0.25">
      <c r="A289" s="12" t="s">
        <v>72</v>
      </c>
      <c r="B289" s="55">
        <v>43714</v>
      </c>
      <c r="C289" s="12" t="s">
        <v>77</v>
      </c>
      <c r="D289" s="9" t="s">
        <v>17</v>
      </c>
      <c r="E289" s="12">
        <v>230</v>
      </c>
      <c r="F289" s="12">
        <v>20</v>
      </c>
      <c r="J289" s="15">
        <v>0.42190000000000005</v>
      </c>
      <c r="K289" s="15">
        <v>3.6686956521739131E-2</v>
      </c>
      <c r="L289" s="27">
        <v>1.1220000000000001</v>
      </c>
      <c r="M289" s="27">
        <v>2E-3</v>
      </c>
      <c r="N289" s="27">
        <v>0.53700000000000003</v>
      </c>
      <c r="O289" s="27">
        <v>0.52900000000000003</v>
      </c>
      <c r="P289" s="27">
        <v>1.2E-2</v>
      </c>
      <c r="Q289" s="27">
        <v>0.35599999999999998</v>
      </c>
      <c r="R289" s="27">
        <v>0.35899999999999999</v>
      </c>
      <c r="T289" s="15">
        <v>0.53500000000000003</v>
      </c>
      <c r="U289" s="15">
        <v>0.34699999999999998</v>
      </c>
      <c r="V289" s="15">
        <v>0.01</v>
      </c>
      <c r="W289" s="15">
        <v>5.0196000000000018E-2</v>
      </c>
      <c r="X289" s="15">
        <v>1.8647279999999974E-2</v>
      </c>
      <c r="Y289" s="60">
        <v>1.3682246977956867</v>
      </c>
      <c r="Z289" s="60">
        <v>0.5082809196492053</v>
      </c>
      <c r="AA289" s="60">
        <v>2.0893854748603351</v>
      </c>
    </row>
    <row r="290" spans="1:27" x14ac:dyDescent="0.25">
      <c r="A290" s="12" t="s">
        <v>73</v>
      </c>
      <c r="B290" s="36">
        <v>43714</v>
      </c>
      <c r="C290" s="12" t="s">
        <v>77</v>
      </c>
      <c r="D290" s="9" t="s">
        <v>17</v>
      </c>
      <c r="E290" s="12">
        <v>110</v>
      </c>
      <c r="F290" s="12">
        <v>34</v>
      </c>
      <c r="J290" s="15">
        <v>0.71730000000000005</v>
      </c>
      <c r="K290" s="15">
        <v>0.2217109090909091</v>
      </c>
      <c r="L290" s="27">
        <v>0.68799999999999994</v>
      </c>
      <c r="M290" s="27">
        <v>0</v>
      </c>
      <c r="N290" s="27">
        <v>0.34799999999999998</v>
      </c>
      <c r="O290" s="27">
        <v>0.34300000000000003</v>
      </c>
      <c r="P290" s="27">
        <v>3.0000000000000001E-3</v>
      </c>
      <c r="Q290" s="27">
        <v>0.223</v>
      </c>
      <c r="R290" s="27">
        <v>0.22500000000000001</v>
      </c>
      <c r="T290" s="15">
        <v>0.34799999999999998</v>
      </c>
      <c r="U290" s="15">
        <v>0.222</v>
      </c>
      <c r="V290" s="15">
        <v>0.01</v>
      </c>
      <c r="W290" s="15">
        <v>3.3641999999999998E-2</v>
      </c>
      <c r="X290" s="15">
        <v>1.0370279999999996E-2</v>
      </c>
      <c r="Y290" s="60">
        <v>0.15173813565576794</v>
      </c>
      <c r="Z290" s="60">
        <v>4.6773882451349405E-2</v>
      </c>
      <c r="AA290" s="60">
        <v>1.9770114942528736</v>
      </c>
    </row>
    <row r="291" spans="1:27" x14ac:dyDescent="0.25">
      <c r="A291" s="12" t="s">
        <v>74</v>
      </c>
      <c r="B291" s="55">
        <v>43714</v>
      </c>
      <c r="C291" s="12" t="s">
        <v>77</v>
      </c>
      <c r="D291" s="9" t="s">
        <v>17</v>
      </c>
      <c r="E291" s="12">
        <v>130</v>
      </c>
      <c r="F291" s="12">
        <v>12</v>
      </c>
      <c r="J291" s="15">
        <v>0.25309999999999999</v>
      </c>
      <c r="K291" s="15">
        <v>2.3363076923076924E-2</v>
      </c>
      <c r="L291" s="27">
        <v>1.294</v>
      </c>
      <c r="M291" s="27">
        <v>2E-3</v>
      </c>
      <c r="N291" s="27">
        <v>0.64500000000000002</v>
      </c>
      <c r="O291" s="27">
        <v>0.63500000000000001</v>
      </c>
      <c r="P291" s="27">
        <v>8.9999999999999993E-3</v>
      </c>
      <c r="Q291" s="27">
        <v>0.41299999999999998</v>
      </c>
      <c r="R291" s="27">
        <v>0.41699999999999998</v>
      </c>
      <c r="T291" s="15">
        <v>0.64300000000000002</v>
      </c>
      <c r="U291" s="15">
        <v>0.40799999999999997</v>
      </c>
      <c r="V291" s="15">
        <v>0.01</v>
      </c>
      <c r="W291" s="15">
        <v>6.2745000000000009E-2</v>
      </c>
      <c r="X291" s="15">
        <v>1.835891999999998E-2</v>
      </c>
      <c r="Y291" s="60">
        <v>2.685647965231134</v>
      </c>
      <c r="Z291" s="60">
        <v>0.78580916633741515</v>
      </c>
      <c r="AA291" s="60">
        <v>2.0062015503875967</v>
      </c>
    </row>
    <row r="292" spans="1:27" x14ac:dyDescent="0.25">
      <c r="A292" s="12" t="s">
        <v>75</v>
      </c>
      <c r="B292" s="36">
        <v>43714</v>
      </c>
      <c r="C292" s="12" t="s">
        <v>77</v>
      </c>
      <c r="D292" s="9" t="s">
        <v>17</v>
      </c>
      <c r="E292" s="12">
        <v>150</v>
      </c>
      <c r="F292" s="12">
        <v>18</v>
      </c>
      <c r="J292" s="15">
        <v>0.37970000000000004</v>
      </c>
      <c r="K292" s="15">
        <v>4.5564E-2</v>
      </c>
      <c r="L292" s="27">
        <v>1.3089999999999999</v>
      </c>
      <c r="M292" s="27">
        <v>1E-3</v>
      </c>
      <c r="N292" s="27">
        <v>0.64800000000000002</v>
      </c>
      <c r="O292" s="27">
        <v>0.63900000000000001</v>
      </c>
      <c r="P292" s="27">
        <v>0.01</v>
      </c>
      <c r="Q292" s="27">
        <v>0.41799999999999998</v>
      </c>
      <c r="R292" s="27">
        <v>0.42299999999999999</v>
      </c>
      <c r="T292" s="15">
        <v>0.64700000000000002</v>
      </c>
      <c r="U292" s="15">
        <v>0.41299999999999998</v>
      </c>
      <c r="V292" s="15">
        <v>0.01</v>
      </c>
      <c r="W292" s="15">
        <v>6.2478000000000006E-2</v>
      </c>
      <c r="X292" s="15">
        <v>1.9320119999999993E-2</v>
      </c>
      <c r="Y292" s="60">
        <v>1.3712141164076903</v>
      </c>
      <c r="Z292" s="60">
        <v>0.42402159599683947</v>
      </c>
      <c r="AA292" s="60">
        <v>2.0200617283950617</v>
      </c>
    </row>
    <row r="293" spans="1:27" x14ac:dyDescent="0.25">
      <c r="A293" s="12" t="s">
        <v>76</v>
      </c>
      <c r="B293" s="55">
        <v>43714</v>
      </c>
      <c r="C293" s="12" t="s">
        <v>77</v>
      </c>
      <c r="D293" s="9" t="s">
        <v>17</v>
      </c>
      <c r="E293" s="12">
        <v>80</v>
      </c>
      <c r="F293" s="12">
        <v>26</v>
      </c>
      <c r="J293" s="15">
        <v>0.54849999999999999</v>
      </c>
      <c r="K293" s="15">
        <v>0.17826249999999999</v>
      </c>
      <c r="L293" s="27">
        <v>0.97299999999999998</v>
      </c>
      <c r="M293" s="27">
        <v>0</v>
      </c>
      <c r="N293" s="27">
        <v>0.52</v>
      </c>
      <c r="O293" s="27">
        <v>0.51300000000000001</v>
      </c>
      <c r="P293" s="27">
        <v>3.0000000000000001E-3</v>
      </c>
      <c r="Q293" s="27">
        <v>0.31900000000000001</v>
      </c>
      <c r="R293" s="27">
        <v>0.32400000000000001</v>
      </c>
      <c r="T293" s="15">
        <v>0.52</v>
      </c>
      <c r="U293" s="15">
        <v>0.32100000000000001</v>
      </c>
      <c r="V293" s="15">
        <v>0.01</v>
      </c>
      <c r="W293" s="15">
        <v>5.3133E-2</v>
      </c>
      <c r="X293" s="15">
        <v>1.0445040000000013E-2</v>
      </c>
      <c r="Y293" s="60">
        <v>0.29806044456910458</v>
      </c>
      <c r="Z293" s="60">
        <v>5.8593590912278316E-2</v>
      </c>
      <c r="AA293" s="60">
        <v>1.8711538461538459</v>
      </c>
    </row>
    <row r="294" spans="1:27" x14ac:dyDescent="0.25">
      <c r="A294" s="49"/>
      <c r="B294" s="48"/>
      <c r="C294" s="49"/>
      <c r="D294" s="50"/>
      <c r="E294" s="25"/>
      <c r="F294" s="25"/>
      <c r="G294" s="49"/>
      <c r="H294" s="49"/>
      <c r="I294" s="49"/>
      <c r="J294" s="58">
        <v>0.46410000000000001</v>
      </c>
      <c r="K294" s="26">
        <v>0.10111748850714504</v>
      </c>
      <c r="L294" s="25"/>
      <c r="M294" s="25"/>
      <c r="N294" s="25"/>
      <c r="O294" s="25"/>
      <c r="P294" s="59"/>
      <c r="Q294" s="25"/>
      <c r="R294" s="25"/>
      <c r="S294" s="54"/>
      <c r="T294" s="38"/>
      <c r="U294" s="38"/>
      <c r="V294" s="38"/>
      <c r="W294" s="38"/>
      <c r="X294" s="38"/>
      <c r="Y294" s="44"/>
      <c r="Z294" s="44"/>
      <c r="AA294" s="44"/>
    </row>
    <row r="295" spans="1:27" x14ac:dyDescent="0.25">
      <c r="A295" s="36" t="s">
        <v>59</v>
      </c>
      <c r="B295" s="55">
        <v>43714</v>
      </c>
      <c r="C295" s="12" t="s">
        <v>52</v>
      </c>
      <c r="D295" s="9" t="s">
        <v>17</v>
      </c>
      <c r="E295" s="12">
        <v>160</v>
      </c>
      <c r="F295" s="12">
        <v>45</v>
      </c>
      <c r="J295" s="15">
        <v>0.94940000000000002</v>
      </c>
      <c r="K295" s="15">
        <v>0.26701875000000003</v>
      </c>
      <c r="L295" s="27">
        <v>2.87</v>
      </c>
      <c r="M295" s="27">
        <v>5.0000000000000001E-3</v>
      </c>
      <c r="N295" s="27">
        <v>1.288</v>
      </c>
      <c r="O295" s="27">
        <v>1.28</v>
      </c>
      <c r="P295" s="27">
        <v>6.0000000000000001E-3</v>
      </c>
      <c r="Q295" s="27">
        <v>1.369</v>
      </c>
      <c r="R295" s="27">
        <v>1.357</v>
      </c>
      <c r="T295" s="15">
        <v>1.2830000000000001</v>
      </c>
      <c r="U295" s="15">
        <v>1.351</v>
      </c>
      <c r="V295" s="15">
        <v>0.01</v>
      </c>
      <c r="W295" s="15">
        <v>-1.8155999999999957E-2</v>
      </c>
      <c r="X295" s="15">
        <v>0.28000823999999991</v>
      </c>
      <c r="Y295" s="60">
        <v>-6.7995225054420169E-2</v>
      </c>
      <c r="Z295" s="60">
        <v>1.048646359103995</v>
      </c>
      <c r="AA295" s="60">
        <v>2.2282608695652173</v>
      </c>
    </row>
    <row r="296" spans="1:27" x14ac:dyDescent="0.25">
      <c r="A296" s="36" t="s">
        <v>60</v>
      </c>
      <c r="B296" s="36">
        <v>43714</v>
      </c>
      <c r="C296" s="12" t="s">
        <v>52</v>
      </c>
      <c r="D296" s="9" t="s">
        <v>17</v>
      </c>
      <c r="E296" s="12">
        <v>160</v>
      </c>
      <c r="F296" s="12">
        <v>40</v>
      </c>
      <c r="J296" s="15">
        <v>0.84390000000000009</v>
      </c>
      <c r="K296" s="15">
        <v>0.21097500000000002</v>
      </c>
      <c r="L296" s="27">
        <v>2.214</v>
      </c>
      <c r="M296" s="27">
        <v>2E-3</v>
      </c>
      <c r="N296" s="27">
        <v>1.0549999999999999</v>
      </c>
      <c r="O296" s="27">
        <v>1.0429999999999999</v>
      </c>
      <c r="P296" s="27">
        <v>2E-3</v>
      </c>
      <c r="Q296" s="27">
        <v>1.1359999999999999</v>
      </c>
      <c r="R296" s="27">
        <v>1.125</v>
      </c>
      <c r="T296" s="15">
        <v>1.0529999999999999</v>
      </c>
      <c r="U296" s="15">
        <v>1.123</v>
      </c>
      <c r="V296" s="15">
        <v>0.01</v>
      </c>
      <c r="W296" s="15">
        <v>-1.8690000000000016E-2</v>
      </c>
      <c r="X296" s="15">
        <v>0.23777951999999999</v>
      </c>
      <c r="Y296" s="60">
        <v>-8.8588695343050194E-2</v>
      </c>
      <c r="Z296" s="60">
        <v>1.1270506932100959</v>
      </c>
      <c r="AA296" s="60">
        <v>2.0985781990521328</v>
      </c>
    </row>
    <row r="297" spans="1:27" x14ac:dyDescent="0.25">
      <c r="A297" s="36" t="s">
        <v>61</v>
      </c>
      <c r="B297" s="55">
        <v>43714</v>
      </c>
      <c r="C297" s="12" t="s">
        <v>52</v>
      </c>
      <c r="D297" s="9" t="s">
        <v>17</v>
      </c>
      <c r="E297" s="12">
        <v>125</v>
      </c>
      <c r="F297" s="12">
        <v>55</v>
      </c>
      <c r="J297" s="15">
        <v>1.1604000000000001</v>
      </c>
      <c r="K297" s="15">
        <v>0.51057600000000003</v>
      </c>
      <c r="L297" s="27">
        <v>1.657</v>
      </c>
      <c r="M297" s="27">
        <v>3.0000000000000001E-3</v>
      </c>
      <c r="N297" s="27">
        <v>0.73699999999999999</v>
      </c>
      <c r="O297" s="27">
        <v>0.73099999999999998</v>
      </c>
      <c r="P297" s="27">
        <v>4.0000000000000001E-3</v>
      </c>
      <c r="Q297" s="27">
        <v>0.78200000000000003</v>
      </c>
      <c r="R297" s="27">
        <v>0.77500000000000002</v>
      </c>
      <c r="T297" s="15">
        <v>0.73399999999999999</v>
      </c>
      <c r="U297" s="15">
        <v>0.77100000000000002</v>
      </c>
      <c r="V297" s="15">
        <v>0.01</v>
      </c>
      <c r="W297" s="15">
        <v>-9.8790000000000093E-3</v>
      </c>
      <c r="X297" s="15">
        <v>0.15969804000000001</v>
      </c>
      <c r="Y297" s="60">
        <v>-1.9348735545736597E-2</v>
      </c>
      <c r="Z297" s="60">
        <v>0.31278015417880983</v>
      </c>
      <c r="AA297" s="60">
        <v>2.2483039348710991</v>
      </c>
    </row>
    <row r="298" spans="1:27" x14ac:dyDescent="0.25">
      <c r="A298" s="36" t="s">
        <v>62</v>
      </c>
      <c r="B298" s="36">
        <v>43714</v>
      </c>
      <c r="C298" s="12" t="s">
        <v>52</v>
      </c>
      <c r="D298" s="9" t="s">
        <v>17</v>
      </c>
      <c r="E298" s="12">
        <v>100</v>
      </c>
      <c r="F298" s="12">
        <v>60</v>
      </c>
      <c r="J298" s="15">
        <v>1.2659</v>
      </c>
      <c r="K298" s="15">
        <v>0.75953999999999999</v>
      </c>
      <c r="L298" s="27">
        <v>2.9630000000000001</v>
      </c>
      <c r="M298" s="27">
        <v>8.9999999999999993E-3</v>
      </c>
      <c r="N298" s="27">
        <v>1.3740000000000001</v>
      </c>
      <c r="O298" s="27">
        <v>1.3640000000000001</v>
      </c>
      <c r="P298" s="27">
        <v>8.0000000000000002E-3</v>
      </c>
      <c r="Q298" s="27">
        <v>1.3720000000000001</v>
      </c>
      <c r="R298" s="27">
        <v>1.361</v>
      </c>
      <c r="T298" s="15">
        <v>1.3650000000000002</v>
      </c>
      <c r="U298" s="15">
        <v>1.353</v>
      </c>
      <c r="V298" s="15">
        <v>0.01</v>
      </c>
      <c r="W298" s="15">
        <v>3.2040000000000618E-3</v>
      </c>
      <c r="X298" s="15">
        <v>0.25956671999999997</v>
      </c>
      <c r="Y298" s="60">
        <v>4.2183426810965341E-3</v>
      </c>
      <c r="Z298" s="60">
        <v>0.34174200173789393</v>
      </c>
      <c r="AA298" s="60">
        <v>2.1564774381368266</v>
      </c>
    </row>
    <row r="299" spans="1:27" x14ac:dyDescent="0.25">
      <c r="A299" s="36" t="s">
        <v>63</v>
      </c>
      <c r="B299" s="55">
        <v>43714</v>
      </c>
      <c r="C299" s="12" t="s">
        <v>52</v>
      </c>
      <c r="D299" s="9" t="s">
        <v>17</v>
      </c>
      <c r="E299" s="12">
        <v>150</v>
      </c>
      <c r="F299" s="12">
        <v>50</v>
      </c>
      <c r="J299" s="15">
        <v>1.0548999999999999</v>
      </c>
      <c r="K299" s="15">
        <v>0.3516333333333333</v>
      </c>
      <c r="L299" s="27">
        <v>2.4689999999999999</v>
      </c>
      <c r="M299" s="27">
        <v>8.0000000000000002E-3</v>
      </c>
      <c r="N299" s="27">
        <v>1.0820000000000001</v>
      </c>
      <c r="O299" s="27">
        <v>1.075</v>
      </c>
      <c r="P299" s="27">
        <v>0.02</v>
      </c>
      <c r="Q299" s="27">
        <v>1.0860000000000001</v>
      </c>
      <c r="R299" s="27">
        <v>1.077</v>
      </c>
      <c r="T299" s="15">
        <v>1.0740000000000001</v>
      </c>
      <c r="U299" s="15">
        <v>1.0569999999999999</v>
      </c>
      <c r="V299" s="15">
        <v>0.01</v>
      </c>
      <c r="W299" s="15">
        <v>4.5390000000000335E-3</v>
      </c>
      <c r="X299" s="15">
        <v>0.20052767999999999</v>
      </c>
      <c r="Y299" s="60">
        <v>1.2908332543369136E-2</v>
      </c>
      <c r="Z299" s="60">
        <v>0.57027494549246371</v>
      </c>
      <c r="AA299" s="60">
        <v>2.2818853974121995</v>
      </c>
    </row>
    <row r="300" spans="1:27" x14ac:dyDescent="0.25">
      <c r="A300" s="20"/>
      <c r="B300" s="48"/>
      <c r="C300" s="20"/>
      <c r="D300" s="50"/>
      <c r="E300" s="25"/>
      <c r="F300" s="25"/>
      <c r="G300" s="49"/>
      <c r="H300" s="49"/>
      <c r="I300" s="49"/>
      <c r="J300" s="58">
        <v>1.0549000000000002</v>
      </c>
      <c r="K300" s="26">
        <v>0.41994861666666672</v>
      </c>
      <c r="L300" s="25"/>
      <c r="M300" s="25"/>
      <c r="N300" s="25"/>
      <c r="O300" s="25"/>
      <c r="P300" s="25"/>
      <c r="Q300" s="25"/>
      <c r="R300" s="25"/>
      <c r="S300" s="54"/>
      <c r="T300" s="38"/>
      <c r="U300" s="38"/>
      <c r="V300" s="38"/>
      <c r="W300" s="38"/>
      <c r="X300" s="38"/>
      <c r="Y300" s="44"/>
      <c r="Z300" s="44"/>
      <c r="AA300" s="44"/>
    </row>
    <row r="301" spans="1:27" x14ac:dyDescent="0.25">
      <c r="A301" s="36" t="s">
        <v>44</v>
      </c>
      <c r="B301" s="55">
        <v>43714</v>
      </c>
      <c r="C301" s="12" t="s">
        <v>20</v>
      </c>
      <c r="D301" s="9" t="s">
        <v>17</v>
      </c>
      <c r="E301" s="12">
        <v>240</v>
      </c>
      <c r="F301" s="12">
        <v>40</v>
      </c>
      <c r="J301" s="15">
        <v>0.84390000000000009</v>
      </c>
      <c r="K301" s="15">
        <v>0.14065</v>
      </c>
      <c r="L301" s="27">
        <v>1.0680000000000001</v>
      </c>
      <c r="M301" s="27">
        <v>1E-3</v>
      </c>
      <c r="N301" s="27">
        <v>0.52600000000000002</v>
      </c>
      <c r="O301" s="27">
        <v>0.52100000000000002</v>
      </c>
      <c r="P301" s="27">
        <v>1.2E-2</v>
      </c>
      <c r="Q301" s="27">
        <v>0.35799999999999998</v>
      </c>
      <c r="R301" s="27">
        <v>0.36799999999999999</v>
      </c>
      <c r="T301" s="15">
        <v>0.52500000000000002</v>
      </c>
      <c r="U301" s="15">
        <v>0.35599999999999998</v>
      </c>
      <c r="V301" s="15">
        <v>0.01</v>
      </c>
      <c r="W301" s="15">
        <v>4.512300000000001E-2</v>
      </c>
      <c r="X301" s="15">
        <v>2.4649439999999988E-2</v>
      </c>
      <c r="Y301" s="60">
        <v>0.32081763242090305</v>
      </c>
      <c r="Z301" s="60">
        <v>0.17525375044436536</v>
      </c>
      <c r="AA301" s="60">
        <v>2.0304182509505702</v>
      </c>
    </row>
    <row r="302" spans="1:27" x14ac:dyDescent="0.25">
      <c r="A302" s="36" t="s">
        <v>45</v>
      </c>
      <c r="B302" s="36">
        <v>43714</v>
      </c>
      <c r="C302" s="12" t="s">
        <v>20</v>
      </c>
      <c r="D302" s="9" t="s">
        <v>17</v>
      </c>
      <c r="E302" s="12">
        <v>200</v>
      </c>
      <c r="F302" s="12">
        <v>40</v>
      </c>
      <c r="J302" s="15">
        <v>0.84390000000000009</v>
      </c>
      <c r="K302" s="15">
        <v>0.16878000000000004</v>
      </c>
      <c r="L302" s="27">
        <v>1.05</v>
      </c>
      <c r="M302" s="27">
        <v>2E-3</v>
      </c>
      <c r="N302" s="27">
        <v>0.53100000000000003</v>
      </c>
      <c r="O302" s="27">
        <v>0.52900000000000003</v>
      </c>
      <c r="P302" s="27">
        <v>7.0000000000000001E-3</v>
      </c>
      <c r="Q302" s="27">
        <v>0.35799999999999998</v>
      </c>
      <c r="R302" s="27">
        <v>0.36199999999999999</v>
      </c>
      <c r="T302" s="15">
        <v>0.52900000000000003</v>
      </c>
      <c r="U302" s="15">
        <v>0.35499999999999998</v>
      </c>
      <c r="V302" s="15">
        <v>0.01</v>
      </c>
      <c r="W302" s="15">
        <v>4.6458000000000013E-2</v>
      </c>
      <c r="X302" s="15">
        <v>2.2321199999999972E-2</v>
      </c>
      <c r="Y302" s="60">
        <v>0.27525773195876291</v>
      </c>
      <c r="Z302" s="60">
        <v>0.13225026661926748</v>
      </c>
      <c r="AA302" s="60">
        <v>1.9774011299435028</v>
      </c>
    </row>
    <row r="303" spans="1:27" x14ac:dyDescent="0.25">
      <c r="A303" s="36" t="s">
        <v>46</v>
      </c>
      <c r="B303" s="55">
        <v>43714</v>
      </c>
      <c r="C303" s="12" t="s">
        <v>20</v>
      </c>
      <c r="D303" s="9" t="s">
        <v>17</v>
      </c>
      <c r="E303" s="12">
        <v>210</v>
      </c>
      <c r="F303" s="12">
        <v>30</v>
      </c>
      <c r="J303" s="15">
        <v>0.63290000000000002</v>
      </c>
      <c r="K303" s="15">
        <v>9.0414285714285711E-2</v>
      </c>
      <c r="L303" s="27">
        <v>1.657</v>
      </c>
      <c r="M303" s="27">
        <v>0</v>
      </c>
      <c r="N303" s="27">
        <v>0.80400000000000005</v>
      </c>
      <c r="O303" s="27">
        <v>0.79500000000000004</v>
      </c>
      <c r="P303" s="27">
        <v>2.3E-2</v>
      </c>
      <c r="Q303" s="27">
        <v>0.55200000000000005</v>
      </c>
      <c r="R303" s="27">
        <v>0.55800000000000005</v>
      </c>
      <c r="T303" s="15">
        <v>0.80400000000000005</v>
      </c>
      <c r="U303" s="15">
        <v>0.53500000000000003</v>
      </c>
      <c r="V303" s="15">
        <v>0.01</v>
      </c>
      <c r="W303" s="15">
        <v>7.1823000000000012E-2</v>
      </c>
      <c r="X303" s="15">
        <v>3.3428399999999997E-2</v>
      </c>
      <c r="Y303" s="60">
        <v>0.79437667878021823</v>
      </c>
      <c r="Z303" s="60">
        <v>0.36972475904566282</v>
      </c>
      <c r="AA303" s="60">
        <v>2.0609452736318405</v>
      </c>
    </row>
    <row r="304" spans="1:27" x14ac:dyDescent="0.25">
      <c r="A304" s="36" t="s">
        <v>47</v>
      </c>
      <c r="B304" s="36">
        <v>43714</v>
      </c>
      <c r="C304" s="12" t="s">
        <v>20</v>
      </c>
      <c r="D304" s="9" t="s">
        <v>17</v>
      </c>
      <c r="E304" s="12">
        <v>100</v>
      </c>
      <c r="F304" s="12">
        <v>40</v>
      </c>
      <c r="J304" s="15">
        <v>0.84390000000000009</v>
      </c>
      <c r="K304" s="15">
        <v>0.33756000000000008</v>
      </c>
      <c r="L304" s="27">
        <v>1.9139999999999999</v>
      </c>
      <c r="M304" s="27">
        <v>2E-3</v>
      </c>
      <c r="N304" s="27">
        <v>0.90600000000000003</v>
      </c>
      <c r="O304" s="27">
        <v>0.89900000000000002</v>
      </c>
      <c r="P304" s="27">
        <v>2.5000000000000001E-2</v>
      </c>
      <c r="Q304" s="27">
        <v>0.61699999999999999</v>
      </c>
      <c r="R304" s="27">
        <v>0.621</v>
      </c>
      <c r="T304" s="15">
        <v>0.90400000000000003</v>
      </c>
      <c r="U304" s="15">
        <v>0.59599999999999997</v>
      </c>
      <c r="V304" s="15">
        <v>0.01</v>
      </c>
      <c r="W304" s="15">
        <v>8.2236000000000017E-2</v>
      </c>
      <c r="X304" s="15">
        <v>3.4208040000000002E-2</v>
      </c>
      <c r="Y304" s="60">
        <v>0.24361891219338783</v>
      </c>
      <c r="Z304" s="60">
        <v>0.10133913970849624</v>
      </c>
      <c r="AA304" s="60">
        <v>2.1125827814569536</v>
      </c>
    </row>
    <row r="305" spans="1:27" x14ac:dyDescent="0.25">
      <c r="A305" s="36" t="s">
        <v>48</v>
      </c>
      <c r="B305" s="55">
        <v>43714</v>
      </c>
      <c r="C305" s="12" t="s">
        <v>20</v>
      </c>
      <c r="D305" s="9" t="s">
        <v>17</v>
      </c>
      <c r="E305" s="12">
        <v>250</v>
      </c>
      <c r="F305" s="12">
        <v>40</v>
      </c>
      <c r="J305" s="15">
        <v>0.84390000000000009</v>
      </c>
      <c r="K305" s="15">
        <v>0.13502400000000001</v>
      </c>
      <c r="L305" s="27">
        <v>1.534</v>
      </c>
      <c r="M305" s="27">
        <v>3.0000000000000001E-3</v>
      </c>
      <c r="N305" s="27">
        <v>0.72899999999999998</v>
      </c>
      <c r="O305" s="27">
        <v>0.71299999999999997</v>
      </c>
      <c r="P305" s="27">
        <v>3.3000000000000002E-2</v>
      </c>
      <c r="Q305" s="27">
        <v>0.50800000000000001</v>
      </c>
      <c r="R305" s="27">
        <v>0.51200000000000001</v>
      </c>
      <c r="T305" s="15">
        <v>0.72599999999999998</v>
      </c>
      <c r="U305" s="15">
        <v>0.47899999999999998</v>
      </c>
      <c r="V305" s="15">
        <v>0.01</v>
      </c>
      <c r="W305" s="15">
        <v>6.5949000000000008E-2</v>
      </c>
      <c r="X305" s="15">
        <v>3.0405959999999996E-2</v>
      </c>
      <c r="Y305" s="60">
        <v>0.48842428012797728</v>
      </c>
      <c r="Z305" s="60">
        <v>0.22518929968005683</v>
      </c>
      <c r="AA305" s="60">
        <v>2.1042524005486971</v>
      </c>
    </row>
    <row r="306" spans="1:27" x14ac:dyDescent="0.25">
      <c r="A306" s="48"/>
      <c r="B306" s="49"/>
      <c r="C306" s="49"/>
      <c r="D306" s="49"/>
      <c r="E306" s="25"/>
      <c r="F306" s="25"/>
      <c r="G306" s="49"/>
      <c r="H306" s="49"/>
      <c r="I306" s="49"/>
      <c r="J306" s="58">
        <v>0.80170000000000008</v>
      </c>
      <c r="K306" s="26">
        <v>0.17448565714285719</v>
      </c>
      <c r="L306" s="25"/>
      <c r="M306" s="25"/>
      <c r="N306" s="25"/>
      <c r="O306" s="25"/>
      <c r="P306" s="25"/>
      <c r="Q306" s="25"/>
      <c r="R306" s="25"/>
      <c r="S306" s="54"/>
      <c r="T306" s="38"/>
      <c r="U306" s="38"/>
      <c r="V306" s="38"/>
      <c r="W306" s="38"/>
      <c r="X306" s="38"/>
      <c r="Y306" s="44"/>
      <c r="Z306" s="44"/>
      <c r="AA306" s="4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Valett</dc:creator>
  <cp:lastModifiedBy>Valett</cp:lastModifiedBy>
  <dcterms:created xsi:type="dcterms:W3CDTF">2019-12-04T17:39:02Z</dcterms:created>
  <dcterms:modified xsi:type="dcterms:W3CDTF">2020-01-07T00:01:17Z</dcterms:modified>
</cp:coreProperties>
</file>