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960" yWindow="-15" windowWidth="13020" windowHeight="13350" tabRatio="606"/>
  </bookViews>
  <sheets>
    <sheet name="勤怠" sheetId="1" r:id="rId1"/>
    <sheet name="勤怠詳細" sheetId="3" r:id="rId2"/>
    <sheet name="work" sheetId="2" r:id="rId3"/>
  </sheets>
  <definedNames>
    <definedName name="_xlnm._FilterDatabase" localSheetId="1" hidden="1">勤怠詳細!$B$3:$G$57</definedName>
    <definedName name="_xlnm.Print_Area" localSheetId="0">勤怠!$B$2:$AO$48</definedName>
    <definedName name="祝日テーブル">work!$B$3:$B$51</definedName>
  </definedNames>
  <calcPr calcId="145621"/>
  <pivotCaches>
    <pivotCache cacheId="22" r:id="rId4"/>
  </pivotCaches>
</workbook>
</file>

<file path=xl/calcChain.xml><?xml version="1.0" encoding="utf-8"?>
<calcChain xmlns="http://schemas.openxmlformats.org/spreadsheetml/2006/main">
  <c r="G19" i="2" l="1"/>
  <c r="E19" i="2"/>
  <c r="G18" i="2"/>
  <c r="E18" i="2"/>
  <c r="G17" i="2"/>
  <c r="E17" i="2"/>
  <c r="G16" i="2"/>
  <c r="E16" i="2"/>
  <c r="G15" i="2"/>
  <c r="E15" i="2"/>
  <c r="G14" i="2"/>
  <c r="E14" i="2"/>
  <c r="H15" i="2" l="1"/>
  <c r="H16" i="2"/>
  <c r="H14" i="2"/>
  <c r="H18" i="2"/>
  <c r="H17" i="2"/>
  <c r="H19" i="2"/>
  <c r="B2" i="2"/>
  <c r="AN42" i="1" l="1"/>
  <c r="AJ42" i="1"/>
  <c r="AI42" i="1"/>
  <c r="AG42" i="1"/>
  <c r="M13" i="1"/>
  <c r="N13" i="1"/>
  <c r="M15" i="1"/>
  <c r="N15" i="1"/>
  <c r="N9" i="1"/>
  <c r="M9" i="1"/>
  <c r="N12" i="1"/>
  <c r="M12" i="1"/>
  <c r="M22" i="1"/>
  <c r="N22" i="1"/>
  <c r="N26" i="1"/>
  <c r="M26" i="1"/>
  <c r="N27" i="1"/>
  <c r="M27" i="1"/>
  <c r="N28" i="1"/>
  <c r="M28" i="1"/>
  <c r="N29" i="1"/>
  <c r="M29" i="1"/>
  <c r="N30" i="1"/>
  <c r="M30" i="1"/>
  <c r="M10" i="1"/>
  <c r="N10" i="1"/>
  <c r="M11" i="1"/>
  <c r="N11" i="1"/>
  <c r="M14" i="1"/>
  <c r="N14" i="1"/>
  <c r="M16" i="1"/>
  <c r="N16" i="1"/>
  <c r="N17" i="1"/>
  <c r="M17" i="1"/>
  <c r="M18" i="1"/>
  <c r="N18" i="1"/>
  <c r="M19" i="1"/>
  <c r="N19" i="1"/>
  <c r="M20" i="1"/>
  <c r="N20" i="1"/>
  <c r="M21" i="1"/>
  <c r="N21" i="1"/>
  <c r="M23" i="1"/>
  <c r="N23" i="1"/>
  <c r="M24" i="1"/>
  <c r="N24" i="1"/>
  <c r="M25" i="1"/>
  <c r="N25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B9" i="1"/>
  <c r="B10" i="1" s="1"/>
  <c r="V29" i="1" l="1"/>
  <c r="X29" i="1"/>
  <c r="Z29" i="1"/>
  <c r="W29" i="1"/>
  <c r="Y29" i="1"/>
  <c r="AA29" i="1"/>
  <c r="V28" i="1"/>
  <c r="X28" i="1"/>
  <c r="Z28" i="1"/>
  <c r="W28" i="1"/>
  <c r="Y28" i="1"/>
  <c r="AA28" i="1"/>
  <c r="V12" i="1"/>
  <c r="X12" i="1"/>
  <c r="Z12" i="1"/>
  <c r="W12" i="1"/>
  <c r="Y12" i="1"/>
  <c r="AA12" i="1"/>
  <c r="V36" i="1"/>
  <c r="X36" i="1"/>
  <c r="Z36" i="1"/>
  <c r="W36" i="1"/>
  <c r="Y36" i="1"/>
  <c r="AA36" i="1"/>
  <c r="V35" i="1"/>
  <c r="X35" i="1"/>
  <c r="Z35" i="1"/>
  <c r="W35" i="1"/>
  <c r="Y35" i="1"/>
  <c r="AA35" i="1"/>
  <c r="V21" i="1"/>
  <c r="X21" i="1"/>
  <c r="Z21" i="1"/>
  <c r="W21" i="1"/>
  <c r="Y21" i="1"/>
  <c r="AA21" i="1"/>
  <c r="V14" i="1"/>
  <c r="X14" i="1"/>
  <c r="Z14" i="1"/>
  <c r="W14" i="1"/>
  <c r="Y14" i="1"/>
  <c r="AA14" i="1"/>
  <c r="V11" i="1"/>
  <c r="X11" i="1"/>
  <c r="Z11" i="1"/>
  <c r="W11" i="1"/>
  <c r="Y11" i="1"/>
  <c r="AA11" i="1"/>
  <c r="V22" i="1"/>
  <c r="X22" i="1"/>
  <c r="Z22" i="1"/>
  <c r="W22" i="1"/>
  <c r="Y22" i="1"/>
  <c r="AA22" i="1"/>
  <c r="V15" i="1"/>
  <c r="X15" i="1"/>
  <c r="Z15" i="1"/>
  <c r="W15" i="1"/>
  <c r="Y15" i="1"/>
  <c r="AA15" i="1"/>
  <c r="V13" i="1"/>
  <c r="X13" i="1"/>
  <c r="Z13" i="1"/>
  <c r="W13" i="1"/>
  <c r="Y13" i="1"/>
  <c r="AA13" i="1"/>
  <c r="V39" i="1"/>
  <c r="X39" i="1"/>
  <c r="Z39" i="1"/>
  <c r="W39" i="1"/>
  <c r="Y39" i="1"/>
  <c r="AA39" i="1"/>
  <c r="V38" i="1"/>
  <c r="X38" i="1"/>
  <c r="Z38" i="1"/>
  <c r="W38" i="1"/>
  <c r="Y38" i="1"/>
  <c r="AA38" i="1"/>
  <c r="V37" i="1"/>
  <c r="X37" i="1"/>
  <c r="Z37" i="1"/>
  <c r="W37" i="1"/>
  <c r="Y37" i="1"/>
  <c r="AA37" i="1"/>
  <c r="V30" i="1"/>
  <c r="X30" i="1"/>
  <c r="Z30" i="1"/>
  <c r="W30" i="1"/>
  <c r="Y30" i="1"/>
  <c r="AA30" i="1"/>
  <c r="V34" i="1"/>
  <c r="X34" i="1"/>
  <c r="Z34" i="1"/>
  <c r="W34" i="1"/>
  <c r="Y34" i="1"/>
  <c r="AA34" i="1"/>
  <c r="V33" i="1"/>
  <c r="X33" i="1"/>
  <c r="Z33" i="1"/>
  <c r="W33" i="1"/>
  <c r="Y33" i="1"/>
  <c r="AA33" i="1"/>
  <c r="V32" i="1"/>
  <c r="X32" i="1"/>
  <c r="Z32" i="1"/>
  <c r="W32" i="1"/>
  <c r="Y32" i="1"/>
  <c r="AA32" i="1"/>
  <c r="V31" i="1"/>
  <c r="X31" i="1"/>
  <c r="Z31" i="1"/>
  <c r="W31" i="1"/>
  <c r="Y31" i="1"/>
  <c r="AA31" i="1"/>
  <c r="V25" i="1"/>
  <c r="X25" i="1"/>
  <c r="Z25" i="1"/>
  <c r="W25" i="1"/>
  <c r="Y25" i="1"/>
  <c r="AA25" i="1"/>
  <c r="V24" i="1"/>
  <c r="X24" i="1"/>
  <c r="Z24" i="1"/>
  <c r="W24" i="1"/>
  <c r="Y24" i="1"/>
  <c r="AA24" i="1"/>
  <c r="V23" i="1"/>
  <c r="X23" i="1"/>
  <c r="Z23" i="1"/>
  <c r="W23" i="1"/>
  <c r="Y23" i="1"/>
  <c r="AA23" i="1"/>
  <c r="V20" i="1"/>
  <c r="X20" i="1"/>
  <c r="Z20" i="1"/>
  <c r="W20" i="1"/>
  <c r="Y20" i="1"/>
  <c r="AA20" i="1"/>
  <c r="V19" i="1"/>
  <c r="X19" i="1"/>
  <c r="Z19" i="1"/>
  <c r="W19" i="1"/>
  <c r="Y19" i="1"/>
  <c r="AA19" i="1"/>
  <c r="V27" i="1"/>
  <c r="X27" i="1"/>
  <c r="Z27" i="1"/>
  <c r="W27" i="1"/>
  <c r="Y27" i="1"/>
  <c r="AA27" i="1"/>
  <c r="V26" i="1"/>
  <c r="X26" i="1"/>
  <c r="Z26" i="1"/>
  <c r="W26" i="1"/>
  <c r="Y26" i="1"/>
  <c r="AA26" i="1"/>
  <c r="V18" i="1"/>
  <c r="X18" i="1"/>
  <c r="Z18" i="1"/>
  <c r="W18" i="1"/>
  <c r="Y18" i="1"/>
  <c r="AA18" i="1"/>
  <c r="V10" i="1"/>
  <c r="X10" i="1"/>
  <c r="Z10" i="1"/>
  <c r="W10" i="1"/>
  <c r="Y10" i="1"/>
  <c r="AA10" i="1"/>
  <c r="Z17" i="1"/>
  <c r="X17" i="1"/>
  <c r="AA17" i="1"/>
  <c r="W17" i="1"/>
  <c r="Y17" i="1"/>
  <c r="V17" i="1"/>
  <c r="W16" i="1"/>
  <c r="Y16" i="1"/>
  <c r="AA16" i="1"/>
  <c r="V16" i="1"/>
  <c r="X16" i="1"/>
  <c r="Z16" i="1"/>
  <c r="O30" i="1"/>
  <c r="R30" i="1"/>
  <c r="T30" i="1"/>
  <c r="P30" i="1"/>
  <c r="Q30" i="1"/>
  <c r="S30" i="1"/>
  <c r="O34" i="1"/>
  <c r="R34" i="1"/>
  <c r="T34" i="1"/>
  <c r="P34" i="1"/>
  <c r="Q34" i="1"/>
  <c r="S34" i="1"/>
  <c r="R20" i="1"/>
  <c r="S20" i="1"/>
  <c r="T20" i="1"/>
  <c r="O20" i="1"/>
  <c r="Q20" i="1"/>
  <c r="P20" i="1"/>
  <c r="P15" i="1"/>
  <c r="Q15" i="1"/>
  <c r="R15" i="1"/>
  <c r="T15" i="1"/>
  <c r="O15" i="1"/>
  <c r="S15" i="1"/>
  <c r="R29" i="1"/>
  <c r="S29" i="1"/>
  <c r="T29" i="1"/>
  <c r="O29" i="1"/>
  <c r="Q29" i="1"/>
  <c r="P29" i="1"/>
  <c r="O37" i="1"/>
  <c r="Q37" i="1"/>
  <c r="R37" i="1"/>
  <c r="S37" i="1"/>
  <c r="T37" i="1"/>
  <c r="P37" i="1"/>
  <c r="O33" i="1"/>
  <c r="Q33" i="1"/>
  <c r="R33" i="1"/>
  <c r="S33" i="1"/>
  <c r="T33" i="1"/>
  <c r="P33" i="1"/>
  <c r="O24" i="1"/>
  <c r="Q24" i="1"/>
  <c r="R24" i="1"/>
  <c r="S24" i="1"/>
  <c r="T24" i="1"/>
  <c r="P24" i="1"/>
  <c r="O19" i="1"/>
  <c r="P19" i="1"/>
  <c r="Q19" i="1"/>
  <c r="R19" i="1"/>
  <c r="T19" i="1"/>
  <c r="S19" i="1"/>
  <c r="O14" i="1"/>
  <c r="T14" i="1"/>
  <c r="R14" i="1"/>
  <c r="S14" i="1"/>
  <c r="Q14" i="1"/>
  <c r="P14" i="1"/>
  <c r="O22" i="1"/>
  <c r="R22" i="1"/>
  <c r="T22" i="1"/>
  <c r="Q22" i="1"/>
  <c r="P22" i="1"/>
  <c r="S22" i="1"/>
  <c r="Q13" i="1"/>
  <c r="R13" i="1"/>
  <c r="S13" i="1"/>
  <c r="T13" i="1"/>
  <c r="O13" i="1"/>
  <c r="P13" i="1"/>
  <c r="O28" i="1"/>
  <c r="Q28" i="1"/>
  <c r="R28" i="1"/>
  <c r="T28" i="1"/>
  <c r="S28" i="1"/>
  <c r="P28" i="1"/>
  <c r="O12" i="1"/>
  <c r="Q12" i="1"/>
  <c r="R12" i="1"/>
  <c r="S12" i="1"/>
  <c r="T12" i="1"/>
  <c r="P12" i="1"/>
  <c r="S36" i="1"/>
  <c r="T36" i="1"/>
  <c r="O36" i="1"/>
  <c r="Q36" i="1"/>
  <c r="R36" i="1"/>
  <c r="P36" i="1"/>
  <c r="O32" i="1"/>
  <c r="R32" i="1"/>
  <c r="S32" i="1"/>
  <c r="T32" i="1"/>
  <c r="Q32" i="1"/>
  <c r="P32" i="1"/>
  <c r="O23" i="1"/>
  <c r="P23" i="1"/>
  <c r="T23" i="1"/>
  <c r="Q23" i="1"/>
  <c r="R23" i="1"/>
  <c r="S23" i="1"/>
  <c r="T18" i="1"/>
  <c r="O18" i="1"/>
  <c r="R18" i="1"/>
  <c r="S18" i="1"/>
  <c r="Q18" i="1"/>
  <c r="P18" i="1"/>
  <c r="R11" i="1"/>
  <c r="T11" i="1"/>
  <c r="O11" i="1"/>
  <c r="P11" i="1"/>
  <c r="Q11" i="1"/>
  <c r="S11" i="1"/>
  <c r="O17" i="1"/>
  <c r="Q17" i="1"/>
  <c r="R17" i="1"/>
  <c r="S17" i="1"/>
  <c r="T17" i="1"/>
  <c r="P17" i="1"/>
  <c r="R27" i="1"/>
  <c r="T27" i="1"/>
  <c r="O27" i="1"/>
  <c r="P27" i="1"/>
  <c r="Q27" i="1"/>
  <c r="S27" i="1"/>
  <c r="Y9" i="1"/>
  <c r="V9" i="1"/>
  <c r="AC9" i="1"/>
  <c r="AA9" i="1"/>
  <c r="Z9" i="1"/>
  <c r="W9" i="1"/>
  <c r="X9" i="1"/>
  <c r="O26" i="1"/>
  <c r="R26" i="1"/>
  <c r="T26" i="1"/>
  <c r="P26" i="1"/>
  <c r="S26" i="1"/>
  <c r="Q26" i="1"/>
  <c r="R38" i="1"/>
  <c r="T38" i="1"/>
  <c r="O38" i="1"/>
  <c r="P38" i="1"/>
  <c r="Q38" i="1"/>
  <c r="S38" i="1"/>
  <c r="S25" i="1"/>
  <c r="T25" i="1"/>
  <c r="O25" i="1"/>
  <c r="Q25" i="1"/>
  <c r="R25" i="1"/>
  <c r="P25" i="1"/>
  <c r="T16" i="1"/>
  <c r="O16" i="1"/>
  <c r="Q16" i="1"/>
  <c r="R16" i="1"/>
  <c r="S16" i="1"/>
  <c r="P16" i="1"/>
  <c r="O39" i="1"/>
  <c r="P39" i="1"/>
  <c r="Q39" i="1"/>
  <c r="R39" i="1"/>
  <c r="T39" i="1"/>
  <c r="S39" i="1"/>
  <c r="O35" i="1"/>
  <c r="P35" i="1"/>
  <c r="Q35" i="1"/>
  <c r="R35" i="1"/>
  <c r="T35" i="1"/>
  <c r="S35" i="1"/>
  <c r="Q31" i="1"/>
  <c r="R31" i="1"/>
  <c r="T31" i="1"/>
  <c r="O31" i="1"/>
  <c r="P31" i="1"/>
  <c r="S31" i="1"/>
  <c r="O21" i="1"/>
  <c r="Q21" i="1"/>
  <c r="R21" i="1"/>
  <c r="S21" i="1"/>
  <c r="T21" i="1"/>
  <c r="P21" i="1"/>
  <c r="O10" i="1"/>
  <c r="R10" i="1"/>
  <c r="T10" i="1"/>
  <c r="S10" i="1"/>
  <c r="P10" i="1"/>
  <c r="Q10" i="1"/>
  <c r="Q9" i="1"/>
  <c r="O9" i="1"/>
  <c r="R9" i="1"/>
  <c r="S9" i="1"/>
  <c r="T9" i="1"/>
  <c r="P9" i="1"/>
  <c r="B11" i="2"/>
  <c r="B12" i="2" s="1"/>
  <c r="B20" i="2"/>
  <c r="B21" i="2" s="1"/>
  <c r="AC34" i="1"/>
  <c r="B34" i="2"/>
  <c r="B27" i="2"/>
  <c r="B28" i="2" s="1"/>
  <c r="B24" i="2"/>
  <c r="B25" i="2" s="1"/>
  <c r="AC39" i="1"/>
  <c r="AC30" i="1"/>
  <c r="AC14" i="1"/>
  <c r="AC18" i="1"/>
  <c r="AC11" i="1"/>
  <c r="AC13" i="1"/>
  <c r="AC25" i="1"/>
  <c r="AC26" i="1"/>
  <c r="AC36" i="1"/>
  <c r="AC23" i="1"/>
  <c r="AC22" i="1"/>
  <c r="B35" i="2"/>
  <c r="B6" i="2"/>
  <c r="B17" i="2"/>
  <c r="B18" i="2" s="1"/>
  <c r="B26" i="2"/>
  <c r="AK42" i="1"/>
  <c r="AL42" i="1"/>
  <c r="AM42" i="1"/>
  <c r="AH42" i="1"/>
  <c r="AC24" i="1"/>
  <c r="AC27" i="1"/>
  <c r="AC20" i="1"/>
  <c r="AC38" i="1"/>
  <c r="AC35" i="1"/>
  <c r="AC21" i="1"/>
  <c r="AC17" i="1"/>
  <c r="AC37" i="1"/>
  <c r="AC16" i="1"/>
  <c r="AD10" i="1"/>
  <c r="B11" i="1"/>
  <c r="B32" i="2"/>
  <c r="B3" i="2"/>
  <c r="B7" i="2"/>
  <c r="B8" i="2" s="1"/>
  <c r="B5" i="2"/>
  <c r="B15" i="2"/>
  <c r="B16" i="2" s="1"/>
  <c r="B4" i="2"/>
  <c r="B19" i="2"/>
  <c r="B33" i="2"/>
  <c r="B22" i="2"/>
  <c r="B13" i="2"/>
  <c r="B14" i="2" s="1"/>
  <c r="B9" i="2"/>
  <c r="B10" i="2" s="1"/>
  <c r="B29" i="2"/>
  <c r="B30" i="2" s="1"/>
  <c r="AC33" i="1"/>
  <c r="AC15" i="1"/>
  <c r="AC12" i="1"/>
  <c r="AC19" i="1"/>
  <c r="AC31" i="1"/>
  <c r="AC29" i="1"/>
  <c r="AC10" i="1"/>
  <c r="AC32" i="1"/>
  <c r="AC28" i="1"/>
  <c r="AB14" i="1" l="1"/>
  <c r="L14" i="1" s="1"/>
  <c r="AB25" i="1"/>
  <c r="L25" i="1" s="1"/>
  <c r="AB39" i="1"/>
  <c r="L39" i="1" s="1"/>
  <c r="AB12" i="1"/>
  <c r="L12" i="1" s="1"/>
  <c r="AB22" i="1"/>
  <c r="L22" i="1" s="1"/>
  <c r="AB30" i="1"/>
  <c r="L30" i="1" s="1"/>
  <c r="AB29" i="1"/>
  <c r="L29" i="1" s="1"/>
  <c r="AB35" i="1"/>
  <c r="L35" i="1" s="1"/>
  <c r="AB13" i="1"/>
  <c r="L13" i="1" s="1"/>
  <c r="AB26" i="1"/>
  <c r="L26" i="1" s="1"/>
  <c r="AB19" i="1"/>
  <c r="L19" i="1" s="1"/>
  <c r="AB34" i="1"/>
  <c r="L34" i="1" s="1"/>
  <c r="AB37" i="1"/>
  <c r="L37" i="1" s="1"/>
  <c r="AB24" i="1"/>
  <c r="L24" i="1" s="1"/>
  <c r="AB15" i="1"/>
  <c r="L15" i="1" s="1"/>
  <c r="AB18" i="1"/>
  <c r="L18" i="1" s="1"/>
  <c r="AB36" i="1"/>
  <c r="L36" i="1" s="1"/>
  <c r="AB33" i="1"/>
  <c r="L33" i="1" s="1"/>
  <c r="AB28" i="1"/>
  <c r="L28" i="1" s="1"/>
  <c r="AB11" i="1"/>
  <c r="L11" i="1" s="1"/>
  <c r="AB10" i="1"/>
  <c r="L10" i="1" s="1"/>
  <c r="AB31" i="1"/>
  <c r="L31" i="1" s="1"/>
  <c r="AB21" i="1"/>
  <c r="L21" i="1" s="1"/>
  <c r="AB23" i="1"/>
  <c r="L23" i="1" s="1"/>
  <c r="AB20" i="1"/>
  <c r="L20" i="1" s="1"/>
  <c r="AB32" i="1"/>
  <c r="L32" i="1" s="1"/>
  <c r="AB38" i="1"/>
  <c r="L38" i="1" s="1"/>
  <c r="AB27" i="1"/>
  <c r="L27" i="1" s="1"/>
  <c r="AB16" i="1"/>
  <c r="L16" i="1" s="1"/>
  <c r="AB17" i="1"/>
  <c r="L17" i="1" s="1"/>
  <c r="U39" i="1"/>
  <c r="U32" i="1"/>
  <c r="U14" i="1"/>
  <c r="H14" i="1" s="1"/>
  <c r="U24" i="1"/>
  <c r="U25" i="1"/>
  <c r="U23" i="1"/>
  <c r="U19" i="1"/>
  <c r="AB9" i="1"/>
  <c r="L9" i="1" s="1"/>
  <c r="U26" i="1"/>
  <c r="U38" i="1"/>
  <c r="U28" i="1"/>
  <c r="H28" i="1" s="1"/>
  <c r="U20" i="1"/>
  <c r="H20" i="1" s="1"/>
  <c r="U13" i="1"/>
  <c r="H13" i="1" s="1"/>
  <c r="U34" i="1"/>
  <c r="H34" i="1" s="1"/>
  <c r="U27" i="1"/>
  <c r="H27" i="1" s="1"/>
  <c r="U22" i="1"/>
  <c r="U29" i="1"/>
  <c r="H29" i="1" s="1"/>
  <c r="U21" i="1"/>
  <c r="H21" i="1" s="1"/>
  <c r="U11" i="1"/>
  <c r="U12" i="1"/>
  <c r="U37" i="1"/>
  <c r="U15" i="1"/>
  <c r="U16" i="1"/>
  <c r="U18" i="1"/>
  <c r="H18" i="1" s="1"/>
  <c r="U30" i="1"/>
  <c r="U35" i="1"/>
  <c r="H35" i="1" s="1"/>
  <c r="U17" i="1"/>
  <c r="U31" i="1"/>
  <c r="U10" i="1"/>
  <c r="U36" i="1"/>
  <c r="U33" i="1"/>
  <c r="H33" i="1" s="1"/>
  <c r="U9" i="1"/>
  <c r="H9" i="1" s="1"/>
  <c r="B23" i="2"/>
  <c r="C10" i="1" s="1"/>
  <c r="B12" i="1"/>
  <c r="AD11" i="1"/>
  <c r="H15" i="1" l="1"/>
  <c r="H10" i="1"/>
  <c r="H25" i="1"/>
  <c r="H37" i="1"/>
  <c r="H16" i="1"/>
  <c r="H30" i="1"/>
  <c r="H22" i="1"/>
  <c r="H17" i="1"/>
  <c r="H31" i="1"/>
  <c r="H38" i="1"/>
  <c r="H11" i="1"/>
  <c r="H23" i="1"/>
  <c r="H19" i="1"/>
  <c r="H26" i="1"/>
  <c r="H32" i="1"/>
  <c r="H12" i="1"/>
  <c r="AF12" i="1" s="1"/>
  <c r="H36" i="1"/>
  <c r="H39" i="1"/>
  <c r="AF39" i="1" s="1"/>
  <c r="H24" i="1"/>
  <c r="C9" i="1"/>
  <c r="C11" i="1"/>
  <c r="AD12" i="1"/>
  <c r="B13" i="1"/>
  <c r="C12" i="1"/>
  <c r="K43" i="1" l="1"/>
  <c r="AD13" i="1"/>
  <c r="C13" i="1"/>
  <c r="B14" i="1"/>
  <c r="B15" i="1" l="1"/>
  <c r="AD14" i="1"/>
  <c r="C14" i="1"/>
  <c r="AD15" i="1" l="1"/>
  <c r="C15" i="1"/>
  <c r="B16" i="1"/>
  <c r="C16" i="1" l="1"/>
  <c r="AD16" i="1"/>
  <c r="B17" i="1"/>
  <c r="C17" i="1" l="1"/>
  <c r="AD17" i="1"/>
  <c r="B18" i="1"/>
  <c r="AD18" i="1" l="1"/>
  <c r="B19" i="1"/>
  <c r="C18" i="1"/>
  <c r="AD19" i="1" l="1"/>
  <c r="B20" i="1"/>
  <c r="C19" i="1"/>
  <c r="AD20" i="1" l="1"/>
  <c r="B21" i="1"/>
  <c r="C20" i="1"/>
  <c r="AD21" i="1" l="1"/>
  <c r="C21" i="1"/>
  <c r="B22" i="1"/>
  <c r="C22" i="1" l="1"/>
  <c r="AD22" i="1"/>
  <c r="B23" i="1"/>
  <c r="C23" i="1" l="1"/>
  <c r="B24" i="1"/>
  <c r="AD23" i="1"/>
  <c r="B25" i="1" l="1"/>
  <c r="AD24" i="1"/>
  <c r="C24" i="1"/>
  <c r="B26" i="1" l="1"/>
  <c r="C25" i="1"/>
  <c r="AD25" i="1"/>
  <c r="B27" i="1" l="1"/>
  <c r="AD26" i="1"/>
  <c r="C26" i="1"/>
  <c r="B28" i="1" l="1"/>
  <c r="AD27" i="1"/>
  <c r="C27" i="1"/>
  <c r="B29" i="1" l="1"/>
  <c r="AD28" i="1"/>
  <c r="C28" i="1"/>
  <c r="B30" i="1" l="1"/>
  <c r="AD29" i="1"/>
  <c r="C29" i="1"/>
  <c r="B31" i="1" l="1"/>
  <c r="AD30" i="1"/>
  <c r="C30" i="1"/>
  <c r="AD31" i="1" l="1"/>
  <c r="B32" i="1"/>
  <c r="C31" i="1"/>
  <c r="AD32" i="1" l="1"/>
  <c r="B33" i="1"/>
  <c r="C32" i="1"/>
  <c r="B34" i="1" l="1"/>
  <c r="AD33" i="1"/>
  <c r="C33" i="1"/>
  <c r="B35" i="1" l="1"/>
  <c r="B36" i="1" s="1"/>
  <c r="C34" i="1"/>
  <c r="AD34" i="1"/>
  <c r="AD35" i="1" l="1"/>
  <c r="C35" i="1"/>
  <c r="AD36" i="1" l="1"/>
  <c r="B38" i="1"/>
  <c r="C36" i="1"/>
  <c r="B39" i="1"/>
  <c r="B37" i="1"/>
  <c r="C38" i="1" l="1"/>
  <c r="C37" i="1"/>
  <c r="AD37" i="1"/>
  <c r="AD38" i="1" s="1"/>
  <c r="AD39" i="1" s="1"/>
  <c r="C39" i="1"/>
  <c r="AL46" i="1" l="1"/>
  <c r="AJ47" i="1"/>
  <c r="AH44" i="1"/>
  <c r="AJ43" i="1"/>
  <c r="AK44" i="1"/>
  <c r="AI43" i="1"/>
  <c r="AL47" i="1"/>
  <c r="AI44" i="1"/>
  <c r="AJ44" i="1"/>
  <c r="AN45" i="1"/>
  <c r="AJ46" i="1"/>
  <c r="AI45" i="1"/>
  <c r="AM43" i="1"/>
  <c r="AM46" i="1"/>
  <c r="AH43" i="1"/>
  <c r="AI46" i="1"/>
  <c r="AJ45" i="1"/>
  <c r="AL45" i="1"/>
  <c r="AI47" i="1"/>
  <c r="AH45" i="1"/>
  <c r="AN47" i="1"/>
  <c r="AH47" i="1"/>
  <c r="AK46" i="1"/>
  <c r="AM47" i="1"/>
  <c r="AL43" i="1"/>
  <c r="AN44" i="1"/>
  <c r="AH46" i="1"/>
  <c r="AK47" i="1"/>
  <c r="AK43" i="1"/>
  <c r="AM45" i="1"/>
  <c r="AM44" i="1"/>
  <c r="AL44" i="1"/>
  <c r="AK45" i="1"/>
  <c r="AN46" i="1"/>
  <c r="AN43" i="1"/>
  <c r="AN48" i="1" l="1"/>
  <c r="AJ48" i="1"/>
  <c r="AH48" i="1"/>
  <c r="AI48" i="1"/>
  <c r="AK48" i="1"/>
  <c r="AL48" i="1"/>
  <c r="AM48" i="1"/>
  <c r="AF11" i="1"/>
  <c r="AF22" i="1"/>
  <c r="AF21" i="1"/>
  <c r="AF15" i="1"/>
  <c r="AF29" i="1"/>
  <c r="AF35" i="1"/>
  <c r="AF28" i="1"/>
  <c r="AF36" i="1"/>
  <c r="AG47" i="1"/>
  <c r="AF38" i="1"/>
  <c r="AF10" i="1"/>
  <c r="AF27" i="1"/>
  <c r="AF25" i="1"/>
  <c r="AF33" i="1"/>
  <c r="AF26" i="1"/>
  <c r="AF13" i="1"/>
  <c r="AF32" i="1"/>
  <c r="AF37" i="1"/>
  <c r="AF30" i="1"/>
  <c r="AG46" i="1"/>
  <c r="AF24" i="1"/>
  <c r="AF23" i="1"/>
  <c r="AG45" i="1"/>
  <c r="AF34" i="1"/>
  <c r="AF31" i="1"/>
  <c r="AG43" i="1"/>
  <c r="AF9" i="1"/>
  <c r="AO45" i="1" l="1"/>
  <c r="AO43" i="1"/>
  <c r="AO47" i="1"/>
  <c r="AO46" i="1"/>
  <c r="AF18" i="1"/>
  <c r="AF20" i="1"/>
  <c r="AF17" i="1"/>
  <c r="AF19" i="1"/>
  <c r="AF16" i="1"/>
  <c r="AF14" i="1" l="1"/>
  <c r="AG44" i="1"/>
  <c r="AO44" i="1" s="1"/>
  <c r="AO48" i="1" s="1"/>
  <c r="AO51" i="1" s="1"/>
  <c r="AG48" i="1" l="1"/>
</calcChain>
</file>

<file path=xl/comments1.xml><?xml version="1.0" encoding="utf-8"?>
<comments xmlns="http://schemas.openxmlformats.org/spreadsheetml/2006/main">
  <authors>
    <author>fst-kabetani</author>
  </authors>
  <commentList>
    <comment ref="I8" authorId="0">
      <text>
        <r>
          <rPr>
            <sz val="9"/>
            <color indexed="81"/>
            <rFont val="ＭＳ Ｐゴシック"/>
            <family val="3"/>
            <charset val="128"/>
          </rPr>
          <t>休暇
午前休
午後休
○○時帰社
○○時出社
休日出勤 etc...</t>
        </r>
      </text>
    </comment>
  </commentList>
</comments>
</file>

<file path=xl/comments2.xml><?xml version="1.0" encoding="utf-8"?>
<comments xmlns="http://schemas.openxmlformats.org/spreadsheetml/2006/main">
  <authors>
    <author>fst-kabetani</author>
    <author>H.O</author>
  </authors>
  <commentList>
    <comment ref="C3" authorId="0">
      <text>
        <r>
          <rPr>
            <b/>
            <sz val="9"/>
            <color indexed="81"/>
            <rFont val="ＭＳ Ｐゴシック"/>
            <family val="3"/>
            <charset val="128"/>
          </rPr>
          <t>1月 1日</t>
        </r>
      </text>
    </comment>
    <comment ref="C6" authorId="0">
      <text>
        <r>
          <rPr>
            <b/>
            <sz val="9"/>
            <color indexed="81"/>
            <rFont val="ＭＳ Ｐゴシック"/>
            <family val="3"/>
            <charset val="128"/>
          </rPr>
          <t>第2月曜日</t>
        </r>
      </text>
    </comment>
    <comment ref="C7" authorId="0">
      <text>
        <r>
          <rPr>
            <b/>
            <sz val="9"/>
            <color indexed="81"/>
            <rFont val="ＭＳ Ｐゴシック"/>
            <family val="3"/>
            <charset val="128"/>
          </rPr>
          <t>2月11日</t>
        </r>
      </text>
    </comment>
    <comment ref="C9" authorId="0">
      <text>
        <r>
          <rPr>
            <b/>
            <sz val="9"/>
            <color indexed="81"/>
            <rFont val="ＭＳ Ｐゴシック"/>
            <family val="3"/>
            <charset val="128"/>
          </rPr>
          <t>閣議決定、
前年2月の官報掲載</t>
        </r>
      </text>
    </comment>
    <comment ref="C11" authorId="0">
      <text>
        <r>
          <rPr>
            <b/>
            <sz val="9"/>
            <color indexed="81"/>
            <rFont val="ＭＳ Ｐゴシック"/>
            <family val="3"/>
            <charset val="128"/>
          </rPr>
          <t>4月29日</t>
        </r>
      </text>
    </comment>
    <comment ref="C13" authorId="0">
      <text>
        <r>
          <rPr>
            <b/>
            <sz val="9"/>
            <color indexed="81"/>
            <rFont val="ＭＳ Ｐゴシック"/>
            <family val="3"/>
            <charset val="128"/>
          </rPr>
          <t>5月 3日</t>
        </r>
      </text>
    </comment>
    <comment ref="C15" authorId="0">
      <text>
        <r>
          <rPr>
            <b/>
            <sz val="9"/>
            <color indexed="81"/>
            <rFont val="ＭＳ Ｐゴシック"/>
            <family val="3"/>
            <charset val="128"/>
          </rPr>
          <t>5月 4日</t>
        </r>
      </text>
    </comment>
    <comment ref="C17" authorId="0">
      <text>
        <r>
          <rPr>
            <b/>
            <sz val="9"/>
            <color indexed="81"/>
            <rFont val="ＭＳ Ｐゴシック"/>
            <family val="3"/>
            <charset val="128"/>
          </rPr>
          <t>5月 5日</t>
        </r>
      </text>
    </comment>
    <comment ref="C19" authorId="0">
      <text>
        <r>
          <rPr>
            <b/>
            <sz val="9"/>
            <color indexed="81"/>
            <rFont val="ＭＳ Ｐゴシック"/>
            <family val="3"/>
            <charset val="128"/>
          </rPr>
          <t>第3月曜日</t>
        </r>
      </text>
    </comment>
    <comment ref="C20" authorId="0">
      <text>
        <r>
          <rPr>
            <b/>
            <sz val="9"/>
            <color indexed="81"/>
            <rFont val="ＭＳ Ｐゴシック"/>
            <family val="3"/>
            <charset val="128"/>
          </rPr>
          <t>8月11日</t>
        </r>
      </text>
    </comment>
    <comment ref="C22" authorId="0">
      <text>
        <r>
          <rPr>
            <b/>
            <sz val="9"/>
            <color indexed="81"/>
            <rFont val="ＭＳ Ｐゴシック"/>
            <family val="3"/>
            <charset val="128"/>
          </rPr>
          <t>第3月曜日</t>
        </r>
      </text>
    </comment>
    <comment ref="C23" authorId="1">
      <text>
        <r>
          <rPr>
            <sz val="9"/>
            <color indexed="81"/>
            <rFont val="ＭＳ Ｐゴシック"/>
            <family val="3"/>
            <charset val="128"/>
          </rPr>
          <t>敬老の日の2日後が秋分の日</t>
        </r>
        <r>
          <rPr>
            <sz val="9"/>
            <color indexed="81"/>
            <rFont val="ＭＳ Ｐゴシック"/>
            <family val="3"/>
            <charset val="128"/>
          </rPr>
          <t xml:space="preserve">
     =IF(B21-B19=2,B19+1,"")
</t>
        </r>
        <r>
          <rPr>
            <sz val="9"/>
            <color indexed="81"/>
            <rFont val="ＭＳ Ｐゴシック"/>
            <family val="3"/>
            <charset val="128"/>
          </rPr>
          <t>敬老の日は常に月曜日なので、秋分の日が水曜日のとき</t>
        </r>
        <r>
          <rPr>
            <sz val="9"/>
            <color indexed="81"/>
            <rFont val="ＭＳ Ｐゴシック"/>
            <family val="3"/>
            <charset val="128"/>
          </rPr>
          <t xml:space="preserve">
 </t>
        </r>
        <r>
          <rPr>
            <sz val="9"/>
            <color indexed="81"/>
            <rFont val="ＭＳ Ｐゴシック"/>
            <family val="3"/>
            <charset val="128"/>
          </rPr>
          <t xml:space="preserve">    =IF(WEEKDAY(B21)=4,B19+1,"")
</t>
        </r>
      </text>
    </comment>
    <comment ref="C24" authorId="0">
      <text>
        <r>
          <rPr>
            <b/>
            <sz val="9"/>
            <color indexed="81"/>
            <rFont val="ＭＳ Ｐゴシック"/>
            <family val="3"/>
            <charset val="128"/>
          </rPr>
          <t>閣議決定、
前年2月の官報掲載</t>
        </r>
      </text>
    </comment>
    <comment ref="C26" authorId="0">
      <text>
        <r>
          <rPr>
            <b/>
            <sz val="9"/>
            <color indexed="81"/>
            <rFont val="ＭＳ Ｐゴシック"/>
            <family val="3"/>
            <charset val="128"/>
          </rPr>
          <t>第2月曜日</t>
        </r>
      </text>
    </comment>
    <comment ref="C27" authorId="0">
      <text>
        <r>
          <rPr>
            <b/>
            <sz val="9"/>
            <color indexed="81"/>
            <rFont val="ＭＳ Ｐゴシック"/>
            <family val="3"/>
            <charset val="128"/>
          </rPr>
          <t>11月 3日</t>
        </r>
      </text>
    </comment>
    <comment ref="C29" authorId="0">
      <text>
        <r>
          <rPr>
            <b/>
            <sz val="9"/>
            <color indexed="81"/>
            <rFont val="ＭＳ Ｐゴシック"/>
            <family val="3"/>
            <charset val="128"/>
          </rPr>
          <t>11月23日</t>
        </r>
      </text>
    </comment>
    <comment ref="C31" authorId="0">
      <text>
        <r>
          <rPr>
            <b/>
            <sz val="9"/>
            <color indexed="81"/>
            <rFont val="ＭＳ Ｐゴシック"/>
            <family val="3"/>
            <charset val="128"/>
          </rPr>
          <t>12月23日</t>
        </r>
      </text>
    </comment>
  </commentList>
</comments>
</file>

<file path=xl/sharedStrings.xml><?xml version="1.0" encoding="utf-8"?>
<sst xmlns="http://schemas.openxmlformats.org/spreadsheetml/2006/main" count="131" uniqueCount="94">
  <si>
    <t>日付</t>
  </si>
  <si>
    <t>曜日</t>
  </si>
  <si>
    <t>年始</t>
    <rPh sb="0" eb="2">
      <t>ネンシ</t>
    </rPh>
    <phoneticPr fontId="11"/>
  </si>
  <si>
    <t>昭和の日</t>
    <rPh sb="0" eb="2">
      <t>ショウワ</t>
    </rPh>
    <phoneticPr fontId="11"/>
  </si>
  <si>
    <t>年末</t>
    <rPh sb="0" eb="2">
      <t>ネンマツ</t>
    </rPh>
    <phoneticPr fontId="11"/>
  </si>
  <si>
    <t>開始時間</t>
    <rPh sb="0" eb="2">
      <t>カイシ</t>
    </rPh>
    <rPh sb="2" eb="4">
      <t>ジカン</t>
    </rPh>
    <phoneticPr fontId="4"/>
  </si>
  <si>
    <t>終了時間</t>
    <rPh sb="0" eb="2">
      <t>シュウリョウ</t>
    </rPh>
    <phoneticPr fontId="4"/>
  </si>
  <si>
    <t>終了時間</t>
    <rPh sb="0" eb="2">
      <t>シュウリョウ</t>
    </rPh>
    <rPh sb="2" eb="4">
      <t>ジカン</t>
    </rPh>
    <phoneticPr fontId="4"/>
  </si>
  <si>
    <t>休憩合計</t>
    <rPh sb="0" eb="2">
      <t>キュウケイ</t>
    </rPh>
    <rPh sb="2" eb="4">
      <t>ゴウケイ</t>
    </rPh>
    <phoneticPr fontId="4"/>
  </si>
  <si>
    <t>実働時間</t>
    <rPh sb="0" eb="2">
      <t>ジツドウ</t>
    </rPh>
    <rPh sb="2" eb="4">
      <t>ジカン</t>
    </rPh>
    <phoneticPr fontId="4"/>
  </si>
  <si>
    <t>作業時間帯</t>
    <rPh sb="0" eb="2">
      <t>サギョウ</t>
    </rPh>
    <rPh sb="2" eb="5">
      <t>ジカンタイ</t>
    </rPh>
    <phoneticPr fontId="4"/>
  </si>
  <si>
    <t>休憩時間帯</t>
    <rPh sb="0" eb="2">
      <t>キュウケイ</t>
    </rPh>
    <rPh sb="2" eb="5">
      <t>ジカンタイ</t>
    </rPh>
    <phoneticPr fontId="4"/>
  </si>
  <si>
    <t>休憩時間</t>
    <rPh sb="0" eb="2">
      <t>キュウケイ</t>
    </rPh>
    <rPh sb="2" eb="4">
      <t>ジカン</t>
    </rPh>
    <phoneticPr fontId="4"/>
  </si>
  <si>
    <t>実働時間合計</t>
    <rPh sb="0" eb="2">
      <t>ジツドウ</t>
    </rPh>
    <rPh sb="2" eb="4">
      <t>ジカン</t>
    </rPh>
    <rPh sb="4" eb="6">
      <t>ゴウケイ</t>
    </rPh>
    <phoneticPr fontId="4"/>
  </si>
  <si>
    <t>ＰＪ別合計時間</t>
    <rPh sb="2" eb="3">
      <t>ベツ</t>
    </rPh>
    <rPh sb="3" eb="5">
      <t>ゴウケイ</t>
    </rPh>
    <rPh sb="5" eb="7">
      <t>ジカン</t>
    </rPh>
    <phoneticPr fontId="2"/>
  </si>
  <si>
    <t>会社名</t>
  </si>
  <si>
    <t>備考</t>
    <rPh sb="0" eb="2">
      <t>ビコウ</t>
    </rPh>
    <phoneticPr fontId="4"/>
  </si>
  <si>
    <t>n週目</t>
    <rPh sb="1" eb="2">
      <t>シュウ</t>
    </rPh>
    <rPh sb="2" eb="3">
      <t>メ</t>
    </rPh>
    <phoneticPr fontId="4"/>
  </si>
  <si>
    <t>合計</t>
    <rPh sb="0" eb="2">
      <t>ゴウケイ</t>
    </rPh>
    <phoneticPr fontId="4"/>
  </si>
  <si>
    <t>割振時間合計</t>
    <rPh sb="0" eb="1">
      <t>ワ</t>
    </rPh>
    <rPh sb="1" eb="2">
      <t>フ</t>
    </rPh>
    <rPh sb="2" eb="4">
      <t>ジカン</t>
    </rPh>
    <rPh sb="4" eb="6">
      <t>ゴウケイ</t>
    </rPh>
    <phoneticPr fontId="4"/>
  </si>
  <si>
    <t>週合計</t>
    <rPh sb="0" eb="1">
      <t>シュウ</t>
    </rPh>
    <rPh sb="1" eb="3">
      <t>ゴウケイ</t>
    </rPh>
    <phoneticPr fontId="4"/>
  </si>
  <si>
    <t>祝日テーブル</t>
    <phoneticPr fontId="4"/>
  </si>
  <si>
    <t>元日</t>
    <phoneticPr fontId="11"/>
  </si>
  <si>
    <t>～</t>
    <phoneticPr fontId="4"/>
  </si>
  <si>
    <t>成人の日</t>
    <phoneticPr fontId="11"/>
  </si>
  <si>
    <t>建国記念の日</t>
    <phoneticPr fontId="11"/>
  </si>
  <si>
    <t>振替休日</t>
    <phoneticPr fontId="11"/>
  </si>
  <si>
    <t>～</t>
    <phoneticPr fontId="4"/>
  </si>
  <si>
    <t>春分の日</t>
    <phoneticPr fontId="11"/>
  </si>
  <si>
    <t>振替休日</t>
    <phoneticPr fontId="11"/>
  </si>
  <si>
    <t>憲法記念日</t>
    <phoneticPr fontId="11"/>
  </si>
  <si>
    <t>みどりの日</t>
    <phoneticPr fontId="11"/>
  </si>
  <si>
    <t>こどもの日</t>
    <phoneticPr fontId="11"/>
  </si>
  <si>
    <t>海の日</t>
    <phoneticPr fontId="11"/>
  </si>
  <si>
    <t>敬老の日</t>
    <phoneticPr fontId="11"/>
  </si>
  <si>
    <t>国民の休日</t>
    <phoneticPr fontId="11"/>
  </si>
  <si>
    <t>秋分の日</t>
    <phoneticPr fontId="11"/>
  </si>
  <si>
    <t>振替休日</t>
    <phoneticPr fontId="11"/>
  </si>
  <si>
    <t>体育の日</t>
    <phoneticPr fontId="11"/>
  </si>
  <si>
    <t>文化の日</t>
    <phoneticPr fontId="11"/>
  </si>
  <si>
    <t>勤労感謝の日</t>
    <phoneticPr fontId="11"/>
  </si>
  <si>
    <t>残時間</t>
    <rPh sb="0" eb="1">
      <t>ザン</t>
    </rPh>
    <rPh sb="1" eb="3">
      <t>ジカン</t>
    </rPh>
    <phoneticPr fontId="4"/>
  </si>
  <si>
    <t>就業時間</t>
    <phoneticPr fontId="9"/>
  </si>
  <si>
    <t>休暇状況</t>
    <rPh sb="0" eb="2">
      <t>キュウカ</t>
    </rPh>
    <rPh sb="2" eb="4">
      <t>ジョウキョウ</t>
    </rPh>
    <phoneticPr fontId="4"/>
  </si>
  <si>
    <t>山の日</t>
    <rPh sb="0" eb="1">
      <t>ヤマ</t>
    </rPh>
    <rPh sb="2" eb="3">
      <t>ヒ</t>
    </rPh>
    <phoneticPr fontId="11"/>
  </si>
  <si>
    <t>休憩1</t>
    <rPh sb="0" eb="2">
      <t>キュウケイ</t>
    </rPh>
    <phoneticPr fontId="4"/>
  </si>
  <si>
    <t>休憩2</t>
    <rPh sb="0" eb="2">
      <t>キュウケイ</t>
    </rPh>
    <phoneticPr fontId="4"/>
  </si>
  <si>
    <t>休憩3</t>
    <rPh sb="0" eb="2">
      <t>キュウケイ</t>
    </rPh>
    <phoneticPr fontId="4"/>
  </si>
  <si>
    <t>休憩4</t>
    <rPh sb="0" eb="2">
      <t>キュウケイ</t>
    </rPh>
    <phoneticPr fontId="4"/>
  </si>
  <si>
    <t>休憩5</t>
    <rPh sb="0" eb="2">
      <t>キュウケイ</t>
    </rPh>
    <phoneticPr fontId="4"/>
  </si>
  <si>
    <t>休憩6</t>
    <rPh sb="0" eb="2">
      <t>キュウケイ</t>
    </rPh>
    <phoneticPr fontId="4"/>
  </si>
  <si>
    <t>エラー1</t>
    <phoneticPr fontId="4"/>
  </si>
  <si>
    <t>エラー2</t>
  </si>
  <si>
    <t>エラー3</t>
  </si>
  <si>
    <t>エラー4</t>
  </si>
  <si>
    <t>エラー5</t>
  </si>
  <si>
    <t>エラー6</t>
  </si>
  <si>
    <t>エラー判定</t>
    <rPh sb="3" eb="5">
      <t>ハンテイ</t>
    </rPh>
    <phoneticPr fontId="4"/>
  </si>
  <si>
    <t>作業報告書</t>
    <rPh sb="0" eb="2">
      <t>サギョウ</t>
    </rPh>
    <rPh sb="2" eb="5">
      <t>ホウコクショ</t>
    </rPh>
    <phoneticPr fontId="11"/>
  </si>
  <si>
    <t>氏名</t>
    <rPh sb="0" eb="2">
      <t>シメイ</t>
    </rPh>
    <phoneticPr fontId="4"/>
  </si>
  <si>
    <t>～</t>
  </si>
  <si>
    <t>冬季休暇</t>
  </si>
  <si>
    <t>GW休暇</t>
    <rPh sb="2" eb="4">
      <t>キュウカ</t>
    </rPh>
    <phoneticPr fontId="4"/>
  </si>
  <si>
    <t>夏季休暇</t>
    <rPh sb="0" eb="2">
      <t>カキ</t>
    </rPh>
    <rPh sb="2" eb="4">
      <t>キュウカ</t>
    </rPh>
    <phoneticPr fontId="4"/>
  </si>
  <si>
    <t>特別休暇</t>
    <rPh sb="0" eb="2">
      <t>トクベツ</t>
    </rPh>
    <rPh sb="2" eb="4">
      <t>キュウカ</t>
    </rPh>
    <phoneticPr fontId="4"/>
  </si>
  <si>
    <t>日付</t>
    <rPh sb="0" eb="2">
      <t>ヒヅケ</t>
    </rPh>
    <phoneticPr fontId="4"/>
  </si>
  <si>
    <t>プロジェクト</t>
    <phoneticPr fontId="4"/>
  </si>
  <si>
    <t>作業内容</t>
    <rPh sb="0" eb="2">
      <t>サギョウ</t>
    </rPh>
    <rPh sb="2" eb="4">
      <t>ナイヨウ</t>
    </rPh>
    <phoneticPr fontId="4"/>
  </si>
  <si>
    <t>作業時間</t>
    <rPh sb="0" eb="2">
      <t>サギョウ</t>
    </rPh>
    <rPh sb="2" eb="4">
      <t>ジカン</t>
    </rPh>
    <phoneticPr fontId="4"/>
  </si>
  <si>
    <t>勤怠詳細</t>
    <rPh sb="0" eb="2">
      <t>キンタイ</t>
    </rPh>
    <rPh sb="2" eb="4">
      <t>ショウサイ</t>
    </rPh>
    <phoneticPr fontId="4"/>
  </si>
  <si>
    <t>.</t>
    <phoneticPr fontId="4"/>
  </si>
  <si>
    <t>.</t>
    <phoneticPr fontId="4"/>
  </si>
  <si>
    <t>行ラベル</t>
  </si>
  <si>
    <t>(空白)</t>
  </si>
  <si>
    <t>総計</t>
  </si>
  <si>
    <t>合計 / 作業時間</t>
  </si>
  <si>
    <t>※反映はピボットテーブルを右クリック　⇒ 更新（R）</t>
    <rPh sb="1" eb="3">
      <t>ハンエイ</t>
    </rPh>
    <rPh sb="13" eb="14">
      <t>ミギ</t>
    </rPh>
    <rPh sb="21" eb="23">
      <t>コウシン</t>
    </rPh>
    <phoneticPr fontId="4"/>
  </si>
  <si>
    <t>課題対応</t>
  </si>
  <si>
    <t>問い合わせ</t>
  </si>
  <si>
    <t>その他</t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</si>
  <si>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</si>
  <si>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</si>
  <si>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○○テーマ対応（RD）</t>
  </si>
  <si>
    <t>○○テーマ対応（UI～）</t>
  </si>
  <si>
    <t>〇〇〇〇〇〇株式会社</t>
    <phoneticPr fontId="11"/>
  </si>
  <si>
    <t>〇〇　〇〇</t>
    <phoneticPr fontId="4"/>
  </si>
  <si>
    <t>プロジェクト1</t>
    <phoneticPr fontId="4"/>
  </si>
  <si>
    <t>プロジェクト2</t>
  </si>
  <si>
    <t>プロジェクト3</t>
  </si>
  <si>
    <t>プロジェクト4</t>
  </si>
  <si>
    <t>プロジェクト5</t>
  </si>
  <si>
    <t>プロジェクト6</t>
  </si>
  <si>
    <t>プロジェクト7</t>
  </si>
  <si>
    <t>プロジェクト8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</si>
</sst>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6" formatCode="yyyy/mm/dd"/>
    <numFmt numFmtId="177" formatCode="aaa"/>
    <numFmt numFmtId="178" formatCode="h:mm;@"/>
    <numFmt numFmtId="179" formatCode="00"/>
    <numFmt numFmtId="180" formatCode="\ [h]&quot;時&quot;&quot;間&quot;mm&quot;分&quot;"/>
    <numFmt numFmtId="181" formatCode="0&quot;分&quot;"/>
    <numFmt numFmtId="182" formatCode="[h]:mm"/>
    <numFmt numFmtId="183" formatCode="0_);[Red]\(0\)"/>
    <numFmt numFmtId="184" formatCode="yyyy/m/dd"/>
    <numFmt numFmtId="185" formatCode="General&quot;年&quot;&quot;度&quot;"/>
    <numFmt numFmtId="186" formatCode="[DBNum3]yyyy&quot; 年 &quot;m&quot; 月度&quot;"/>
    <numFmt numFmtId="187" formatCode="yyyy&quot;年&quot;m&quot;月&quot;&quot;度&quot;"/>
    <numFmt numFmtId="188" formatCode="[h]:mm;@"/>
    <numFmt numFmtId="189" formatCode="0&quot;週&quot;&quot;目&quot;"/>
    <numFmt numFmtId="190" formatCode="0.0_);[Red]\(0.0\)"/>
    <numFmt numFmtId="191" formatCode="yyyy/mm/dd\(aaa\)"/>
  </numFmts>
  <fonts count="46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8"/>
      <name val="ＭＳ 明朝"/>
      <family val="1"/>
      <charset val="128"/>
    </font>
    <font>
      <sz val="10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明朝"/>
      <family val="1"/>
      <charset val="128"/>
    </font>
    <font>
      <b/>
      <sz val="9"/>
      <color indexed="10"/>
      <name val="ＭＳ 明朝"/>
      <family val="1"/>
      <charset val="128"/>
    </font>
    <font>
      <sz val="6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sz val="8"/>
      <name val="ＭＳ Ｐ明朝"/>
      <family val="1"/>
      <charset val="128"/>
    </font>
    <font>
      <sz val="8"/>
      <name val="明朝"/>
      <family val="1"/>
      <charset val="128"/>
    </font>
    <font>
      <sz val="12"/>
      <name val="ＭＳ Ｐ明朝"/>
      <family val="1"/>
      <charset val="128"/>
    </font>
    <font>
      <sz val="14"/>
      <name val="明朝"/>
      <family val="1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HG創英角ｺﾞｼｯｸUB"/>
      <family val="3"/>
      <charset val="128"/>
    </font>
    <font>
      <sz val="9"/>
      <name val="HG創英角ｺﾞｼｯｸUB"/>
      <family val="3"/>
      <charset val="128"/>
    </font>
    <font>
      <sz val="10"/>
      <color indexed="10"/>
      <name val="ＭＳ Ｐゴシック"/>
      <family val="3"/>
      <charset val="128"/>
    </font>
    <font>
      <sz val="10"/>
      <color indexed="4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8.5"/>
      <color indexed="12"/>
      <name val="ＭＳ Ｐゴシック"/>
      <family val="3"/>
      <charset val="128"/>
    </font>
    <font>
      <b/>
      <u/>
      <sz val="8.5"/>
      <color indexed="12"/>
      <name val="ＭＳ Ｐゴシック"/>
      <family val="3"/>
      <charset val="128"/>
    </font>
    <font>
      <sz val="10"/>
      <color indexed="10"/>
      <name val="ＭＳ 明朝"/>
      <family val="1"/>
      <charset val="128"/>
    </font>
    <font>
      <sz val="10"/>
      <color indexed="10"/>
      <name val="ＭＳ 明朝"/>
      <family val="1"/>
      <charset val="128"/>
    </font>
    <font>
      <sz val="11"/>
      <color indexed="10"/>
      <name val="ＭＳ Ｐゴシック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8"/>
      <name val="メイリオ"/>
      <family val="3"/>
      <charset val="128"/>
    </font>
    <font>
      <sz val="16"/>
      <name val="HG創英角ｺﾞｼｯｸUB"/>
      <family val="3"/>
      <charset val="128"/>
    </font>
    <font>
      <sz val="10"/>
      <color rgb="FFFF0000"/>
      <name val="ＭＳ Ｐゴシック"/>
      <family val="3"/>
      <charset val="128"/>
    </font>
    <font>
      <sz val="12"/>
      <color rgb="FFFF0000"/>
      <name val="ＭＳ Ｐ明朝"/>
      <family val="1"/>
      <charset val="128"/>
    </font>
    <font>
      <sz val="11"/>
      <color rgb="FFFF0000"/>
      <name val="明朝"/>
      <family val="1"/>
      <charset val="128"/>
    </font>
    <font>
      <sz val="8"/>
      <color rgb="FFFF0000"/>
      <name val="ＭＳ 明朝"/>
      <family val="1"/>
      <charset val="128"/>
    </font>
    <font>
      <b/>
      <sz val="11"/>
      <color rgb="FFFF0000"/>
      <name val="ＭＳ 明朝"/>
      <family val="1"/>
      <charset val="128"/>
    </font>
    <font>
      <sz val="10"/>
      <color rgb="FFFF0000"/>
      <name val="ＭＳ 明朝"/>
      <family val="1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4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2" fillId="0" borderId="0"/>
    <xf numFmtId="1" fontId="2" fillId="0" borderId="0"/>
    <xf numFmtId="0" fontId="3" fillId="0" borderId="0"/>
  </cellStyleXfs>
  <cellXfs count="171">
    <xf numFmtId="0" fontId="0" fillId="0" borderId="0" xfId="0">
      <alignment vertical="center"/>
    </xf>
    <xf numFmtId="0" fontId="5" fillId="0" borderId="0" xfId="0" applyFont="1">
      <alignment vertical="center"/>
    </xf>
    <xf numFmtId="20" fontId="6" fillId="0" borderId="0" xfId="0" applyNumberFormat="1" applyFont="1" applyBorder="1" applyAlignment="1" applyProtection="1">
      <alignment horizontal="center"/>
    </xf>
    <xf numFmtId="0" fontId="6" fillId="0" borderId="0" xfId="0" applyFont="1">
      <alignment vertical="center"/>
    </xf>
    <xf numFmtId="181" fontId="6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6" fillId="0" borderId="0" xfId="0" quotePrefix="1" applyFont="1">
      <alignment vertical="center"/>
    </xf>
    <xf numFmtId="0" fontId="7" fillId="0" borderId="0" xfId="0" applyFont="1">
      <alignment vertical="center"/>
    </xf>
    <xf numFmtId="0" fontId="13" fillId="0" borderId="0" xfId="3" applyFont="1" applyBorder="1" applyProtection="1"/>
    <xf numFmtId="0" fontId="3" fillId="0" borderId="0" xfId="0" applyFont="1" applyBorder="1" applyProtection="1">
      <alignment vertical="center"/>
    </xf>
    <xf numFmtId="0" fontId="2" fillId="0" borderId="0" xfId="0" applyFont="1">
      <alignment vertical="center"/>
    </xf>
    <xf numFmtId="187" fontId="16" fillId="0" borderId="0" xfId="0" applyNumberFormat="1" applyFont="1" applyBorder="1" applyAlignment="1" applyProtection="1"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14" fillId="0" borderId="0" xfId="3" applyFont="1" applyBorder="1" applyProtection="1">
      <protection locked="0"/>
    </xf>
    <xf numFmtId="0" fontId="7" fillId="0" borderId="0" xfId="0" applyFont="1" applyFill="1" applyBorder="1" applyAlignment="1">
      <alignment horizontal="center"/>
    </xf>
    <xf numFmtId="180" fontId="8" fillId="0" borderId="0" xfId="0" applyNumberFormat="1" applyFont="1" applyBorder="1" applyAlignment="1">
      <alignment horizontal="center" vertical="center"/>
    </xf>
    <xf numFmtId="186" fontId="15" fillId="0" borderId="1" xfId="0" applyNumberFormat="1" applyFont="1" applyBorder="1" applyAlignment="1" applyProtection="1">
      <alignment horizontal="center"/>
      <protection locked="0"/>
    </xf>
    <xf numFmtId="1" fontId="6" fillId="0" borderId="0" xfId="0" applyNumberFormat="1" applyFont="1">
      <alignment vertical="center"/>
    </xf>
    <xf numFmtId="186" fontId="15" fillId="0" borderId="0" xfId="0" applyNumberFormat="1" applyFont="1" applyBorder="1" applyAlignment="1" applyProtection="1">
      <alignment horizontal="right"/>
      <protection locked="0"/>
    </xf>
    <xf numFmtId="0" fontId="6" fillId="0" borderId="0" xfId="0" applyFont="1" applyAlignment="1">
      <alignment vertical="center"/>
    </xf>
    <xf numFmtId="0" fontId="18" fillId="0" borderId="0" xfId="0" applyFont="1" applyProtection="1">
      <alignment vertical="center"/>
    </xf>
    <xf numFmtId="0" fontId="18" fillId="0" borderId="0" xfId="0" applyFont="1" applyFill="1" applyProtection="1">
      <alignment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 applyAlignment="1" applyProtection="1">
      <alignment horizontal="center"/>
    </xf>
    <xf numFmtId="0" fontId="10" fillId="0" borderId="2" xfId="0" applyFont="1" applyBorder="1">
      <alignment vertical="center"/>
    </xf>
    <xf numFmtId="0" fontId="6" fillId="0" borderId="2" xfId="0" applyFont="1" applyBorder="1" applyAlignment="1">
      <alignment horizontal="right" vertical="center"/>
    </xf>
    <xf numFmtId="0" fontId="19" fillId="0" borderId="1" xfId="3" applyFont="1" applyBorder="1" applyProtection="1">
      <protection locked="0"/>
    </xf>
    <xf numFmtId="1" fontId="20" fillId="2" borderId="4" xfId="4" applyFont="1" applyFill="1" applyBorder="1" applyAlignment="1" applyProtection="1">
      <alignment horizontal="centerContinuous" vertical="center"/>
    </xf>
    <xf numFmtId="1" fontId="20" fillId="2" borderId="4" xfId="4" applyFont="1" applyFill="1" applyBorder="1" applyAlignment="1" applyProtection="1">
      <alignment horizontal="center" vertical="center"/>
    </xf>
    <xf numFmtId="184" fontId="19" fillId="3" borderId="5" xfId="0" applyNumberFormat="1" applyFont="1" applyFill="1" applyBorder="1" applyAlignment="1" applyProtection="1">
      <alignment horizontal="center"/>
    </xf>
    <xf numFmtId="177" fontId="19" fillId="3" borderId="5" xfId="0" applyNumberFormat="1" applyFont="1" applyFill="1" applyBorder="1" applyAlignment="1" applyProtection="1">
      <alignment horizontal="center"/>
    </xf>
    <xf numFmtId="184" fontId="19" fillId="3" borderId="6" xfId="0" applyNumberFormat="1" applyFont="1" applyFill="1" applyBorder="1" applyAlignment="1" applyProtection="1">
      <alignment horizontal="center"/>
    </xf>
    <xf numFmtId="177" fontId="19" fillId="3" borderId="6" xfId="0" applyNumberFormat="1" applyFont="1" applyFill="1" applyBorder="1" applyAlignment="1" applyProtection="1">
      <alignment horizontal="center"/>
    </xf>
    <xf numFmtId="182" fontId="19" fillId="3" borderId="6" xfId="0" applyNumberFormat="1" applyFont="1" applyFill="1" applyBorder="1" applyAlignment="1" applyProtection="1">
      <alignment horizontal="center"/>
    </xf>
    <xf numFmtId="184" fontId="19" fillId="3" borderId="7" xfId="0" applyNumberFormat="1" applyFont="1" applyFill="1" applyBorder="1" applyAlignment="1" applyProtection="1">
      <alignment horizontal="center"/>
    </xf>
    <xf numFmtId="177" fontId="19" fillId="3" borderId="7" xfId="0" applyNumberFormat="1" applyFont="1" applyFill="1" applyBorder="1" applyAlignment="1" applyProtection="1">
      <alignment horizontal="center"/>
    </xf>
    <xf numFmtId="1" fontId="6" fillId="0" borderId="8" xfId="0" applyNumberFormat="1" applyFont="1" applyBorder="1" applyAlignment="1" applyProtection="1">
      <alignment horizontal="center"/>
      <protection locked="0"/>
    </xf>
    <xf numFmtId="179" fontId="6" fillId="0" borderId="9" xfId="0" applyNumberFormat="1" applyFont="1" applyBorder="1" applyAlignment="1" applyProtection="1">
      <alignment horizontal="center"/>
      <protection locked="0"/>
    </xf>
    <xf numFmtId="0" fontId="7" fillId="2" borderId="10" xfId="0" applyFont="1" applyFill="1" applyBorder="1" applyAlignment="1">
      <alignment horizontal="center"/>
    </xf>
    <xf numFmtId="180" fontId="8" fillId="3" borderId="11" xfId="0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applyFont="1" applyFill="1">
      <alignment vertical="center"/>
    </xf>
    <xf numFmtId="0" fontId="1" fillId="0" borderId="0" xfId="5" applyFont="1"/>
    <xf numFmtId="0" fontId="1" fillId="0" borderId="0" xfId="0" applyFont="1">
      <alignment vertical="center"/>
    </xf>
    <xf numFmtId="0" fontId="24" fillId="0" borderId="0" xfId="5" applyFont="1"/>
    <xf numFmtId="0" fontId="24" fillId="0" borderId="0" xfId="5" applyFont="1" applyFill="1" applyBorder="1" applyAlignment="1"/>
    <xf numFmtId="14" fontId="24" fillId="0" borderId="0" xfId="5" applyNumberFormat="1" applyFont="1"/>
    <xf numFmtId="185" fontId="25" fillId="0" borderId="0" xfId="5" applyNumberFormat="1" applyFont="1" applyFill="1" applyBorder="1" applyAlignment="1">
      <alignment horizontal="right"/>
    </xf>
    <xf numFmtId="178" fontId="2" fillId="0" borderId="0" xfId="0" applyNumberFormat="1" applyFont="1">
      <alignment vertical="center"/>
    </xf>
    <xf numFmtId="1" fontId="26" fillId="0" borderId="12" xfId="4" applyFont="1" applyFill="1" applyBorder="1" applyAlignment="1" applyProtection="1">
      <alignment horizontal="center" vertical="center"/>
    </xf>
    <xf numFmtId="1" fontId="26" fillId="0" borderId="13" xfId="4" applyFont="1" applyFill="1" applyBorder="1" applyAlignment="1" applyProtection="1">
      <alignment horizontal="center" vertical="center"/>
    </xf>
    <xf numFmtId="1" fontId="26" fillId="0" borderId="14" xfId="4" applyFont="1" applyFill="1" applyBorder="1" applyAlignment="1" applyProtection="1">
      <alignment horizontal="center" vertical="center"/>
    </xf>
    <xf numFmtId="20" fontId="27" fillId="0" borderId="5" xfId="0" applyNumberFormat="1" applyFont="1" applyBorder="1" applyAlignment="1" applyProtection="1">
      <alignment horizontal="center"/>
    </xf>
    <xf numFmtId="182" fontId="27" fillId="0" borderId="5" xfId="0" applyNumberFormat="1" applyFont="1" applyBorder="1" applyAlignment="1" applyProtection="1">
      <alignment horizontal="center"/>
    </xf>
    <xf numFmtId="182" fontId="27" fillId="0" borderId="15" xfId="0" applyNumberFormat="1" applyFont="1" applyBorder="1" applyAlignment="1" applyProtection="1">
      <alignment horizontal="center"/>
    </xf>
    <xf numFmtId="183" fontId="27" fillId="0" borderId="16" xfId="0" applyNumberFormat="1" applyFont="1" applyBorder="1" applyAlignment="1" applyProtection="1">
      <alignment horizontal="center"/>
    </xf>
    <xf numFmtId="20" fontId="27" fillId="0" borderId="6" xfId="0" applyNumberFormat="1" applyFont="1" applyBorder="1" applyAlignment="1" applyProtection="1">
      <alignment horizontal="center"/>
    </xf>
    <xf numFmtId="182" fontId="27" fillId="0" borderId="6" xfId="0" applyNumberFormat="1" applyFont="1" applyBorder="1" applyAlignment="1" applyProtection="1">
      <alignment horizontal="center"/>
    </xf>
    <xf numFmtId="182" fontId="27" fillId="0" borderId="17" xfId="0" applyNumberFormat="1" applyFont="1" applyBorder="1" applyAlignment="1" applyProtection="1">
      <alignment horizontal="center"/>
    </xf>
    <xf numFmtId="20" fontId="27" fillId="0" borderId="2" xfId="0" applyNumberFormat="1" applyFont="1" applyBorder="1" applyAlignment="1" applyProtection="1">
      <alignment horizontal="center"/>
    </xf>
    <xf numFmtId="20" fontId="27" fillId="0" borderId="0" xfId="0" applyNumberFormat="1" applyFont="1" applyBorder="1" applyAlignment="1" applyProtection="1">
      <alignment horizontal="center"/>
    </xf>
    <xf numFmtId="18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20" fillId="2" borderId="20" xfId="4" applyFont="1" applyFill="1" applyBorder="1" applyAlignment="1" applyProtection="1">
      <alignment horizontal="center" vertical="center" shrinkToFit="1"/>
    </xf>
    <xf numFmtId="1" fontId="20" fillId="2" borderId="4" xfId="4" applyFont="1" applyFill="1" applyBorder="1" applyAlignment="1" applyProtection="1">
      <alignment horizontal="center" vertical="center" shrinkToFit="1"/>
    </xf>
    <xf numFmtId="189" fontId="19" fillId="3" borderId="12" xfId="0" applyNumberFormat="1" applyFont="1" applyFill="1" applyBorder="1" applyAlignment="1" applyProtection="1">
      <alignment horizontal="right" vertical="center"/>
    </xf>
    <xf numFmtId="188" fontId="26" fillId="3" borderId="12" xfId="0" applyNumberFormat="1" applyFont="1" applyFill="1" applyBorder="1" applyAlignment="1" applyProtection="1">
      <alignment horizontal="center" vertical="center"/>
    </xf>
    <xf numFmtId="180" fontId="20" fillId="3" borderId="12" xfId="0" applyNumberFormat="1" applyFont="1" applyFill="1" applyBorder="1" applyAlignment="1" applyProtection="1">
      <alignment horizontal="center" vertical="center"/>
    </xf>
    <xf numFmtId="0" fontId="19" fillId="3" borderId="12" xfId="0" applyFont="1" applyFill="1" applyBorder="1" applyAlignment="1" applyProtection="1">
      <alignment horizontal="right" vertical="center"/>
    </xf>
    <xf numFmtId="183" fontId="27" fillId="0" borderId="21" xfId="0" applyNumberFormat="1" applyFont="1" applyBorder="1" applyAlignment="1" applyProtection="1">
      <alignment horizontal="center"/>
    </xf>
    <xf numFmtId="1" fontId="20" fillId="2" borderId="23" xfId="4" applyFont="1" applyFill="1" applyBorder="1" applyAlignment="1" applyProtection="1">
      <alignment horizontal="center" vertical="center"/>
    </xf>
    <xf numFmtId="0" fontId="19" fillId="0" borderId="0" xfId="3" applyFont="1" applyBorder="1" applyProtection="1">
      <protection locked="0"/>
    </xf>
    <xf numFmtId="0" fontId="1" fillId="0" borderId="0" xfId="3" applyFont="1" applyBorder="1" applyProtection="1"/>
    <xf numFmtId="0" fontId="29" fillId="0" borderId="0" xfId="1" applyFont="1" applyBorder="1" applyAlignment="1" applyProtection="1">
      <alignment horizontal="center"/>
    </xf>
    <xf numFmtId="190" fontId="8" fillId="0" borderId="0" xfId="0" applyNumberFormat="1" applyFont="1" applyBorder="1" applyAlignment="1">
      <alignment horizontal="center" vertical="center"/>
    </xf>
    <xf numFmtId="0" fontId="30" fillId="0" borderId="0" xfId="0" applyFont="1">
      <alignment vertical="center"/>
    </xf>
    <xf numFmtId="0" fontId="6" fillId="0" borderId="15" xfId="0" applyNumberFormat="1" applyFont="1" applyFill="1" applyBorder="1" applyAlignment="1" applyProtection="1">
      <protection locked="0"/>
    </xf>
    <xf numFmtId="0" fontId="6" fillId="0" borderId="17" xfId="0" applyNumberFormat="1" applyFont="1" applyFill="1" applyBorder="1" applyAlignment="1" applyProtection="1">
      <protection locked="0"/>
    </xf>
    <xf numFmtId="176" fontId="24" fillId="0" borderId="26" xfId="5" applyNumberFormat="1" applyFont="1" applyFill="1" applyBorder="1" applyAlignment="1" applyProtection="1">
      <alignment horizontal="center"/>
      <protection locked="0"/>
    </xf>
    <xf numFmtId="0" fontId="21" fillId="0" borderId="27" xfId="5" applyFont="1" applyFill="1" applyBorder="1" applyProtection="1">
      <protection locked="0"/>
    </xf>
    <xf numFmtId="14" fontId="24" fillId="0" borderId="26" xfId="5" applyNumberFormat="1" applyFont="1" applyFill="1" applyBorder="1" applyAlignment="1" applyProtection="1">
      <alignment horizontal="center"/>
      <protection locked="0"/>
    </xf>
    <xf numFmtId="0" fontId="24" fillId="0" borderId="28" xfId="5" applyFont="1" applyFill="1" applyBorder="1" applyProtection="1">
      <protection locked="0"/>
    </xf>
    <xf numFmtId="0" fontId="21" fillId="0" borderId="29" xfId="5" applyFont="1" applyFill="1" applyBorder="1" applyProtection="1">
      <protection locked="0"/>
    </xf>
    <xf numFmtId="20" fontId="24" fillId="3" borderId="24" xfId="0" applyNumberFormat="1" applyFont="1" applyFill="1" applyBorder="1">
      <alignment vertical="center"/>
    </xf>
    <xf numFmtId="0" fontId="24" fillId="3" borderId="1" xfId="0" applyFont="1" applyFill="1" applyBorder="1" applyAlignment="1">
      <alignment horizontal="center" vertical="center"/>
    </xf>
    <xf numFmtId="178" fontId="24" fillId="3" borderId="3" xfId="0" applyNumberFormat="1" applyFont="1" applyFill="1" applyBorder="1" applyAlignment="1">
      <alignment horizontal="left" vertical="center"/>
    </xf>
    <xf numFmtId="20" fontId="24" fillId="3" borderId="19" xfId="0" applyNumberFormat="1" applyFont="1" applyFill="1" applyBorder="1" applyAlignment="1">
      <alignment horizontal="center" vertical="center"/>
    </xf>
    <xf numFmtId="0" fontId="24" fillId="3" borderId="30" xfId="0" applyFont="1" applyFill="1" applyBorder="1" applyAlignment="1">
      <alignment horizontal="center" vertical="center"/>
    </xf>
    <xf numFmtId="176" fontId="1" fillId="3" borderId="31" xfId="5" applyNumberFormat="1" applyFont="1" applyFill="1" applyBorder="1" applyAlignment="1">
      <alignment horizontal="center"/>
    </xf>
    <xf numFmtId="0" fontId="21" fillId="3" borderId="32" xfId="5" applyFont="1" applyFill="1" applyBorder="1"/>
    <xf numFmtId="176" fontId="24" fillId="3" borderId="26" xfId="5" applyNumberFormat="1" applyFont="1" applyFill="1" applyBorder="1" applyAlignment="1">
      <alignment horizontal="center"/>
    </xf>
    <xf numFmtId="0" fontId="21" fillId="3" borderId="27" xfId="5" applyFont="1" applyFill="1" applyBorder="1"/>
    <xf numFmtId="0" fontId="24" fillId="3" borderId="27" xfId="5" applyFont="1" applyFill="1" applyBorder="1"/>
    <xf numFmtId="0" fontId="22" fillId="3" borderId="27" xfId="5" applyFont="1" applyFill="1" applyBorder="1"/>
    <xf numFmtId="0" fontId="25" fillId="0" borderId="0" xfId="5" applyFont="1" applyFill="1"/>
    <xf numFmtId="0" fontId="31" fillId="0" borderId="33" xfId="0" applyFont="1" applyBorder="1" applyAlignment="1">
      <alignment vertical="top" wrapText="1"/>
    </xf>
    <xf numFmtId="0" fontId="31" fillId="0" borderId="0" xfId="0" applyFont="1" applyBorder="1" applyAlignment="1">
      <alignment vertical="top" wrapText="1"/>
    </xf>
    <xf numFmtId="0" fontId="32" fillId="0" borderId="0" xfId="0" applyFont="1" applyProtection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3" fillId="0" borderId="0" xfId="0" applyFont="1" applyAlignment="1">
      <alignment vertical="top"/>
    </xf>
    <xf numFmtId="1" fontId="6" fillId="0" borderId="15" xfId="0" applyNumberFormat="1" applyFont="1" applyBorder="1" applyAlignment="1" applyProtection="1">
      <alignment horizontal="left"/>
      <protection locked="0"/>
    </xf>
    <xf numFmtId="1" fontId="6" fillId="0" borderId="34" xfId="0" applyNumberFormat="1" applyFont="1" applyBorder="1" applyAlignment="1" applyProtection="1">
      <alignment horizontal="left"/>
      <protection locked="0"/>
    </xf>
    <xf numFmtId="1" fontId="6" fillId="0" borderId="35" xfId="0" applyNumberFormat="1" applyFont="1" applyBorder="1" applyAlignment="1" applyProtection="1">
      <alignment horizontal="left"/>
      <protection locked="0"/>
    </xf>
    <xf numFmtId="1" fontId="6" fillId="0" borderId="15" xfId="0" quotePrefix="1" applyNumberFormat="1" applyFont="1" applyBorder="1" applyAlignment="1" applyProtection="1">
      <alignment horizontal="left"/>
      <protection locked="0"/>
    </xf>
    <xf numFmtId="1" fontId="6" fillId="0" borderId="34" xfId="0" quotePrefix="1" applyNumberFormat="1" applyFont="1" applyBorder="1" applyAlignment="1" applyProtection="1">
      <alignment horizontal="left"/>
      <protection locked="0"/>
    </xf>
    <xf numFmtId="0" fontId="3" fillId="0" borderId="1" xfId="0" applyFont="1" applyBorder="1" applyProtection="1">
      <alignment vertical="center"/>
    </xf>
    <xf numFmtId="0" fontId="19" fillId="0" borderId="30" xfId="3" applyFont="1" applyBorder="1" applyProtection="1">
      <protection locked="0"/>
    </xf>
    <xf numFmtId="0" fontId="3" fillId="0" borderId="30" xfId="0" applyFont="1" applyBorder="1" applyProtection="1">
      <alignment vertical="center"/>
    </xf>
    <xf numFmtId="0" fontId="17" fillId="0" borderId="0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protection locked="0"/>
    </xf>
    <xf numFmtId="0" fontId="17" fillId="0" borderId="30" xfId="0" applyFont="1" applyBorder="1" applyAlignment="1" applyProtection="1">
      <protection locked="0"/>
    </xf>
    <xf numFmtId="0" fontId="36" fillId="0" borderId="1" xfId="3" applyFont="1" applyBorder="1" applyAlignment="1" applyProtection="1">
      <alignment horizontal="left"/>
      <protection locked="0"/>
    </xf>
    <xf numFmtId="1" fontId="20" fillId="0" borderId="4" xfId="4" applyFont="1" applyFill="1" applyBorder="1" applyAlignment="1" applyProtection="1">
      <alignment horizontal="center" vertical="center" shrinkToFit="1"/>
      <protection locked="0"/>
    </xf>
    <xf numFmtId="0" fontId="25" fillId="4" borderId="13" xfId="0" applyFont="1" applyFill="1" applyBorder="1" applyAlignment="1">
      <alignment vertical="center"/>
    </xf>
    <xf numFmtId="0" fontId="25" fillId="4" borderId="30" xfId="0" applyFont="1" applyFill="1" applyBorder="1" applyAlignment="1">
      <alignment horizontal="center" vertical="center"/>
    </xf>
    <xf numFmtId="0" fontId="25" fillId="4" borderId="25" xfId="0" applyFont="1" applyFill="1" applyBorder="1" applyAlignment="1">
      <alignment horizontal="center" vertical="center"/>
    </xf>
    <xf numFmtId="0" fontId="25" fillId="4" borderId="12" xfId="0" applyFont="1" applyFill="1" applyBorder="1" applyAlignment="1">
      <alignment vertical="center"/>
    </xf>
    <xf numFmtId="176" fontId="1" fillId="0" borderId="26" xfId="5" applyNumberFormat="1" applyFont="1" applyFill="1" applyBorder="1" applyAlignment="1" applyProtection="1">
      <alignment horizontal="center"/>
      <protection locked="0"/>
    </xf>
    <xf numFmtId="182" fontId="0" fillId="0" borderId="6" xfId="0" applyNumberFormat="1" applyFont="1" applyBorder="1" applyAlignment="1" applyProtection="1">
      <alignment horizontal="center"/>
      <protection locked="0"/>
    </xf>
    <xf numFmtId="182" fontId="0" fillId="0" borderId="5" xfId="0" applyNumberFormat="1" applyFont="1" applyBorder="1" applyAlignment="1" applyProtection="1">
      <alignment horizontal="center"/>
      <protection locked="0"/>
    </xf>
    <xf numFmtId="20" fontId="0" fillId="0" borderId="6" xfId="0" applyNumberFormat="1" applyFont="1" applyBorder="1" applyAlignment="1" applyProtection="1">
      <alignment horizontal="center"/>
    </xf>
    <xf numFmtId="182" fontId="0" fillId="0" borderId="6" xfId="0" applyNumberFormat="1" applyFont="1" applyBorder="1" applyAlignment="1" applyProtection="1">
      <alignment horizontal="center"/>
    </xf>
    <xf numFmtId="20" fontId="0" fillId="0" borderId="5" xfId="0" applyNumberFormat="1" applyFont="1" applyBorder="1" applyAlignment="1" applyProtection="1">
      <alignment horizontal="center"/>
    </xf>
    <xf numFmtId="182" fontId="0" fillId="0" borderId="17" xfId="0" applyNumberFormat="1" applyFont="1" applyBorder="1" applyAlignment="1" applyProtection="1">
      <alignment horizontal="center"/>
    </xf>
    <xf numFmtId="183" fontId="0" fillId="0" borderId="21" xfId="0" applyNumberFormat="1" applyFont="1" applyBorder="1" applyAlignment="1" applyProtection="1">
      <alignment horizontal="center"/>
    </xf>
    <xf numFmtId="182" fontId="0" fillId="0" borderId="0" xfId="0" applyNumberFormat="1" applyFont="1" applyAlignment="1">
      <alignment horizontal="center" vertical="center"/>
    </xf>
    <xf numFmtId="182" fontId="0" fillId="0" borderId="37" xfId="0" applyNumberFormat="1" applyFont="1" applyBorder="1" applyAlignment="1" applyProtection="1">
      <alignment horizontal="center"/>
      <protection locked="0"/>
    </xf>
    <xf numFmtId="20" fontId="0" fillId="0" borderId="7" xfId="0" applyNumberFormat="1" applyFont="1" applyBorder="1" applyAlignment="1" applyProtection="1">
      <alignment horizontal="center"/>
    </xf>
    <xf numFmtId="182" fontId="0" fillId="0" borderId="7" xfId="0" applyNumberFormat="1" applyFont="1" applyBorder="1" applyAlignment="1" applyProtection="1">
      <alignment horizontal="center"/>
    </xf>
    <xf numFmtId="182" fontId="0" fillId="0" borderId="18" xfId="0" applyNumberFormat="1" applyFont="1" applyBorder="1" applyAlignment="1" applyProtection="1">
      <alignment horizontal="center"/>
    </xf>
    <xf numFmtId="183" fontId="0" fillId="0" borderId="22" xfId="0" applyNumberFormat="1" applyFont="1" applyBorder="1" applyAlignment="1" applyProtection="1">
      <alignment horizontal="center"/>
    </xf>
    <xf numFmtId="182" fontId="0" fillId="0" borderId="19" xfId="0" applyNumberFormat="1" applyFont="1" applyBorder="1" applyAlignment="1" applyProtection="1">
      <alignment horizontal="center"/>
      <protection locked="0"/>
    </xf>
    <xf numFmtId="20" fontId="1" fillId="0" borderId="13" xfId="0" applyNumberFormat="1" applyFont="1" applyFill="1" applyBorder="1" applyProtection="1">
      <alignment vertical="center"/>
      <protection locked="0"/>
    </xf>
    <xf numFmtId="178" fontId="1" fillId="0" borderId="3" xfId="0" applyNumberFormat="1" applyFont="1" applyFill="1" applyBorder="1" applyAlignment="1" applyProtection="1">
      <alignment horizontal="left" vertical="center"/>
      <protection locked="0"/>
    </xf>
    <xf numFmtId="178" fontId="1" fillId="0" borderId="25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30" xfId="0" applyFont="1" applyFill="1" applyBorder="1" applyAlignment="1" applyProtection="1">
      <alignment horizontal="center" vertical="center"/>
      <protection locked="0"/>
    </xf>
    <xf numFmtId="0" fontId="37" fillId="0" borderId="0" xfId="3" applyFont="1" applyBorder="1" applyProtection="1"/>
    <xf numFmtId="186" fontId="38" fillId="0" borderId="0" xfId="0" applyNumberFormat="1" applyFont="1" applyBorder="1" applyAlignment="1" applyProtection="1">
      <protection locked="0"/>
    </xf>
    <xf numFmtId="0" fontId="39" fillId="0" borderId="0" xfId="0" applyFont="1" applyBorder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14" fontId="1" fillId="0" borderId="26" xfId="5" applyNumberFormat="1" applyFont="1" applyFill="1" applyBorder="1" applyAlignment="1" applyProtection="1">
      <alignment horizontal="center"/>
      <protection locked="0"/>
    </xf>
    <xf numFmtId="0" fontId="43" fillId="0" borderId="0" xfId="0" applyFont="1">
      <alignment vertical="center"/>
    </xf>
    <xf numFmtId="0" fontId="43" fillId="0" borderId="12" xfId="0" applyFont="1" applyBorder="1">
      <alignment vertical="center"/>
    </xf>
    <xf numFmtId="0" fontId="43" fillId="0" borderId="19" xfId="0" applyFont="1" applyBorder="1">
      <alignment vertical="center"/>
    </xf>
    <xf numFmtId="0" fontId="45" fillId="0" borderId="0" xfId="0" applyFont="1">
      <alignment vertical="center"/>
    </xf>
    <xf numFmtId="0" fontId="43" fillId="0" borderId="0" xfId="0" pivotButton="1" applyFont="1">
      <alignment vertical="center"/>
    </xf>
    <xf numFmtId="182" fontId="43" fillId="0" borderId="0" xfId="0" applyNumberFormat="1" applyFont="1">
      <alignment vertical="center"/>
    </xf>
    <xf numFmtId="0" fontId="43" fillId="0" borderId="0" xfId="0" applyFont="1" applyAlignment="1">
      <alignment horizontal="left" vertical="center"/>
    </xf>
    <xf numFmtId="191" fontId="43" fillId="0" borderId="3" xfId="0" applyNumberFormat="1" applyFont="1" applyBorder="1" applyAlignment="1">
      <alignment horizontal="center" vertical="center"/>
    </xf>
    <xf numFmtId="191" fontId="43" fillId="0" borderId="25" xfId="0" applyNumberFormat="1" applyFont="1" applyBorder="1" applyAlignment="1">
      <alignment horizontal="center" vertical="center"/>
    </xf>
    <xf numFmtId="20" fontId="43" fillId="0" borderId="24" xfId="0" applyNumberFormat="1" applyFont="1" applyBorder="1">
      <alignment vertical="center"/>
    </xf>
    <xf numFmtId="20" fontId="43" fillId="0" borderId="13" xfId="0" applyNumberFormat="1" applyFont="1" applyBorder="1">
      <alignment vertical="center"/>
    </xf>
    <xf numFmtId="191" fontId="43" fillId="0" borderId="40" xfId="0" applyNumberFormat="1" applyFont="1" applyBorder="1" applyAlignment="1">
      <alignment horizontal="center" vertical="center"/>
    </xf>
    <xf numFmtId="0" fontId="43" fillId="0" borderId="41" xfId="0" applyFont="1" applyBorder="1">
      <alignment vertical="center"/>
    </xf>
    <xf numFmtId="0" fontId="43" fillId="0" borderId="42" xfId="0" applyFont="1" applyBorder="1">
      <alignment vertical="center"/>
    </xf>
    <xf numFmtId="1" fontId="44" fillId="0" borderId="38" xfId="4" applyFont="1" applyFill="1" applyBorder="1" applyAlignment="1" applyProtection="1">
      <alignment horizontal="center" vertical="center"/>
    </xf>
    <xf numFmtId="1" fontId="44" fillId="0" borderId="39" xfId="4" applyFont="1" applyFill="1" applyBorder="1" applyAlignment="1" applyProtection="1">
      <alignment horizontal="center" vertical="center"/>
    </xf>
    <xf numFmtId="0" fontId="43" fillId="0" borderId="19" xfId="0" applyFont="1" applyFill="1" applyBorder="1">
      <alignment vertical="center"/>
    </xf>
    <xf numFmtId="0" fontId="43" fillId="0" borderId="12" xfId="0" applyFont="1" applyFill="1" applyBorder="1">
      <alignment vertical="center"/>
    </xf>
    <xf numFmtId="20" fontId="43" fillId="0" borderId="19" xfId="0" applyNumberFormat="1" applyFont="1" applyBorder="1">
      <alignment vertical="center"/>
    </xf>
    <xf numFmtId="1" fontId="20" fillId="2" borderId="23" xfId="4" applyFont="1" applyFill="1" applyBorder="1" applyAlignment="1" applyProtection="1">
      <alignment horizontal="center" vertical="center"/>
    </xf>
    <xf numFmtId="1" fontId="20" fillId="2" borderId="36" xfId="4" applyFont="1" applyFill="1" applyBorder="1" applyAlignment="1" applyProtection="1">
      <alignment horizontal="center" vertical="center"/>
    </xf>
    <xf numFmtId="1" fontId="20" fillId="2" borderId="4" xfId="4" applyFont="1" applyFill="1" applyBorder="1" applyAlignment="1" applyProtection="1">
      <alignment horizontal="center" vertical="center"/>
    </xf>
  </cellXfs>
  <cellStyles count="6">
    <cellStyle name="ハイパーリンク" xfId="1" builtinId="8"/>
    <cellStyle name="標準" xfId="0" builtinId="0"/>
    <cellStyle name="標準 2" xfId="2"/>
    <cellStyle name="標準_OA512010" xfId="3"/>
    <cellStyle name="標準_Sheet1" xfId="4"/>
    <cellStyle name="標準_コピーexcel_sample_5" xf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eiryo UI"/>
        <scheme val="none"/>
      </font>
      <numFmt numFmtId="191" formatCode="yyyy/mm/dd\(aaa\)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eiryo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name val="Meiryo UI"/>
        <scheme val="none"/>
      </font>
    </dxf>
    <dxf>
      <font>
        <name val="Meiryo UI"/>
        <scheme val="none"/>
      </font>
    </dxf>
    <dxf>
      <font>
        <condense val="0"/>
        <extend val="0"/>
        <color indexed="14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  <border>
        <bottom style="thin">
          <color indexed="64"/>
        </bottom>
      </border>
    </dxf>
    <dxf>
      <font>
        <condense val="0"/>
        <extend val="0"/>
        <color indexed="14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  <border>
        <bottom style="thin">
          <color indexed="64"/>
        </bottom>
      </border>
    </dxf>
    <dxf>
      <font>
        <condense val="0"/>
        <extend val="0"/>
        <color indexed="14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  <border>
        <bottom style="thin">
          <color indexed="64"/>
        </bottom>
      </border>
    </dxf>
    <dxf>
      <font>
        <condense val="0"/>
        <extend val="0"/>
        <color indexed="14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 patternType="solid">
          <bgColor indexed="22"/>
        </patternFill>
      </fill>
    </dxf>
    <dxf>
      <font>
        <condense val="0"/>
        <extend val="0"/>
        <color indexed="10"/>
      </font>
      <fill>
        <patternFill patternType="solid">
          <bgColor indexed="22"/>
        </patternFill>
      </fill>
      <border>
        <bottom style="thin">
          <color indexed="64"/>
        </bottom>
      </border>
    </dxf>
  </dxfs>
  <tableStyles count="0" defaultTableStyle="TableStyleMedium9" defaultPivotStyle="PivotStyleLight16"/>
  <colors>
    <mruColors>
      <color rgb="FF47BCF7"/>
      <color rgb="FFB4E2F6"/>
      <color rgb="FF0AA3F0"/>
      <color rgb="FFF4D3A6"/>
      <color rgb="FFEDAC7B"/>
      <color rgb="FF15C17F"/>
      <color rgb="FF9CABF6"/>
      <color rgb="FF5BB9F3"/>
      <color rgb="FF0888C8"/>
      <color rgb="FF0F6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10886</xdr:colOff>
          <xdr:row>41</xdr:row>
          <xdr:rowOff>0</xdr:rowOff>
        </xdr:from>
        <xdr:to>
          <xdr:col>4</xdr:col>
          <xdr:colOff>102326</xdr:colOff>
          <xdr:row>47</xdr:row>
          <xdr:rowOff>68580</xdr:rowOff>
        </xdr:to>
        <xdr:pic>
          <xdr:nvPicPr>
            <xdr:cNvPr id="5" name="図 4">
              <a:extLst>
                <a:ext uri="{FF2B5EF4-FFF2-40B4-BE49-F238E27FC236}">
                  <a16:creationId xmlns="" xmlns:a16="http://schemas.microsoft.com/office/drawing/2014/main" id="{0FDF2CEE-6655-4BEE-B2AA-8492BED71C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work!$E$13:$H$19" spid="_x0000_s36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1515" y="7304314"/>
              <a:ext cx="1756954" cy="104829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132229</xdr:colOff>
          <xdr:row>23</xdr:row>
          <xdr:rowOff>57150</xdr:rowOff>
        </xdr:from>
        <xdr:to>
          <xdr:col>12</xdr:col>
          <xdr:colOff>875450</xdr:colOff>
          <xdr:row>55</xdr:row>
          <xdr:rowOff>57150</xdr:rowOff>
        </xdr:to>
        <xdr:grpSp>
          <xdr:nvGrpSpPr>
            <xdr:cNvPr id="2" name="グループ化 1"/>
            <xdr:cNvGrpSpPr/>
          </xdr:nvGrpSpPr>
          <xdr:grpSpPr>
            <a:xfrm>
              <a:off x="8590429" y="4305300"/>
              <a:ext cx="3410221" cy="5791200"/>
              <a:chOff x="8571379" y="4048686"/>
              <a:chExt cx="4796267" cy="22482393"/>
            </a:xfrm>
          </xdr:grpSpPr>
          <xdr:pic>
            <xdr:nvPicPr>
              <xdr:cNvPr id="8" name="図 7"/>
              <xdr:cNvPicPr>
                <a:picLocks noChangeAspect="1" noChangeArrowheads="1"/>
                <a:extLst>
                  <a:ext uri="{84589F7E-364E-4C9E-8A38-B11213B215E9}">
                    <a14:cameraTool cellRange="勤怠!$B$8:$H$39" spid="_x0000_s5781"/>
                  </a:ext>
                </a:extLst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8571379" y="4048686"/>
                <a:ext cx="3863228" cy="22445415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" name="図 2"/>
              <xdr:cNvPicPr>
                <a:picLocks noChangeAspect="1" noChangeArrowheads="1"/>
                <a:extLst>
                  <a:ext uri="{84589F7E-364E-4C9E-8A38-B11213B215E9}">
                    <a14:cameraTool cellRange="勤怠!$AG$8:$AG$39" spid="_x0000_s5782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12453657" y="4048686"/>
                <a:ext cx="913989" cy="22482393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S Kabetani" refreshedDate="43674.57039641204" createdVersion="4" refreshedVersion="4" minRefreshableVersion="3" recordCount="54">
  <cacheSource type="worksheet">
    <worksheetSource name="テーブル2"/>
  </cacheSource>
  <cacheFields count="6">
    <cacheField name="日付" numFmtId="191">
      <sharedItems containsNonDate="0" containsDate="1" containsString="0" containsBlank="1" minDate="2019-04-01T00:00:00" maxDate="2019-07-27T00:00:00" count="59">
        <m/>
        <d v="2019-07-03T00:00:00" u="1"/>
        <d v="2019-06-17T00:00:00" u="1"/>
        <d v="2019-05-31T00:00:00" u="1"/>
        <d v="2019-07-22T00:00:00" u="1"/>
        <d v="2019-04-19T00:00:00" u="1"/>
        <d v="2019-04-12T00:00:00" u="1"/>
        <d v="2019-05-17T00:00:00" u="1"/>
        <d v="2019-07-08T00:00:00" u="1"/>
        <d v="2019-04-05T00:00:00" u="1"/>
        <d v="2019-07-01T00:00:00" u="1"/>
        <d v="2019-04-10T00:00:00" u="1"/>
        <d v="2019-05-15T00:00:00" u="1"/>
        <d v="2019-04-03T00:00:00" u="1"/>
        <d v="2019-05-08T00:00:00" u="1"/>
        <d v="2019-04-22T00:00:00" u="1"/>
        <d v="2019-06-13T00:00:00" u="1"/>
        <d v="2019-05-27T00:00:00" u="1"/>
        <d v="2019-07-18T00:00:00" u="1"/>
        <d v="2019-04-15T00:00:00" u="1"/>
        <d v="2019-05-20T00:00:00" u="1"/>
        <d v="2019-07-11T00:00:00" u="1"/>
        <d v="2019-06-25T00:00:00" u="1"/>
        <d v="2019-04-08T00:00:00" u="1"/>
        <d v="2019-05-13T00:00:00" u="1"/>
        <d v="2019-06-18T00:00:00" u="1"/>
        <d v="2019-04-01T00:00:00" u="1"/>
        <d v="2019-07-23T00:00:00" u="1"/>
        <d v="2019-06-11T00:00:00" u="1"/>
        <d v="2019-07-16T00:00:00" u="1"/>
        <d v="2019-06-04T00:00:00" u="1"/>
        <d v="2019-07-09T00:00:00" u="1"/>
        <d v="2019-07-02T00:00:00" u="1"/>
        <d v="2019-05-30T00:00:00" u="1"/>
        <d v="2019-04-18T00:00:00" u="1"/>
        <d v="2019-05-23T00:00:00" u="1"/>
        <d v="2019-04-11T00:00:00" u="1"/>
        <d v="2019-05-16T00:00:00" u="1"/>
        <d v="2019-06-21T00:00:00" u="1"/>
        <d v="2019-04-04T00:00:00" u="1"/>
        <d v="2019-07-26T00:00:00" u="1"/>
        <d v="2019-05-09T00:00:00" u="1"/>
        <d v="2019-04-23T00:00:00" u="1"/>
        <d v="2019-05-28T00:00:00" u="1"/>
        <d v="2019-07-19T00:00:00" u="1"/>
        <d v="2019-04-16T00:00:00" u="1"/>
        <d v="2019-07-12T00:00:00" u="1"/>
        <d v="2019-04-09T00:00:00" u="1"/>
        <d v="2019-05-14T00:00:00" u="1"/>
        <d v="2019-07-05T00:00:00" u="1"/>
        <d v="2019-06-19T00:00:00" u="1"/>
        <d v="2019-04-02T00:00:00" u="1"/>
        <d v="2019-07-24T00:00:00" u="1"/>
        <d v="2019-05-07T00:00:00" u="1"/>
        <d v="2019-06-12T00:00:00" u="1"/>
        <d v="2019-07-17T00:00:00" u="1"/>
        <d v="2019-06-05T00:00:00" u="1"/>
        <d v="2019-07-10T00:00:00" u="1"/>
        <d v="2019-06-24T00:00:00" u="1"/>
      </sharedItems>
    </cacheField>
    <cacheField name="プロジェクト" numFmtId="0">
      <sharedItems containsNonDate="0" containsBlank="1" count="4">
        <m/>
        <s v="オープンGCS" u="1"/>
        <s v="GMS" u="1"/>
        <s v="D共通" u="1"/>
      </sharedItems>
    </cacheField>
    <cacheField name="大分類" numFmtId="0">
      <sharedItems containsNonDate="0" containsBlank="1" count="5">
        <m/>
        <s v="DBA" u="1"/>
        <s v="-" u="1"/>
        <s v="運用" u="1"/>
        <s v="開発" u="1"/>
      </sharedItems>
    </cacheField>
    <cacheField name="中分類" numFmtId="0">
      <sharedItems containsNonDate="0" containsBlank="1" count="18">
        <m/>
        <s v="DBA" u="1"/>
        <s v="-" u="1"/>
        <s v="○○テーマ対応（RD）" u="1"/>
        <s v="5月テーマ対応（UI～）" u="1"/>
        <s v="課題対応" u="1"/>
        <s v="問い合わせ" u="1"/>
        <s v="○○テーマ対応（UI～）" u="1"/>
        <s v="9月テーマ対応（RD）" u="1"/>
        <s v="メニューUI改善テーマ対応（UI～）" u="1"/>
        <s v="テーマ対応（UI～）" u="1"/>
        <s v="テーマ対応（RD）" u="1"/>
        <s v="5月テーマ対応（RD）" u="1"/>
        <s v="9月テーマ対応（UI～）" u="1"/>
        <s v="テーマ（ID自動化）" u="1"/>
        <s v="その他" u="1"/>
        <s v="テーマ（プリンタLU）" u="1"/>
        <s v="問合せ" u="1"/>
      </sharedItems>
    </cacheField>
    <cacheField name="作業内容" numFmtId="0">
      <sharedItems containsNonDate="0" containsBlank="1" count="89">
        <m/>
        <s v="原本反映" u="1"/>
        <s v="事業場切替の表示位置調査" u="1"/>
        <s v="No20190517_001 ユーザ権限削除検証フォロー" u="1"/>
        <s v="臨時作業 事統ユーザ非表示手順確認" u="1"/>
        <s v="検討（メニューグループの階層構造化）" u="1"/>
        <s v="テーマ別要員計画、作業分担検討" u="1"/>
        <s v="No20190617_001 権限付与エラー原因調査" u="1"/>
        <s v="No20190701_001 退職者の見分け方" u="1"/>
        <s v="機能改善対応(5月) WBSたたき作成" u="1"/>
        <s v="見積り（PEGA加入管理改善要望）" u="1"/>
        <s v="開発フォロー" u="1"/>
        <s v="機能改善対応(5月) テーマ概要確認" u="1"/>
        <s v="GMS_UAT要望対応 設計書レビュー" u="1"/>
        <s v="打ち合わせ 事統ID登録自動化" u="1"/>
        <s v="メニューUI改善対応 WBSたたき作成" u="1"/>
        <s v="GMS_UAT要望対応 事業場切替の表示位置調査" u="1"/>
        <s v="WBSたたき作成" u="1"/>
        <s v="打ち合わせ（メニューUI改善追加要望）" u="1"/>
        <s v="開発工程会" u="1"/>
        <s v="テーマ概要フォロー" u="1"/>
        <s v="見積り（お気に入りグループ）" u="1"/>
        <s v="見積り（事統ID登録自動化）" u="1"/>
        <s v="GMS_UAT要望対応 資産確認" u="1"/>
        <s v="見積り（メニューUI改善追加要望）" u="1"/>
        <s v="No？　担当者カナ名の入力仕様変更有無確認" u="1"/>
        <s v="機能改善対応(5月) 打ち合わせ" u="1"/>
        <s v="最終ログイン日時管理の見積もり" u="1"/>
        <s v="要員計画検討" u="1"/>
        <s v="テーマ別要員計画検討" u="1"/>
        <s v="打ち合わせ" u="1"/>
        <s v="テーマ概要打ち合わせ" u="1"/>
        <s v="打ち合わせ（事統ID登録自動化）" u="1"/>
        <s v="開発定例会" u="1"/>
        <s v="GMS2系統目フォロー" u="1"/>
        <s v="メニューUI改善対応 テーマ概要打ち合わせ" u="1"/>
        <s v="作業指示" u="1"/>
        <s v="テーマ別要員計画、工数配分、作業分担検討" u="1"/>
        <s v="No20190517_001 ユーザ権限削除のエラー調査" u="1"/>
        <s v="NoXXXX ユーザ別システム利用情報メンテ画面の削除処理調査" u="1"/>
        <s v="GMS_UAT要望対応 打ち合わせ" u="1"/>
        <s v="メニューグループの階層構造化検討" u="1"/>
        <s v="見積り（最終ログイン日、最終アクセス日）" u="1"/>
        <s v="資産確認" u="1"/>
        <s v="ファイルサーバの容量対策" u="1"/>
        <s v="No〇〇〇　退職者の問合せ対応・再" u="1"/>
        <s v="GMS_UAT要望対応 事業場切替の表示位置と縦幅の資料作成" u="1"/>
        <s v="テーマ概要" u="1"/>
        <s v="機能改善対応(5月) 事業場切替の表示位置と縦幅の資料作成" u="1"/>
        <s v="スケジュール作成（作業細分化＆工数配分）" u="1"/>
        <s v="見積り（ID自動化）" u="1"/>
        <s v="UI設計" u="1"/>
        <s v="レビュー　テーマ概要" u="1"/>
        <s v="週次定例会" u="1"/>
        <s v="設計書レビュー" u="1"/>
        <s v="見積り（システム担当者）" u="1"/>
        <s v="テーマ概要レビュー,フィードバック等" u="1"/>
        <s v="体制検討" u="1"/>
        <s v="見積り（プリンタLU）" u="1"/>
        <s v="メニューUI改善対応 テーマ概要フォロー" u="1"/>
        <s v="GMS_UAT要望対応 テーマ概要フォロー" u="1"/>
        <s v="打ち合わせ メニューUI改善追加要望の見積もり" u="1"/>
        <s v="全体的に色々検討" u="1"/>
        <s v="NoXXXX 事統ユーザ非表示手順確認" u="1"/>
        <s v="システム担当者フラグが増えたときの影響調査" u="1"/>
        <s v="WBS調整打ち合わせ" u="1"/>
        <s v="レビュー" u="1"/>
        <s v="テーマ概要確認" u="1"/>
        <s v="打ち合わせ、作業指示" u="1"/>
        <s v="内部レビュー、PISCUIレビュー" u="1"/>
        <s v="レビュー（メニューUI改善テーマ概要）" u="1"/>
        <s v="DBA依頼調整" u="1"/>
        <s v="打ち合わせ（メニューUI改善追加要望の見積もり）" u="1"/>
        <s v="No20190517_001 ユーザ権限削除の権限エラー調査" u="1"/>
        <s v="見積り（PCE加入管理改善要望）" u="1"/>
        <s v="見積り（ユーザ別システム利用情報メンテ改善要望）" u="1"/>
        <s v="テーマ概要、UI設計、レビュー" u="1"/>
        <s v="PISC定例会" u="1"/>
        <s v="PISC打ち合わせ、FITPC定例会、作業指示" u="1"/>
        <s v="お気に入りグループ設定の見積もり" u="1"/>
        <s v="GMS_UAT要望対応 テーマ概要確認" u="1"/>
        <s v="担当者カナ名の入力仕様変更有無確認" u="1"/>
        <s v="GMS_UAT要望対応 WBSたたき作成" u="1"/>
        <s v="レビュー　メニューUI改善テーマ概要" u="1"/>
        <s v="オープンGCS打ち合わせ、作業指示" u="1"/>
        <s v="作業" u="1"/>
        <s v="PISC定例会、作業指示" u="1"/>
        <s v="FITPC定例会、作業指示" u="1"/>
        <s v="メニューUI改善対応 打ち合わせ" u="1"/>
      </sharedItems>
    </cacheField>
    <cacheField name="作業時間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  <r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3" cacheId="2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I3:J5" firstHeaderRow="1" firstDataRow="1" firstDataCol="1"/>
  <pivotFields count="6">
    <pivotField axis="axisRow" showAll="0" sortType="ascending">
      <items count="60">
        <item sd="0" m="1" x="26"/>
        <item sd="0" m="1" x="51"/>
        <item sd="0" m="1" x="13"/>
        <item sd="0" m="1" x="39"/>
        <item sd="0" m="1" x="9"/>
        <item sd="0" m="1" x="23"/>
        <item sd="0" m="1" x="47"/>
        <item sd="0" m="1" x="11"/>
        <item sd="0" m="1" x="36"/>
        <item sd="0" m="1" x="6"/>
        <item sd="0" m="1" x="19"/>
        <item sd="0" m="1" x="45"/>
        <item sd="0" m="1" x="34"/>
        <item sd="0" m="1" x="5"/>
        <item sd="0" m="1" x="15"/>
        <item sd="0" m="1" x="42"/>
        <item m="1" x="53"/>
        <item m="1" x="14"/>
        <item m="1" x="41"/>
        <item m="1" x="24"/>
        <item m="1" x="48"/>
        <item m="1" x="12"/>
        <item m="1" x="37"/>
        <item m="1" x="7"/>
        <item m="1" x="20"/>
        <item m="1" x="35"/>
        <item m="1" x="17"/>
        <item m="1" x="43"/>
        <item m="1" x="33"/>
        <item m="1" x="3"/>
        <item m="1" x="30"/>
        <item m="1" x="56"/>
        <item m="1" x="28"/>
        <item m="1" x="54"/>
        <item m="1" x="16"/>
        <item m="1" x="2"/>
        <item m="1" x="25"/>
        <item m="1" x="50"/>
        <item m="1" x="38"/>
        <item m="1" x="58"/>
        <item m="1" x="22"/>
        <item m="1" x="10"/>
        <item m="1" x="32"/>
        <item m="1" x="1"/>
        <item m="1" x="49"/>
        <item m="1" x="8"/>
        <item m="1" x="31"/>
        <item m="1" x="57"/>
        <item m="1" x="21"/>
        <item m="1" x="46"/>
        <item m="1" x="29"/>
        <item m="1" x="55"/>
        <item m="1" x="18"/>
        <item m="1" x="44"/>
        <item m="1" x="4"/>
        <item m="1" x="27"/>
        <item m="1" x="52"/>
        <item m="1" x="40"/>
        <item x="0"/>
        <item t="default"/>
      </items>
    </pivotField>
    <pivotField showAll="0" sortType="ascending"/>
    <pivotField showAll="0" defaultSubtotal="0"/>
    <pivotField showAll="0" defaultSubtotal="0"/>
    <pivotField showAll="0"/>
    <pivotField dataField="1" showAll="0"/>
  </pivotFields>
  <rowFields count="1">
    <field x="0"/>
  </rowFields>
  <rowItems count="2">
    <i>
      <x v="58"/>
    </i>
    <i t="grand">
      <x/>
    </i>
  </rowItems>
  <colItems count="1">
    <i/>
  </colItems>
  <dataFields count="1">
    <dataField name="合計 / 作業時間" fld="5" baseField="0" baseItem="0" numFmtId="182"/>
  </dataFields>
  <formats count="1">
    <format dxfId="9">
      <pivotArea type="all" dataOnly="0" outline="0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1" cacheId="2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>
  <location ref="L3:M5" firstHeaderRow="1" firstDataRow="1" firstDataCol="1"/>
  <pivotFields count="6">
    <pivotField showAll="0" sortType="ascending"/>
    <pivotField axis="axisRow" showAll="0" sortType="ascending">
      <items count="5">
        <item m="1" x="3"/>
        <item m="1" x="2"/>
        <item m="1" x="1"/>
        <item sd="0" x="0"/>
        <item t="default"/>
      </items>
    </pivotField>
    <pivotField axis="axisRow" showAll="0">
      <items count="6">
        <item sd="0" m="1" x="3"/>
        <item m="1" x="4"/>
        <item x="0"/>
        <item sd="0" m="1" x="1"/>
        <item sd="0" m="1" x="2"/>
        <item t="default"/>
      </items>
    </pivotField>
    <pivotField axis="axisRow" showAll="0">
      <items count="19">
        <item m="1" x="12"/>
        <item m="1" x="4"/>
        <item m="1" x="8"/>
        <item m="1" x="13"/>
        <item sd="0" m="1" x="15"/>
        <item m="1" x="11"/>
        <item m="1" x="10"/>
        <item m="1" x="5"/>
        <item m="1" x="6"/>
        <item sd="0" x="0"/>
        <item m="1" x="3"/>
        <item m="1" x="7"/>
        <item m="1" x="9"/>
        <item sd="0" m="1" x="16"/>
        <item sd="0" m="1" x="14"/>
        <item sd="0" m="1" x="17"/>
        <item m="1" x="2"/>
        <item m="1" x="1"/>
        <item t="default"/>
      </items>
    </pivotField>
    <pivotField axis="axisRow" showAll="0">
      <items count="90">
        <item x="0"/>
        <item m="1" x="9"/>
        <item m="1" x="26"/>
        <item m="1" x="48"/>
        <item m="1" x="12"/>
        <item m="1" x="82"/>
        <item m="1" x="40"/>
        <item m="1" x="46"/>
        <item m="1" x="80"/>
        <item m="1" x="13"/>
        <item m="1" x="57"/>
        <item m="1" x="16"/>
        <item m="1" x="60"/>
        <item m="1" x="23"/>
        <item m="1" x="59"/>
        <item m="1" x="88"/>
        <item m="1" x="15"/>
        <item m="1" x="39"/>
        <item m="1" x="63"/>
        <item m="1" x="4"/>
        <item m="1" x="73"/>
        <item m="1" x="35"/>
        <item m="1" x="17"/>
        <item m="1" x="30"/>
        <item m="1" x="2"/>
        <item m="1" x="67"/>
        <item m="1" x="54"/>
        <item m="1" x="20"/>
        <item m="1" x="43"/>
        <item m="1" x="31"/>
        <item m="1" x="53"/>
        <item m="1" x="11"/>
        <item m="1" x="27"/>
        <item m="1" x="25"/>
        <item m="1" x="65"/>
        <item m="1" x="81"/>
        <item m="1" x="38"/>
        <item m="1" x="79"/>
        <item m="1" x="1"/>
        <item m="1" x="19"/>
        <item m="1" x="42"/>
        <item m="1" x="21"/>
        <item m="1" x="58"/>
        <item m="1" x="22"/>
        <item m="1" x="24"/>
        <item m="1" x="61"/>
        <item m="1" x="3"/>
        <item m="1" x="7"/>
        <item m="1" x="75"/>
        <item m="1" x="41"/>
        <item m="1" x="52"/>
        <item m="1" x="83"/>
        <item m="1" x="50"/>
        <item m="1" x="44"/>
        <item m="1" x="14"/>
        <item m="1" x="18"/>
        <item m="1" x="72"/>
        <item m="1" x="5"/>
        <item m="1" x="70"/>
        <item m="1" x="32"/>
        <item m="1" x="8"/>
        <item m="1" x="74"/>
        <item m="1" x="85"/>
        <item m="1" x="68"/>
        <item m="1" x="33"/>
        <item m="1" x="71"/>
        <item m="1" x="84"/>
        <item m="1" x="86"/>
        <item m="1" x="78"/>
        <item m="1" x="62"/>
        <item m="1" x="36"/>
        <item m="1" x="56"/>
        <item m="1" x="10"/>
        <item m="1" x="28"/>
        <item m="1" x="29"/>
        <item m="1" x="87"/>
        <item m="1" x="49"/>
        <item m="1" x="6"/>
        <item m="1" x="37"/>
        <item m="1" x="64"/>
        <item m="1" x="47"/>
        <item m="1" x="77"/>
        <item m="1" x="34"/>
        <item m="1" x="55"/>
        <item m="1" x="66"/>
        <item m="1" x="45"/>
        <item m="1" x="76"/>
        <item m="1" x="51"/>
        <item m="1" x="69"/>
        <item t="default"/>
      </items>
    </pivotField>
    <pivotField dataField="1" showAll="0"/>
  </pivotFields>
  <rowFields count="4">
    <field x="1"/>
    <field x="2"/>
    <field x="3"/>
    <field x="4"/>
  </rowFields>
  <rowItems count="2">
    <i>
      <x v="3"/>
    </i>
    <i t="grand">
      <x/>
    </i>
  </rowItems>
  <colItems count="1">
    <i/>
  </colItems>
  <dataFields count="1">
    <dataField name="合計 / 作業時間" fld="5" baseField="0" baseItem="0" numFmtId="182"/>
  </dataFields>
  <formats count="1">
    <format dxfId="10">
      <pivotArea type="all" dataOnly="0" outline="0" fieldPosition="0"/>
    </format>
  </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テーブル2" displayName="テーブル2" ref="B3:G57" totalsRowShown="0" headerRowDxfId="8" headerRowBorderDxfId="7" tableBorderDxfId="6" headerRowCellStyle="標準_Sheet1">
  <autoFilter ref="B3:G57"/>
  <tableColumns count="6">
    <tableColumn id="1" name="日付" dataDxfId="5"/>
    <tableColumn id="2" name="プロジェクト" dataDxfId="4"/>
    <tableColumn id="6" name="大分類" dataDxfId="3"/>
    <tableColumn id="3" name="中分類" dataDxfId="2"/>
    <tableColumn id="4" name="作業内容" dataDxfId="1"/>
    <tableColumn id="5" name="作業時間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L57"/>
  <sheetViews>
    <sheetView showGridLines="0" tabSelected="1" zoomScaleNormal="100" zoomScaleSheetLayoutView="85" workbookViewId="0"/>
  </sheetViews>
  <sheetFormatPr defaultColWidth="9.140625" defaultRowHeight="14.25"/>
  <cols>
    <col min="1" max="1" width="1.85546875" style="1" customWidth="1"/>
    <col min="2" max="2" width="11.7109375" style="1" customWidth="1"/>
    <col min="3" max="3" width="5.5703125" style="1" bestFit="1" customWidth="1"/>
    <col min="4" max="7" width="7" style="1" customWidth="1"/>
    <col min="8" max="8" width="13.140625" style="1" customWidth="1"/>
    <col min="9" max="9" width="11.7109375" style="1" customWidth="1"/>
    <col min="10" max="10" width="14.85546875" style="1" customWidth="1"/>
    <col min="11" max="11" width="21.5703125" style="1" customWidth="1"/>
    <col min="12" max="12" width="4" style="144" customWidth="1"/>
    <col min="13" max="30" width="7.7109375" style="1" hidden="1" customWidth="1"/>
    <col min="31" max="31" width="4" style="1" customWidth="1"/>
    <col min="32" max="32" width="7" style="1" bestFit="1" customWidth="1"/>
    <col min="33" max="40" width="13.28515625" style="1" customWidth="1"/>
    <col min="41" max="41" width="18" style="1" bestFit="1" customWidth="1"/>
    <col min="42" max="16384" width="9.140625" style="101"/>
  </cols>
  <sheetData>
    <row r="1" spans="2:220" s="44" customFormat="1" ht="16.5">
      <c r="B1" s="73"/>
      <c r="D1" s="73"/>
      <c r="F1" s="73"/>
      <c r="H1" s="73"/>
      <c r="J1" s="73"/>
      <c r="L1" s="140"/>
      <c r="N1" s="73"/>
      <c r="P1" s="73"/>
      <c r="Q1" s="73"/>
      <c r="R1" s="73"/>
      <c r="S1" s="73"/>
      <c r="T1" s="73"/>
      <c r="V1" s="73"/>
      <c r="W1" s="73"/>
      <c r="X1" s="73"/>
      <c r="Y1" s="73"/>
      <c r="Z1" s="73"/>
      <c r="AA1" s="73"/>
      <c r="AC1" s="73"/>
      <c r="AF1" s="74"/>
      <c r="AH1" s="73"/>
      <c r="AJ1" s="73"/>
      <c r="AK1" s="73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R1" s="99"/>
      <c r="FS1" s="99"/>
      <c r="FT1" s="99"/>
      <c r="FU1" s="99"/>
      <c r="FV1" s="99"/>
      <c r="FW1" s="99"/>
      <c r="FX1" s="99"/>
      <c r="FY1" s="99"/>
      <c r="FZ1" s="99"/>
      <c r="GA1" s="99"/>
      <c r="GB1" s="99"/>
      <c r="GC1" s="99"/>
      <c r="GD1" s="99"/>
      <c r="GE1" s="99"/>
      <c r="GF1" s="99"/>
      <c r="GG1" s="99"/>
      <c r="GH1" s="99"/>
      <c r="GI1" s="99"/>
      <c r="GJ1" s="99"/>
      <c r="GK1" s="99"/>
      <c r="GL1" s="99"/>
      <c r="GM1" s="99"/>
      <c r="GN1" s="99"/>
      <c r="GO1" s="99"/>
      <c r="GP1" s="99"/>
      <c r="GQ1" s="99"/>
      <c r="GR1" s="99"/>
      <c r="GS1" s="99"/>
      <c r="GT1" s="99"/>
      <c r="GU1" s="99"/>
      <c r="GV1" s="99"/>
      <c r="GW1" s="99"/>
      <c r="GX1" s="99"/>
      <c r="GY1" s="99"/>
      <c r="GZ1" s="99"/>
      <c r="HA1" s="99"/>
      <c r="HB1" s="99"/>
      <c r="HC1" s="99"/>
      <c r="HD1" s="99"/>
      <c r="HE1" s="99"/>
      <c r="HF1" s="99"/>
      <c r="HG1" s="99"/>
      <c r="HH1" s="99"/>
      <c r="HI1" s="99"/>
      <c r="HJ1" s="99"/>
      <c r="HK1" s="99"/>
      <c r="HL1" s="99"/>
    </row>
    <row r="2" spans="2:220" s="10" customFormat="1" ht="18.75">
      <c r="B2" s="114" t="s">
        <v>58</v>
      </c>
      <c r="C2" s="108"/>
      <c r="D2" s="9"/>
      <c r="E2" s="9"/>
      <c r="F2" s="9"/>
      <c r="G2" s="9"/>
      <c r="H2" s="9"/>
      <c r="I2" s="19"/>
      <c r="J2" s="19"/>
      <c r="K2" s="17">
        <v>43647</v>
      </c>
      <c r="L2" s="141"/>
      <c r="N2" s="11"/>
      <c r="O2" s="12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  <c r="GW2" s="100"/>
      <c r="GX2" s="100"/>
      <c r="GY2" s="100"/>
      <c r="GZ2" s="100"/>
      <c r="HA2" s="100"/>
      <c r="HB2" s="100"/>
      <c r="HC2" s="100"/>
      <c r="HD2" s="100"/>
      <c r="HE2" s="100"/>
      <c r="HF2" s="100"/>
      <c r="HG2" s="100"/>
      <c r="HH2" s="100"/>
      <c r="HI2" s="100"/>
      <c r="HJ2" s="100"/>
      <c r="HK2" s="100"/>
      <c r="HL2" s="100"/>
    </row>
    <row r="3" spans="2:220" s="10" customFormat="1" ht="13.5" customHeight="1">
      <c r="B3" s="8"/>
      <c r="C3" s="8"/>
      <c r="D3" s="9"/>
      <c r="E3" s="9"/>
      <c r="F3" s="8"/>
      <c r="H3" s="9"/>
      <c r="I3" s="13"/>
      <c r="J3" s="13"/>
      <c r="K3" s="13"/>
      <c r="L3" s="142"/>
      <c r="O3" s="14"/>
      <c r="P3" s="14"/>
      <c r="Q3" s="14"/>
      <c r="R3" s="14"/>
      <c r="S3" s="14"/>
      <c r="T3" s="14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100"/>
      <c r="DE3" s="100"/>
      <c r="DF3" s="100"/>
      <c r="DG3" s="100"/>
      <c r="DH3" s="100"/>
      <c r="DI3" s="100"/>
      <c r="DJ3" s="100"/>
      <c r="DK3" s="100"/>
      <c r="DL3" s="100"/>
      <c r="DM3" s="100"/>
      <c r="DN3" s="100"/>
      <c r="DO3" s="100"/>
      <c r="DP3" s="100"/>
      <c r="DQ3" s="100"/>
      <c r="DR3" s="100"/>
      <c r="DS3" s="100"/>
      <c r="DT3" s="100"/>
      <c r="DU3" s="100"/>
      <c r="DV3" s="100"/>
      <c r="DW3" s="100"/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100"/>
      <c r="EO3" s="100"/>
      <c r="EP3" s="100"/>
      <c r="EQ3" s="100"/>
      <c r="ER3" s="100"/>
      <c r="ES3" s="100"/>
      <c r="ET3" s="100"/>
      <c r="EU3" s="100"/>
      <c r="EV3" s="100"/>
      <c r="EW3" s="100"/>
      <c r="EX3" s="100"/>
      <c r="EY3" s="100"/>
      <c r="EZ3" s="100"/>
      <c r="FA3" s="100"/>
      <c r="FB3" s="100"/>
      <c r="FC3" s="100"/>
      <c r="FD3" s="100"/>
      <c r="FE3" s="100"/>
      <c r="FF3" s="100"/>
      <c r="FG3" s="100"/>
      <c r="FH3" s="100"/>
      <c r="FI3" s="100"/>
      <c r="FJ3" s="100"/>
      <c r="FK3" s="100"/>
      <c r="FL3" s="100"/>
      <c r="FM3" s="100"/>
      <c r="FN3" s="100"/>
      <c r="FO3" s="100"/>
      <c r="FP3" s="100"/>
      <c r="FQ3" s="100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  <c r="GC3" s="100"/>
      <c r="GD3" s="100"/>
      <c r="GE3" s="100"/>
      <c r="GF3" s="100"/>
      <c r="GG3" s="100"/>
      <c r="GH3" s="100"/>
      <c r="GI3" s="100"/>
      <c r="GJ3" s="100"/>
      <c r="GK3" s="100"/>
      <c r="GL3" s="100"/>
      <c r="GM3" s="100"/>
      <c r="GN3" s="100"/>
      <c r="GO3" s="100"/>
      <c r="GP3" s="100"/>
      <c r="GQ3" s="100"/>
      <c r="GR3" s="100"/>
      <c r="GS3" s="100"/>
      <c r="GT3" s="100"/>
      <c r="GU3" s="100"/>
      <c r="GV3" s="100"/>
      <c r="GW3" s="100"/>
      <c r="GX3" s="100"/>
      <c r="GY3" s="100"/>
      <c r="GZ3" s="100"/>
      <c r="HA3" s="100"/>
      <c r="HB3" s="100"/>
      <c r="HC3" s="100"/>
      <c r="HD3" s="100"/>
      <c r="HE3" s="100"/>
      <c r="HF3" s="100"/>
      <c r="HG3" s="100"/>
      <c r="HH3" s="100"/>
      <c r="HI3" s="100"/>
      <c r="HJ3" s="100"/>
      <c r="HK3" s="100"/>
      <c r="HL3" s="100"/>
    </row>
    <row r="4" spans="2:220" s="10" customFormat="1" ht="18.75">
      <c r="B4" s="27" t="s">
        <v>15</v>
      </c>
      <c r="C4" s="112" t="s">
        <v>84</v>
      </c>
      <c r="D4" s="108"/>
      <c r="E4" s="108"/>
      <c r="F4" s="108"/>
      <c r="G4" s="9"/>
      <c r="I4" s="72"/>
      <c r="L4" s="143"/>
      <c r="N4" s="14"/>
      <c r="O4" s="14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</row>
    <row r="5" spans="2:220" s="10" customFormat="1" ht="18.75">
      <c r="B5" s="109" t="s">
        <v>59</v>
      </c>
      <c r="C5" s="113" t="s">
        <v>85</v>
      </c>
      <c r="D5" s="110"/>
      <c r="E5" s="110"/>
      <c r="F5" s="110"/>
      <c r="G5" s="9"/>
      <c r="I5" s="72"/>
      <c r="L5" s="143"/>
      <c r="O5" s="14"/>
      <c r="P5" s="14"/>
      <c r="Q5" s="14"/>
      <c r="R5" s="14"/>
      <c r="S5" s="14"/>
      <c r="T5" s="14"/>
      <c r="AF5" s="49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</row>
    <row r="6" spans="2:220" s="10" customFormat="1" ht="18.75">
      <c r="B6" s="72"/>
      <c r="C6" s="111"/>
      <c r="D6" s="9"/>
      <c r="E6" s="9"/>
      <c r="F6" s="9"/>
      <c r="G6" s="9"/>
      <c r="I6" s="72"/>
      <c r="L6" s="143"/>
      <c r="O6" s="14"/>
      <c r="P6" s="14"/>
      <c r="Q6" s="14"/>
      <c r="R6" s="14"/>
      <c r="S6" s="14"/>
      <c r="T6" s="14"/>
      <c r="AF6" s="49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</row>
    <row r="7" spans="2:220">
      <c r="H7" s="2"/>
      <c r="I7" s="2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G7" s="10"/>
      <c r="AH7" s="10"/>
      <c r="AI7" s="10"/>
      <c r="AJ7" s="10"/>
      <c r="AK7" s="10"/>
      <c r="AL7" s="10"/>
      <c r="AM7" s="10"/>
      <c r="AN7" s="10"/>
      <c r="AO7" s="10"/>
    </row>
    <row r="8" spans="2:220" ht="14.25" customHeight="1" thickBot="1">
      <c r="B8" s="28" t="s">
        <v>0</v>
      </c>
      <c r="C8" s="29" t="s">
        <v>1</v>
      </c>
      <c r="D8" s="170" t="s">
        <v>5</v>
      </c>
      <c r="E8" s="170"/>
      <c r="F8" s="170" t="s">
        <v>6</v>
      </c>
      <c r="G8" s="170"/>
      <c r="H8" s="29" t="s">
        <v>9</v>
      </c>
      <c r="I8" s="71" t="s">
        <v>43</v>
      </c>
      <c r="J8" s="168" t="s">
        <v>16</v>
      </c>
      <c r="K8" s="169"/>
      <c r="L8" s="145"/>
      <c r="M8" s="50" t="s">
        <v>5</v>
      </c>
      <c r="N8" s="50" t="s">
        <v>7</v>
      </c>
      <c r="O8" s="50" t="s">
        <v>45</v>
      </c>
      <c r="P8" s="50" t="s">
        <v>46</v>
      </c>
      <c r="Q8" s="50" t="s">
        <v>47</v>
      </c>
      <c r="R8" s="50" t="s">
        <v>48</v>
      </c>
      <c r="S8" s="50" t="s">
        <v>49</v>
      </c>
      <c r="T8" s="50" t="s">
        <v>50</v>
      </c>
      <c r="U8" s="50" t="s">
        <v>8</v>
      </c>
      <c r="V8" s="50" t="s">
        <v>51</v>
      </c>
      <c r="W8" s="50" t="s">
        <v>52</v>
      </c>
      <c r="X8" s="50" t="s">
        <v>53</v>
      </c>
      <c r="Y8" s="50" t="s">
        <v>54</v>
      </c>
      <c r="Z8" s="50" t="s">
        <v>55</v>
      </c>
      <c r="AA8" s="50" t="s">
        <v>56</v>
      </c>
      <c r="AB8" s="50" t="s">
        <v>57</v>
      </c>
      <c r="AC8" s="51" t="s">
        <v>42</v>
      </c>
      <c r="AD8" s="52" t="s">
        <v>17</v>
      </c>
      <c r="AE8" s="20"/>
      <c r="AF8" s="63" t="s">
        <v>41</v>
      </c>
      <c r="AG8" s="115" t="s">
        <v>86</v>
      </c>
      <c r="AH8" s="115" t="s">
        <v>87</v>
      </c>
      <c r="AI8" s="115" t="s">
        <v>88</v>
      </c>
      <c r="AJ8" s="115" t="s">
        <v>89</v>
      </c>
      <c r="AK8" s="115" t="s">
        <v>90</v>
      </c>
      <c r="AL8" s="115" t="s">
        <v>91</v>
      </c>
      <c r="AM8" s="115" t="s">
        <v>92</v>
      </c>
      <c r="AN8" s="115" t="s">
        <v>93</v>
      </c>
    </row>
    <row r="9" spans="2:220" s="3" customFormat="1" ht="14.25" customHeight="1" thickTop="1">
      <c r="B9" s="30">
        <f>DATE(YEAR($K$2),MONTH($K$2),1)</f>
        <v>43647</v>
      </c>
      <c r="C9" s="31">
        <f t="shared" ref="C9:C39" si="0">IF($B9&lt;&gt;"",IF(ISERROR(VLOOKUP($B9,祝日テーブル,1,FALSE)),$B9,IF(OR(WEEKDAY($B9)=1,WEEKDAY($B9)=7),$B9,"祝")),"")</f>
        <v>43647</v>
      </c>
      <c r="D9" s="37"/>
      <c r="E9" s="38"/>
      <c r="F9" s="37"/>
      <c r="G9" s="38"/>
      <c r="H9" s="34" t="str">
        <f t="shared" ref="H9:H39" si="1">IF(AND(F9&lt;&gt;"",G9&lt;&gt;""),AC9-U9,"")</f>
        <v/>
      </c>
      <c r="I9" s="77"/>
      <c r="J9" s="106"/>
      <c r="K9" s="104"/>
      <c r="L9" s="146" t="str">
        <f>IF(AB9=TRUE,"error","")</f>
        <v/>
      </c>
      <c r="M9" s="53">
        <f>($M$40*D9)+($M$41*E9)</f>
        <v>0</v>
      </c>
      <c r="N9" s="54">
        <f>($M$40*F9)+($M$41*G9)</f>
        <v>0</v>
      </c>
      <c r="O9" s="53" t="str">
        <f>IF(AND($M9&lt;=work!$E$14,work!$E$14&lt;$N9),work!$H$14,"")</f>
        <v/>
      </c>
      <c r="P9" s="53" t="str">
        <f>IF(AND($M9&lt;=work!$E$15,work!$E$15&lt;$N9),work!$H$15,"")</f>
        <v/>
      </c>
      <c r="Q9" s="53" t="str">
        <f>IF(AND($M9&lt;=work!$E$16,work!$E$16&lt;$N9),work!$H$16,"")</f>
        <v/>
      </c>
      <c r="R9" s="53" t="str">
        <f>IF(AND($M9&lt;=work!$E$17,work!$E$17&lt;$N9),work!$H$17,"")</f>
        <v/>
      </c>
      <c r="S9" s="53" t="str">
        <f>IF(AND($M9&lt;=work!$E$18,work!$E$18&lt;$N9),work!$H$18,"")</f>
        <v/>
      </c>
      <c r="T9" s="53" t="str">
        <f>IF(AND($M9&lt;=work!$E$19,work!$E$19&lt;$N9),work!$H$19,"")</f>
        <v/>
      </c>
      <c r="U9" s="53">
        <f>IF(SUM(O9:T9)&lt;&gt;0,SUM(O9:T9),0)</f>
        <v>0</v>
      </c>
      <c r="V9" s="53" t="str">
        <f>IF(OR(AND(work!$E$14&lt;$M9,$M9&lt;work!$G$14), AND(work!$E$14&lt;$N9,$N9&lt;work!$G$14)), TRUE, "")</f>
        <v/>
      </c>
      <c r="W9" s="53" t="str">
        <f>IF(OR(AND(work!$E$15&lt;$M9,$M9&lt;work!$G$15), AND(work!$E$15&lt;$N9,$N9&lt;work!$G$15)), TRUE, "")</f>
        <v/>
      </c>
      <c r="X9" s="53" t="str">
        <f>IF(OR(AND(work!$E$16&lt;$M9,$M9&lt;work!$G$16), AND(work!$E$16&lt;$N9,$N9&lt;work!$G$16)), TRUE, "")</f>
        <v/>
      </c>
      <c r="Y9" s="53" t="str">
        <f>IF(OR(AND(work!$E$17&lt;$M9,$M9&lt;work!$G$17), AND(work!$E$17&lt;$N9,$N9&lt;work!$G$17)), TRUE, "")</f>
        <v/>
      </c>
      <c r="Z9" s="53" t="str">
        <f>IF(OR(AND(work!$E$18&lt;$M9,$M9&lt;work!$G$18), AND(work!$E$18&lt;$N9,$N9&lt;work!$G$18)), TRUE, "")</f>
        <v/>
      </c>
      <c r="AA9" s="53" t="str">
        <f>IF(OR(AND(work!$E$19&lt;$M9,$M9&lt;work!$G$19), AND(work!$E$19&lt;$N9,$N9&lt;work!$G$19)), TRUE, "")</f>
        <v/>
      </c>
      <c r="AB9" s="53" t="b">
        <f>IF(COUNTIF(V9:AA9, TRUE), TRUE)</f>
        <v>0</v>
      </c>
      <c r="AC9" s="55" t="str">
        <f t="shared" ref="AC9:AC39" si="2">IF(AND(M9=0,N9=0),"",N9-M9)</f>
        <v/>
      </c>
      <c r="AD9" s="56">
        <v>1</v>
      </c>
      <c r="AF9" s="62" t="str">
        <f t="shared" ref="AF9:AF39" si="3">IF($H9&lt;&gt;"",IF($H9=SUM(AG9:AN9),0,$H9-SUM(AG9:AN9)),"")</f>
        <v/>
      </c>
      <c r="AG9" s="122"/>
      <c r="AH9" s="122"/>
      <c r="AI9" s="122"/>
      <c r="AJ9" s="122"/>
      <c r="AK9" s="121"/>
      <c r="AL9" s="122"/>
      <c r="AM9" s="122"/>
      <c r="AN9" s="12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102"/>
      <c r="CS9" s="102"/>
      <c r="CT9" s="102"/>
      <c r="CU9" s="102"/>
      <c r="CV9" s="102"/>
      <c r="CW9" s="102"/>
      <c r="CX9" s="102"/>
      <c r="CY9" s="102"/>
      <c r="CZ9" s="102"/>
      <c r="DA9" s="102"/>
      <c r="DB9" s="102"/>
      <c r="DC9" s="102"/>
      <c r="DD9" s="102"/>
      <c r="DE9" s="102"/>
      <c r="DF9" s="102"/>
      <c r="DG9" s="102"/>
      <c r="DH9" s="102"/>
      <c r="DI9" s="102"/>
      <c r="DJ9" s="102"/>
      <c r="DK9" s="102"/>
      <c r="DL9" s="102"/>
      <c r="DM9" s="102"/>
      <c r="DN9" s="102"/>
      <c r="DO9" s="102"/>
      <c r="DP9" s="102"/>
      <c r="DQ9" s="102"/>
      <c r="DR9" s="102"/>
      <c r="DS9" s="102"/>
      <c r="DT9" s="102"/>
      <c r="DU9" s="102"/>
      <c r="DV9" s="102"/>
      <c r="DW9" s="102"/>
      <c r="DX9" s="102"/>
      <c r="DY9" s="102"/>
      <c r="DZ9" s="102"/>
      <c r="EA9" s="102"/>
      <c r="EB9" s="102"/>
      <c r="EC9" s="102"/>
      <c r="ED9" s="102"/>
      <c r="EE9" s="102"/>
      <c r="EF9" s="102"/>
      <c r="EG9" s="102"/>
      <c r="EH9" s="102"/>
      <c r="EI9" s="102"/>
      <c r="EJ9" s="102"/>
      <c r="EK9" s="102"/>
      <c r="EL9" s="102"/>
      <c r="EM9" s="102"/>
      <c r="EN9" s="102"/>
      <c r="EO9" s="102"/>
      <c r="EP9" s="102"/>
      <c r="EQ9" s="102"/>
      <c r="ER9" s="102"/>
      <c r="ES9" s="102"/>
      <c r="ET9" s="102"/>
      <c r="EU9" s="102"/>
      <c r="EV9" s="102"/>
      <c r="EW9" s="102"/>
      <c r="EX9" s="102"/>
      <c r="EY9" s="102"/>
      <c r="EZ9" s="102"/>
      <c r="FA9" s="102"/>
      <c r="FB9" s="102"/>
      <c r="FC9" s="102"/>
      <c r="FD9" s="102"/>
      <c r="FE9" s="102"/>
      <c r="FF9" s="102"/>
      <c r="FG9" s="102"/>
      <c r="FH9" s="102"/>
      <c r="FI9" s="102"/>
      <c r="FJ9" s="102"/>
      <c r="FK9" s="102"/>
      <c r="FL9" s="102"/>
      <c r="FM9" s="102"/>
      <c r="FN9" s="102"/>
      <c r="FO9" s="102"/>
      <c r="FP9" s="102"/>
      <c r="FQ9" s="102"/>
      <c r="FR9" s="102"/>
      <c r="FS9" s="102"/>
      <c r="FT9" s="102"/>
      <c r="FU9" s="102"/>
      <c r="FV9" s="102"/>
      <c r="FW9" s="102"/>
      <c r="FX9" s="102"/>
      <c r="FY9" s="102"/>
      <c r="FZ9" s="102"/>
      <c r="GA9" s="102"/>
      <c r="GB9" s="102"/>
      <c r="GC9" s="102"/>
      <c r="GD9" s="102"/>
      <c r="GE9" s="102"/>
      <c r="GF9" s="102"/>
      <c r="GG9" s="102"/>
      <c r="GH9" s="102"/>
      <c r="GI9" s="102"/>
      <c r="GJ9" s="102"/>
      <c r="GK9" s="102"/>
      <c r="GL9" s="102"/>
      <c r="GM9" s="102"/>
      <c r="GN9" s="102"/>
      <c r="GO9" s="102"/>
      <c r="GP9" s="102"/>
      <c r="GQ9" s="102"/>
      <c r="GR9" s="102"/>
      <c r="GS9" s="102"/>
      <c r="GT9" s="102"/>
      <c r="GU9" s="102"/>
      <c r="GV9" s="102"/>
      <c r="GW9" s="102"/>
      <c r="GX9" s="102"/>
      <c r="GY9" s="102"/>
      <c r="GZ9" s="102"/>
      <c r="HA9" s="102"/>
      <c r="HB9" s="102"/>
      <c r="HC9" s="102"/>
      <c r="HD9" s="102"/>
      <c r="HE9" s="102"/>
      <c r="HF9" s="102"/>
      <c r="HG9" s="102"/>
      <c r="HH9" s="102"/>
      <c r="HI9" s="102"/>
      <c r="HJ9" s="102"/>
      <c r="HK9" s="102"/>
      <c r="HL9" s="102"/>
    </row>
    <row r="10" spans="2:220" s="3" customFormat="1" ht="14.25" customHeight="1">
      <c r="B10" s="32">
        <f t="shared" ref="B10:B35" si="4">B9+1</f>
        <v>43648</v>
      </c>
      <c r="C10" s="33">
        <f t="shared" si="0"/>
        <v>43648</v>
      </c>
      <c r="D10" s="37"/>
      <c r="E10" s="38"/>
      <c r="F10" s="37"/>
      <c r="G10" s="38"/>
      <c r="H10" s="34" t="str">
        <f t="shared" si="1"/>
        <v/>
      </c>
      <c r="I10" s="77"/>
      <c r="J10" s="106"/>
      <c r="K10" s="107"/>
      <c r="L10" s="146" t="str">
        <f t="shared" ref="L10:L39" si="5">IF(AB10=TRUE,"error","")</f>
        <v/>
      </c>
      <c r="M10" s="57">
        <f t="shared" ref="M10:M39" si="6">($M$40*D10)+($M$41*E10)</f>
        <v>0</v>
      </c>
      <c r="N10" s="58">
        <f t="shared" ref="N10:N39" si="7">($M$40*F10)+($M$41*G10)</f>
        <v>0</v>
      </c>
      <c r="O10" s="53" t="str">
        <f>IF(AND($M10&lt;=work!$E$14,work!$E$14&lt;$N10),work!$H$14,"")</f>
        <v/>
      </c>
      <c r="P10" s="53" t="str">
        <f>IF(AND($M10&lt;=work!$E$15,work!$E$15&lt;$N10),work!$H$15,"")</f>
        <v/>
      </c>
      <c r="Q10" s="53" t="str">
        <f>IF(AND($M10&lt;=work!$E$16,work!$E$16&lt;$N10),work!$H$16,"")</f>
        <v/>
      </c>
      <c r="R10" s="53" t="str">
        <f>IF(AND($M10&lt;=work!$E$17,work!$E$17&lt;$N10),work!$H$17,"")</f>
        <v/>
      </c>
      <c r="S10" s="53" t="str">
        <f>IF(AND($M10&lt;=work!$E$18,work!$E$18&lt;$N10),work!$H$18,"")</f>
        <v/>
      </c>
      <c r="T10" s="53" t="str">
        <f>IF(AND($M10&lt;=work!$E$19,work!$E$19&lt;$N10),work!$H$19,"")</f>
        <v/>
      </c>
      <c r="U10" s="53">
        <f t="shared" ref="U10:U39" si="8">IF(SUM(O10:T10)&lt;&gt;0,SUM(O10:T10),0)</f>
        <v>0</v>
      </c>
      <c r="V10" s="53" t="str">
        <f>IF(OR(AND(work!$E$14&lt;$M10,$M10&lt;work!$G$14), AND(work!$E$14&lt;$N10,$N10&lt;work!$G$14)), TRUE, "")</f>
        <v/>
      </c>
      <c r="W10" s="53" t="str">
        <f>IF(OR(AND(work!$E$15&lt;$M10,$M10&lt;work!$G$15), AND(work!$E$15&lt;$N10,$N10&lt;work!$G$15)), TRUE, "")</f>
        <v/>
      </c>
      <c r="X10" s="53" t="str">
        <f>IF(OR(AND(work!$E$16&lt;$M10,$M10&lt;work!$G$16), AND(work!$E$16&lt;$N10,$N10&lt;work!$G$16)), TRUE, "")</f>
        <v/>
      </c>
      <c r="Y10" s="53" t="str">
        <f>IF(OR(AND(work!$E$17&lt;$M10,$M10&lt;work!$G$17), AND(work!$E$17&lt;$N10,$N10&lt;work!$G$17)), TRUE, "")</f>
        <v/>
      </c>
      <c r="Z10" s="53" t="str">
        <f>IF(OR(AND(work!$E$18&lt;$M10,$M10&lt;work!$G$18), AND(work!$E$18&lt;$N10,$N10&lt;work!$G$18)), TRUE, "")</f>
        <v/>
      </c>
      <c r="AA10" s="53" t="str">
        <f>IF(OR(AND(work!$E$19&lt;$M10,$M10&lt;work!$G$19), AND(work!$E$19&lt;$N10,$N10&lt;work!$G$19)), TRUE, "")</f>
        <v/>
      </c>
      <c r="AB10" s="53" t="b">
        <f t="shared" ref="AB10:AB39" si="9">IF(COUNTIF(V10:AA10, TRUE), TRUE)</f>
        <v>0</v>
      </c>
      <c r="AC10" s="59" t="str">
        <f t="shared" si="2"/>
        <v/>
      </c>
      <c r="AD10" s="70">
        <f t="shared" ref="AD10:AD39" si="10">IF(B10&lt;&gt;"",IF(AND(WEEKDAY(B10)=2,AD9&lt;&gt;5),AD9+1,AD9),"")</f>
        <v>1</v>
      </c>
      <c r="AF10" s="62" t="str">
        <f t="shared" si="3"/>
        <v/>
      </c>
      <c r="AG10" s="122"/>
      <c r="AH10" s="122"/>
      <c r="AI10" s="122"/>
      <c r="AJ10" s="122"/>
      <c r="AK10" s="122"/>
      <c r="AL10" s="121"/>
      <c r="AM10" s="121"/>
      <c r="AN10" s="121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2"/>
      <c r="EP10" s="102"/>
      <c r="EQ10" s="102"/>
      <c r="ER10" s="102"/>
      <c r="ES10" s="102"/>
      <c r="ET10" s="102"/>
      <c r="EU10" s="102"/>
      <c r="EV10" s="102"/>
      <c r="EW10" s="102"/>
      <c r="EX10" s="102"/>
      <c r="EY10" s="102"/>
      <c r="EZ10" s="102"/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S10" s="102"/>
      <c r="FT10" s="102"/>
      <c r="FU10" s="102"/>
      <c r="FV10" s="102"/>
      <c r="FW10" s="102"/>
      <c r="FX10" s="102"/>
      <c r="FY10" s="102"/>
      <c r="FZ10" s="102"/>
      <c r="GA10" s="102"/>
      <c r="GB10" s="102"/>
      <c r="GC10" s="102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  <c r="GN10" s="102"/>
      <c r="GO10" s="102"/>
      <c r="GP10" s="102"/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B10" s="102"/>
      <c r="HC10" s="102"/>
      <c r="HD10" s="102"/>
      <c r="HE10" s="102"/>
      <c r="HF10" s="102"/>
      <c r="HG10" s="102"/>
      <c r="HH10" s="102"/>
      <c r="HI10" s="102"/>
      <c r="HJ10" s="102"/>
      <c r="HK10" s="102"/>
      <c r="HL10" s="102"/>
    </row>
    <row r="11" spans="2:220" s="3" customFormat="1" ht="14.25" customHeight="1">
      <c r="B11" s="32">
        <f t="shared" si="4"/>
        <v>43649</v>
      </c>
      <c r="C11" s="33">
        <f>IF($B11&lt;&gt;"",IF(ISERROR(VLOOKUP($B11,祝日テーブル,1,FALSE)),$B11,IF(OR(WEEKDAY($B11)=1,WEEKDAY($B11)=7),$B11,"祝")),"")</f>
        <v>43649</v>
      </c>
      <c r="D11" s="37"/>
      <c r="E11" s="38"/>
      <c r="F11" s="37"/>
      <c r="G11" s="38"/>
      <c r="H11" s="34" t="str">
        <f t="shared" si="1"/>
        <v/>
      </c>
      <c r="I11" s="77"/>
      <c r="J11" s="106"/>
      <c r="K11" s="104"/>
      <c r="L11" s="146" t="str">
        <f t="shared" si="5"/>
        <v/>
      </c>
      <c r="M11" s="57">
        <f>($M$40*D11)+($M$41*E11)</f>
        <v>0</v>
      </c>
      <c r="N11" s="58">
        <f>($M$40*F11)+($M$41*G11)</f>
        <v>0</v>
      </c>
      <c r="O11" s="53" t="str">
        <f>IF(AND($M11&lt;=work!$E$14,work!$E$14&lt;$N11),work!$H$14,"")</f>
        <v/>
      </c>
      <c r="P11" s="53" t="str">
        <f>IF(AND($M11&lt;=work!$E$15,work!$E$15&lt;$N11),work!$H$15,"")</f>
        <v/>
      </c>
      <c r="Q11" s="53" t="str">
        <f>IF(AND($M11&lt;=work!$E$16,work!$E$16&lt;$N11),work!$H$16,"")</f>
        <v/>
      </c>
      <c r="R11" s="53" t="str">
        <f>IF(AND($M11&lt;=work!$E$17,work!$E$17&lt;$N11),work!$H$17,"")</f>
        <v/>
      </c>
      <c r="S11" s="53" t="str">
        <f>IF(AND($M11&lt;=work!$E$18,work!$E$18&lt;$N11),work!$H$18,"")</f>
        <v/>
      </c>
      <c r="T11" s="53" t="str">
        <f>IF(AND($M11&lt;=work!$E$19,work!$E$19&lt;$N11),work!$H$19,"")</f>
        <v/>
      </c>
      <c r="U11" s="53">
        <f t="shared" si="8"/>
        <v>0</v>
      </c>
      <c r="V11" s="53" t="str">
        <f>IF(OR(AND(work!$E$14&lt;$M11,$M11&lt;work!$G$14), AND(work!$E$14&lt;$N11,$N11&lt;work!$G$14)), TRUE, "")</f>
        <v/>
      </c>
      <c r="W11" s="53" t="str">
        <f>IF(OR(AND(work!$E$15&lt;$M11,$M11&lt;work!$G$15), AND(work!$E$15&lt;$N11,$N11&lt;work!$G$15)), TRUE, "")</f>
        <v/>
      </c>
      <c r="X11" s="53" t="str">
        <f>IF(OR(AND(work!$E$16&lt;$M11,$M11&lt;work!$G$16), AND(work!$E$16&lt;$N11,$N11&lt;work!$G$16)), TRUE, "")</f>
        <v/>
      </c>
      <c r="Y11" s="53" t="str">
        <f>IF(OR(AND(work!$E$17&lt;$M11,$M11&lt;work!$G$17), AND(work!$E$17&lt;$N11,$N11&lt;work!$G$17)), TRUE, "")</f>
        <v/>
      </c>
      <c r="Z11" s="53" t="str">
        <f>IF(OR(AND(work!$E$18&lt;$M11,$M11&lt;work!$G$18), AND(work!$E$18&lt;$N11,$N11&lt;work!$G$18)), TRUE, "")</f>
        <v/>
      </c>
      <c r="AA11" s="53" t="str">
        <f>IF(OR(AND(work!$E$19&lt;$M11,$M11&lt;work!$G$19), AND(work!$E$19&lt;$N11,$N11&lt;work!$G$19)), TRUE, "")</f>
        <v/>
      </c>
      <c r="AB11" s="53" t="b">
        <f t="shared" si="9"/>
        <v>0</v>
      </c>
      <c r="AC11" s="59" t="str">
        <f t="shared" si="2"/>
        <v/>
      </c>
      <c r="AD11" s="70">
        <f t="shared" si="10"/>
        <v>1</v>
      </c>
      <c r="AF11" s="62" t="str">
        <f t="shared" si="3"/>
        <v/>
      </c>
      <c r="AG11" s="122"/>
      <c r="AH11" s="121"/>
      <c r="AI11" s="121"/>
      <c r="AJ11" s="121"/>
      <c r="AK11" s="121"/>
      <c r="AL11" s="121"/>
      <c r="AM11" s="121"/>
      <c r="AN11" s="121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  <c r="CV11" s="102"/>
      <c r="CW11" s="102"/>
      <c r="CX11" s="102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102"/>
      <c r="DL11" s="102"/>
      <c r="DM11" s="102"/>
      <c r="DN11" s="102"/>
      <c r="DO11" s="102"/>
      <c r="DP11" s="102"/>
      <c r="DQ11" s="102"/>
      <c r="DR11" s="102"/>
      <c r="DS11" s="102"/>
      <c r="DT11" s="102"/>
      <c r="DU11" s="102"/>
      <c r="DV11" s="102"/>
      <c r="DW11" s="102"/>
      <c r="DX11" s="102"/>
      <c r="DY11" s="102"/>
      <c r="DZ11" s="102"/>
      <c r="EA11" s="102"/>
      <c r="EB11" s="102"/>
      <c r="EC11" s="102"/>
      <c r="ED11" s="102"/>
      <c r="EE11" s="102"/>
      <c r="EF11" s="102"/>
      <c r="EG11" s="102"/>
      <c r="EH11" s="102"/>
      <c r="EI11" s="102"/>
      <c r="EJ11" s="102"/>
      <c r="EK11" s="102"/>
      <c r="EL11" s="102"/>
      <c r="EM11" s="102"/>
      <c r="EN11" s="102"/>
      <c r="EO11" s="102"/>
      <c r="EP11" s="102"/>
      <c r="EQ11" s="102"/>
      <c r="ER11" s="102"/>
      <c r="ES11" s="102"/>
      <c r="ET11" s="102"/>
      <c r="EU11" s="102"/>
      <c r="EV11" s="102"/>
      <c r="EW11" s="102"/>
      <c r="EX11" s="102"/>
      <c r="EY11" s="102"/>
      <c r="EZ11" s="102"/>
      <c r="FA11" s="102"/>
      <c r="FB11" s="102"/>
      <c r="FC11" s="102"/>
      <c r="FD11" s="102"/>
      <c r="FE11" s="102"/>
      <c r="FF11" s="102"/>
      <c r="FG11" s="102"/>
      <c r="FH11" s="102"/>
      <c r="FI11" s="102"/>
      <c r="FJ11" s="102"/>
      <c r="FK11" s="102"/>
      <c r="FL11" s="102"/>
      <c r="FM11" s="102"/>
      <c r="FN11" s="102"/>
      <c r="FO11" s="102"/>
      <c r="FP11" s="102"/>
      <c r="FQ11" s="102"/>
      <c r="FR11" s="102"/>
      <c r="FS11" s="102"/>
      <c r="FT11" s="102"/>
      <c r="FU11" s="102"/>
      <c r="FV11" s="102"/>
      <c r="FW11" s="102"/>
      <c r="FX11" s="102"/>
      <c r="FY11" s="102"/>
      <c r="FZ11" s="102"/>
      <c r="GA11" s="102"/>
      <c r="GB11" s="102"/>
      <c r="GC11" s="102"/>
      <c r="GD11" s="102"/>
      <c r="GE11" s="102"/>
      <c r="GF11" s="102"/>
      <c r="GG11" s="102"/>
      <c r="GH11" s="102"/>
      <c r="GI11" s="102"/>
      <c r="GJ11" s="102"/>
      <c r="GK11" s="102"/>
      <c r="GL11" s="102"/>
      <c r="GM11" s="102"/>
      <c r="GN11" s="102"/>
      <c r="GO11" s="102"/>
      <c r="GP11" s="102"/>
      <c r="GQ11" s="102"/>
      <c r="GR11" s="102"/>
      <c r="GS11" s="102"/>
      <c r="GT11" s="102"/>
      <c r="GU11" s="102"/>
      <c r="GV11" s="102"/>
      <c r="GW11" s="102"/>
      <c r="GX11" s="102"/>
      <c r="GY11" s="102"/>
      <c r="GZ11" s="102"/>
      <c r="HA11" s="102"/>
      <c r="HB11" s="102"/>
      <c r="HC11" s="102"/>
      <c r="HD11" s="102"/>
      <c r="HE11" s="102"/>
      <c r="HF11" s="102"/>
      <c r="HG11" s="102"/>
      <c r="HH11" s="102"/>
      <c r="HI11" s="102"/>
      <c r="HJ11" s="102"/>
      <c r="HK11" s="102"/>
      <c r="HL11" s="102"/>
    </row>
    <row r="12" spans="2:220" s="3" customFormat="1" ht="14.25" customHeight="1">
      <c r="B12" s="32">
        <f t="shared" si="4"/>
        <v>43650</v>
      </c>
      <c r="C12" s="33">
        <f t="shared" si="0"/>
        <v>43650</v>
      </c>
      <c r="D12" s="37"/>
      <c r="E12" s="38"/>
      <c r="F12" s="37"/>
      <c r="G12" s="38"/>
      <c r="H12" s="34" t="str">
        <f t="shared" si="1"/>
        <v/>
      </c>
      <c r="I12" s="77"/>
      <c r="J12" s="106"/>
      <c r="K12" s="104"/>
      <c r="L12" s="146" t="str">
        <f t="shared" si="5"/>
        <v/>
      </c>
      <c r="M12" s="57">
        <f t="shared" si="6"/>
        <v>0</v>
      </c>
      <c r="N12" s="58">
        <f>($M$40*F12)+($M$41*G12)</f>
        <v>0</v>
      </c>
      <c r="O12" s="53" t="str">
        <f>IF(AND($M12&lt;=work!$E$14,work!$E$14&lt;$N12),work!$H$14,"")</f>
        <v/>
      </c>
      <c r="P12" s="53" t="str">
        <f>IF(AND($M12&lt;=work!$E$15,work!$E$15&lt;$N12),work!$H$15,"")</f>
        <v/>
      </c>
      <c r="Q12" s="53" t="str">
        <f>IF(AND($M12&lt;=work!$E$16,work!$E$16&lt;$N12),work!$H$16,"")</f>
        <v/>
      </c>
      <c r="R12" s="53" t="str">
        <f>IF(AND($M12&lt;=work!$E$17,work!$E$17&lt;$N12),work!$H$17,"")</f>
        <v/>
      </c>
      <c r="S12" s="53" t="str">
        <f>IF(AND($M12&lt;=work!$E$18,work!$E$18&lt;$N12),work!$H$18,"")</f>
        <v/>
      </c>
      <c r="T12" s="53" t="str">
        <f>IF(AND($M12&lt;=work!$E$19,work!$E$19&lt;$N12),work!$H$19,"")</f>
        <v/>
      </c>
      <c r="U12" s="53">
        <f t="shared" si="8"/>
        <v>0</v>
      </c>
      <c r="V12" s="53" t="str">
        <f>IF(OR(AND(work!$E$14&lt;$M12,$M12&lt;work!$G$14), AND(work!$E$14&lt;$N12,$N12&lt;work!$G$14)), TRUE, "")</f>
        <v/>
      </c>
      <c r="W12" s="53" t="str">
        <f>IF(OR(AND(work!$E$15&lt;$M12,$M12&lt;work!$G$15), AND(work!$E$15&lt;$N12,$N12&lt;work!$G$15)), TRUE, "")</f>
        <v/>
      </c>
      <c r="X12" s="53" t="str">
        <f>IF(OR(AND(work!$E$16&lt;$M12,$M12&lt;work!$G$16), AND(work!$E$16&lt;$N12,$N12&lt;work!$G$16)), TRUE, "")</f>
        <v/>
      </c>
      <c r="Y12" s="53" t="str">
        <f>IF(OR(AND(work!$E$17&lt;$M12,$M12&lt;work!$G$17), AND(work!$E$17&lt;$N12,$N12&lt;work!$G$17)), TRUE, "")</f>
        <v/>
      </c>
      <c r="Z12" s="53" t="str">
        <f>IF(OR(AND(work!$E$18&lt;$M12,$M12&lt;work!$G$18), AND(work!$E$18&lt;$N12,$N12&lt;work!$G$18)), TRUE, "")</f>
        <v/>
      </c>
      <c r="AA12" s="53" t="str">
        <f>IF(OR(AND(work!$E$19&lt;$M12,$M12&lt;work!$G$19), AND(work!$E$19&lt;$N12,$N12&lt;work!$G$19)), TRUE, "")</f>
        <v/>
      </c>
      <c r="AB12" s="53" t="b">
        <f t="shared" si="9"/>
        <v>0</v>
      </c>
      <c r="AC12" s="59" t="str">
        <f t="shared" si="2"/>
        <v/>
      </c>
      <c r="AD12" s="70">
        <f t="shared" si="10"/>
        <v>1</v>
      </c>
      <c r="AF12" s="62" t="str">
        <f t="shared" si="3"/>
        <v/>
      </c>
      <c r="AG12" s="122"/>
      <c r="AH12" s="122"/>
      <c r="AI12" s="122"/>
      <c r="AJ12" s="122"/>
      <c r="AK12" s="122"/>
      <c r="AL12" s="122"/>
      <c r="AM12" s="121"/>
      <c r="AN12" s="121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2"/>
      <c r="CY12" s="102"/>
      <c r="CZ12" s="102"/>
      <c r="DA12" s="102"/>
      <c r="DB12" s="102"/>
      <c r="DC12" s="102"/>
      <c r="DD12" s="102"/>
      <c r="DE12" s="102"/>
      <c r="DF12" s="102"/>
      <c r="DG12" s="102"/>
      <c r="DH12" s="102"/>
      <c r="DI12" s="102"/>
      <c r="DJ12" s="102"/>
      <c r="DK12" s="102"/>
      <c r="DL12" s="102"/>
      <c r="DM12" s="102"/>
      <c r="DN12" s="102"/>
      <c r="DO12" s="102"/>
      <c r="DP12" s="102"/>
      <c r="DQ12" s="102"/>
      <c r="DR12" s="102"/>
      <c r="DS12" s="102"/>
      <c r="DT12" s="102"/>
      <c r="DU12" s="102"/>
      <c r="DV12" s="102"/>
      <c r="DW12" s="102"/>
      <c r="DX12" s="102"/>
      <c r="DY12" s="102"/>
      <c r="DZ12" s="102"/>
      <c r="EA12" s="102"/>
      <c r="EB12" s="102"/>
      <c r="EC12" s="102"/>
      <c r="ED12" s="102"/>
      <c r="EE12" s="102"/>
      <c r="EF12" s="102"/>
      <c r="EG12" s="102"/>
      <c r="EH12" s="102"/>
      <c r="EI12" s="102"/>
      <c r="EJ12" s="102"/>
      <c r="EK12" s="102"/>
      <c r="EL12" s="102"/>
      <c r="EM12" s="102"/>
      <c r="EN12" s="102"/>
      <c r="EO12" s="102"/>
      <c r="EP12" s="102"/>
      <c r="EQ12" s="102"/>
      <c r="ER12" s="102"/>
      <c r="ES12" s="102"/>
      <c r="ET12" s="102"/>
      <c r="EU12" s="102"/>
      <c r="EV12" s="102"/>
      <c r="EW12" s="102"/>
      <c r="EX12" s="102"/>
      <c r="EY12" s="102"/>
      <c r="EZ12" s="102"/>
      <c r="FA12" s="102"/>
      <c r="FB12" s="102"/>
      <c r="FC12" s="102"/>
      <c r="FD12" s="102"/>
      <c r="FE12" s="102"/>
      <c r="FF12" s="102"/>
      <c r="FG12" s="102"/>
      <c r="FH12" s="102"/>
      <c r="FI12" s="102"/>
      <c r="FJ12" s="102"/>
      <c r="FK12" s="102"/>
      <c r="FL12" s="102"/>
      <c r="FM12" s="102"/>
      <c r="FN12" s="102"/>
      <c r="FO12" s="102"/>
      <c r="FP12" s="102"/>
      <c r="FQ12" s="102"/>
      <c r="FR12" s="102"/>
      <c r="FS12" s="102"/>
      <c r="FT12" s="102"/>
      <c r="FU12" s="102"/>
      <c r="FV12" s="102"/>
      <c r="FW12" s="102"/>
      <c r="FX12" s="102"/>
      <c r="FY12" s="102"/>
      <c r="FZ12" s="102"/>
      <c r="GA12" s="102"/>
      <c r="GB12" s="102"/>
      <c r="GC12" s="102"/>
      <c r="GD12" s="102"/>
      <c r="GE12" s="102"/>
      <c r="GF12" s="102"/>
      <c r="GG12" s="102"/>
      <c r="GH12" s="102"/>
      <c r="GI12" s="102"/>
      <c r="GJ12" s="102"/>
      <c r="GK12" s="102"/>
      <c r="GL12" s="102"/>
      <c r="GM12" s="102"/>
      <c r="GN12" s="102"/>
      <c r="GO12" s="102"/>
      <c r="GP12" s="102"/>
      <c r="GQ12" s="102"/>
      <c r="GR12" s="102"/>
      <c r="GS12" s="102"/>
      <c r="GT12" s="102"/>
      <c r="GU12" s="102"/>
      <c r="GV12" s="102"/>
      <c r="GW12" s="102"/>
      <c r="GX12" s="102"/>
      <c r="GY12" s="102"/>
      <c r="GZ12" s="102"/>
      <c r="HA12" s="102"/>
      <c r="HB12" s="102"/>
      <c r="HC12" s="102"/>
      <c r="HD12" s="102"/>
      <c r="HE12" s="102"/>
      <c r="HF12" s="102"/>
      <c r="HG12" s="102"/>
      <c r="HH12" s="102"/>
      <c r="HI12" s="102"/>
      <c r="HJ12" s="102"/>
      <c r="HK12" s="102"/>
      <c r="HL12" s="102"/>
    </row>
    <row r="13" spans="2:220" s="3" customFormat="1" ht="14.25" customHeight="1">
      <c r="B13" s="32">
        <f t="shared" si="4"/>
        <v>43651</v>
      </c>
      <c r="C13" s="33">
        <f t="shared" si="0"/>
        <v>43651</v>
      </c>
      <c r="D13" s="37"/>
      <c r="E13" s="38"/>
      <c r="F13" s="37"/>
      <c r="G13" s="38"/>
      <c r="H13" s="34" t="str">
        <f t="shared" si="1"/>
        <v/>
      </c>
      <c r="I13" s="77"/>
      <c r="J13" s="106"/>
      <c r="K13" s="104"/>
      <c r="L13" s="146" t="str">
        <f t="shared" si="5"/>
        <v/>
      </c>
      <c r="M13" s="57">
        <f t="shared" si="6"/>
        <v>0</v>
      </c>
      <c r="N13" s="58">
        <f t="shared" si="7"/>
        <v>0</v>
      </c>
      <c r="O13" s="53" t="str">
        <f>IF(AND($M13&lt;=work!$E$14,work!$E$14&lt;$N13),work!$H$14,"")</f>
        <v/>
      </c>
      <c r="P13" s="53" t="str">
        <f>IF(AND($M13&lt;=work!$E$15,work!$E$15&lt;$N13),work!$H$15,"")</f>
        <v/>
      </c>
      <c r="Q13" s="53" t="str">
        <f>IF(AND($M13&lt;=work!$E$16,work!$E$16&lt;$N13),work!$H$16,"")</f>
        <v/>
      </c>
      <c r="R13" s="53" t="str">
        <f>IF(AND($M13&lt;=work!$E$17,work!$E$17&lt;$N13),work!$H$17,"")</f>
        <v/>
      </c>
      <c r="S13" s="53" t="str">
        <f>IF(AND($M13&lt;=work!$E$18,work!$E$18&lt;$N13),work!$H$18,"")</f>
        <v/>
      </c>
      <c r="T13" s="53" t="str">
        <f>IF(AND($M13&lt;=work!$E$19,work!$E$19&lt;$N13),work!$H$19,"")</f>
        <v/>
      </c>
      <c r="U13" s="53">
        <f t="shared" si="8"/>
        <v>0</v>
      </c>
      <c r="V13" s="53" t="str">
        <f>IF(OR(AND(work!$E$14&lt;$M13,$M13&lt;work!$G$14), AND(work!$E$14&lt;$N13,$N13&lt;work!$G$14)), TRUE, "")</f>
        <v/>
      </c>
      <c r="W13" s="53" t="str">
        <f>IF(OR(AND(work!$E$15&lt;$M13,$M13&lt;work!$G$15), AND(work!$E$15&lt;$N13,$N13&lt;work!$G$15)), TRUE, "")</f>
        <v/>
      </c>
      <c r="X13" s="53" t="str">
        <f>IF(OR(AND(work!$E$16&lt;$M13,$M13&lt;work!$G$16), AND(work!$E$16&lt;$N13,$N13&lt;work!$G$16)), TRUE, "")</f>
        <v/>
      </c>
      <c r="Y13" s="53" t="str">
        <f>IF(OR(AND(work!$E$17&lt;$M13,$M13&lt;work!$G$17), AND(work!$E$17&lt;$N13,$N13&lt;work!$G$17)), TRUE, "")</f>
        <v/>
      </c>
      <c r="Z13" s="53" t="str">
        <f>IF(OR(AND(work!$E$18&lt;$M13,$M13&lt;work!$G$18), AND(work!$E$18&lt;$N13,$N13&lt;work!$G$18)), TRUE, "")</f>
        <v/>
      </c>
      <c r="AA13" s="53" t="str">
        <f>IF(OR(AND(work!$E$19&lt;$M13,$M13&lt;work!$G$19), AND(work!$E$19&lt;$N13,$N13&lt;work!$G$19)), TRUE, "")</f>
        <v/>
      </c>
      <c r="AB13" s="53" t="b">
        <f t="shared" si="9"/>
        <v>0</v>
      </c>
      <c r="AC13" s="59" t="str">
        <f t="shared" si="2"/>
        <v/>
      </c>
      <c r="AD13" s="70">
        <f t="shared" si="10"/>
        <v>1</v>
      </c>
      <c r="AF13" s="62" t="str">
        <f t="shared" si="3"/>
        <v/>
      </c>
      <c r="AG13" s="122"/>
      <c r="AH13" s="121"/>
      <c r="AI13" s="121"/>
      <c r="AJ13" s="121"/>
      <c r="AK13" s="121"/>
      <c r="AL13" s="122"/>
      <c r="AM13" s="121"/>
      <c r="AN13" s="121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02"/>
      <c r="CS13" s="102"/>
      <c r="CT13" s="102"/>
      <c r="CU13" s="102"/>
      <c r="CV13" s="102"/>
      <c r="CW13" s="102"/>
      <c r="CX13" s="102"/>
      <c r="CY13" s="102"/>
      <c r="CZ13" s="102"/>
      <c r="DA13" s="102"/>
      <c r="DB13" s="102"/>
      <c r="DC13" s="102"/>
      <c r="DD13" s="102"/>
      <c r="DE13" s="102"/>
      <c r="DF13" s="102"/>
      <c r="DG13" s="102"/>
      <c r="DH13" s="102"/>
      <c r="DI13" s="102"/>
      <c r="DJ13" s="102"/>
      <c r="DK13" s="102"/>
      <c r="DL13" s="102"/>
      <c r="DM13" s="102"/>
      <c r="DN13" s="102"/>
      <c r="DO13" s="102"/>
      <c r="DP13" s="102"/>
      <c r="DQ13" s="102"/>
      <c r="DR13" s="102"/>
      <c r="DS13" s="102"/>
      <c r="DT13" s="102"/>
      <c r="DU13" s="102"/>
      <c r="DV13" s="102"/>
      <c r="DW13" s="102"/>
      <c r="DX13" s="102"/>
      <c r="DY13" s="102"/>
      <c r="DZ13" s="102"/>
      <c r="EA13" s="102"/>
      <c r="EB13" s="102"/>
      <c r="EC13" s="102"/>
      <c r="ED13" s="102"/>
      <c r="EE13" s="102"/>
      <c r="EF13" s="102"/>
      <c r="EG13" s="102"/>
      <c r="EH13" s="102"/>
      <c r="EI13" s="102"/>
      <c r="EJ13" s="102"/>
      <c r="EK13" s="102"/>
      <c r="EL13" s="102"/>
      <c r="EM13" s="102"/>
      <c r="EN13" s="102"/>
      <c r="EO13" s="102"/>
      <c r="EP13" s="102"/>
      <c r="EQ13" s="102"/>
      <c r="ER13" s="102"/>
      <c r="ES13" s="102"/>
      <c r="ET13" s="102"/>
      <c r="EU13" s="102"/>
      <c r="EV13" s="102"/>
      <c r="EW13" s="102"/>
      <c r="EX13" s="102"/>
      <c r="EY13" s="102"/>
      <c r="EZ13" s="102"/>
      <c r="FA13" s="102"/>
      <c r="FB13" s="102"/>
      <c r="FC13" s="102"/>
      <c r="FD13" s="102"/>
      <c r="FE13" s="102"/>
      <c r="FF13" s="102"/>
      <c r="FG13" s="102"/>
      <c r="FH13" s="102"/>
      <c r="FI13" s="102"/>
      <c r="FJ13" s="102"/>
      <c r="FK13" s="102"/>
      <c r="FL13" s="102"/>
      <c r="FM13" s="102"/>
      <c r="FN13" s="102"/>
      <c r="FO13" s="102"/>
      <c r="FP13" s="102"/>
      <c r="FQ13" s="102"/>
      <c r="FR13" s="102"/>
      <c r="FS13" s="102"/>
      <c r="FT13" s="102"/>
      <c r="FU13" s="102"/>
      <c r="FV13" s="102"/>
      <c r="FW13" s="102"/>
      <c r="FX13" s="102"/>
      <c r="FY13" s="102"/>
      <c r="FZ13" s="102"/>
      <c r="GA13" s="102"/>
      <c r="GB13" s="102"/>
      <c r="GC13" s="102"/>
      <c r="GD13" s="102"/>
      <c r="GE13" s="102"/>
      <c r="GF13" s="102"/>
      <c r="GG13" s="102"/>
      <c r="GH13" s="102"/>
      <c r="GI13" s="102"/>
      <c r="GJ13" s="102"/>
      <c r="GK13" s="102"/>
      <c r="GL13" s="102"/>
      <c r="GM13" s="102"/>
      <c r="GN13" s="102"/>
      <c r="GO13" s="102"/>
      <c r="GP13" s="102"/>
      <c r="GQ13" s="102"/>
      <c r="GR13" s="102"/>
      <c r="GS13" s="102"/>
      <c r="GT13" s="102"/>
      <c r="GU13" s="102"/>
      <c r="GV13" s="102"/>
      <c r="GW13" s="102"/>
      <c r="GX13" s="102"/>
      <c r="GY13" s="102"/>
      <c r="GZ13" s="102"/>
      <c r="HA13" s="102"/>
      <c r="HB13" s="102"/>
      <c r="HC13" s="102"/>
      <c r="HD13" s="102"/>
      <c r="HE13" s="102"/>
      <c r="HF13" s="102"/>
      <c r="HG13" s="102"/>
      <c r="HH13" s="102"/>
      <c r="HI13" s="102"/>
      <c r="HJ13" s="102"/>
      <c r="HK13" s="102"/>
      <c r="HL13" s="102"/>
    </row>
    <row r="14" spans="2:220" s="3" customFormat="1" ht="14.25" customHeight="1">
      <c r="B14" s="32">
        <f t="shared" si="4"/>
        <v>43652</v>
      </c>
      <c r="C14" s="33">
        <f t="shared" si="0"/>
        <v>43652</v>
      </c>
      <c r="D14" s="37"/>
      <c r="E14" s="38"/>
      <c r="F14" s="37"/>
      <c r="G14" s="38"/>
      <c r="H14" s="34" t="str">
        <f t="shared" si="1"/>
        <v/>
      </c>
      <c r="I14" s="77"/>
      <c r="J14" s="106"/>
      <c r="K14" s="104"/>
      <c r="L14" s="146" t="str">
        <f t="shared" si="5"/>
        <v/>
      </c>
      <c r="M14" s="57">
        <f t="shared" si="6"/>
        <v>0</v>
      </c>
      <c r="N14" s="58">
        <f t="shared" si="7"/>
        <v>0</v>
      </c>
      <c r="O14" s="53" t="str">
        <f>IF(AND($M14&lt;=work!$E$14,work!$E$14&lt;$N14),work!$H$14,"")</f>
        <v/>
      </c>
      <c r="P14" s="53" t="str">
        <f>IF(AND($M14&lt;=work!$E$15,work!$E$15&lt;$N14),work!$H$15,"")</f>
        <v/>
      </c>
      <c r="Q14" s="53" t="str">
        <f>IF(AND($M14&lt;=work!$E$16,work!$E$16&lt;$N14),work!$H$16,"")</f>
        <v/>
      </c>
      <c r="R14" s="53" t="str">
        <f>IF(AND($M14&lt;=work!$E$17,work!$E$17&lt;$N14),work!$H$17,"")</f>
        <v/>
      </c>
      <c r="S14" s="53" t="str">
        <f>IF(AND($M14&lt;=work!$E$18,work!$E$18&lt;$N14),work!$H$18,"")</f>
        <v/>
      </c>
      <c r="T14" s="53" t="str">
        <f>IF(AND($M14&lt;=work!$E$19,work!$E$19&lt;$N14),work!$H$19,"")</f>
        <v/>
      </c>
      <c r="U14" s="53">
        <f t="shared" si="8"/>
        <v>0</v>
      </c>
      <c r="V14" s="53" t="str">
        <f>IF(OR(AND(work!$E$14&lt;$M14,$M14&lt;work!$G$14), AND(work!$E$14&lt;$N14,$N14&lt;work!$G$14)), TRUE, "")</f>
        <v/>
      </c>
      <c r="W14" s="53" t="str">
        <f>IF(OR(AND(work!$E$15&lt;$M14,$M14&lt;work!$G$15), AND(work!$E$15&lt;$N14,$N14&lt;work!$G$15)), TRUE, "")</f>
        <v/>
      </c>
      <c r="X14" s="53" t="str">
        <f>IF(OR(AND(work!$E$16&lt;$M14,$M14&lt;work!$G$16), AND(work!$E$16&lt;$N14,$N14&lt;work!$G$16)), TRUE, "")</f>
        <v/>
      </c>
      <c r="Y14" s="53" t="str">
        <f>IF(OR(AND(work!$E$17&lt;$M14,$M14&lt;work!$G$17), AND(work!$E$17&lt;$N14,$N14&lt;work!$G$17)), TRUE, "")</f>
        <v/>
      </c>
      <c r="Z14" s="53" t="str">
        <f>IF(OR(AND(work!$E$18&lt;$M14,$M14&lt;work!$G$18), AND(work!$E$18&lt;$N14,$N14&lt;work!$G$18)), TRUE, "")</f>
        <v/>
      </c>
      <c r="AA14" s="53" t="str">
        <f>IF(OR(AND(work!$E$19&lt;$M14,$M14&lt;work!$G$19), AND(work!$E$19&lt;$N14,$N14&lt;work!$G$19)), TRUE, "")</f>
        <v/>
      </c>
      <c r="AB14" s="53" t="b">
        <f t="shared" si="9"/>
        <v>0</v>
      </c>
      <c r="AC14" s="59" t="str">
        <f t="shared" si="2"/>
        <v/>
      </c>
      <c r="AD14" s="70">
        <f t="shared" si="10"/>
        <v>1</v>
      </c>
      <c r="AF14" s="62" t="str">
        <f t="shared" si="3"/>
        <v/>
      </c>
      <c r="AG14" s="122"/>
      <c r="AH14" s="121"/>
      <c r="AI14" s="121"/>
      <c r="AJ14" s="121"/>
      <c r="AK14" s="121"/>
      <c r="AL14" s="122"/>
      <c r="AM14" s="121"/>
      <c r="AN14" s="121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  <c r="DL14" s="102"/>
      <c r="DM14" s="102"/>
      <c r="DN14" s="102"/>
      <c r="DO14" s="102"/>
      <c r="DP14" s="102"/>
      <c r="DQ14" s="102"/>
      <c r="DR14" s="102"/>
      <c r="DS14" s="102"/>
      <c r="DT14" s="102"/>
      <c r="DU14" s="102"/>
      <c r="DV14" s="102"/>
      <c r="DW14" s="102"/>
      <c r="DX14" s="102"/>
      <c r="DY14" s="102"/>
      <c r="DZ14" s="102"/>
      <c r="EA14" s="102"/>
      <c r="EB14" s="102"/>
      <c r="EC14" s="102"/>
      <c r="ED14" s="102"/>
      <c r="EE14" s="102"/>
      <c r="EF14" s="102"/>
      <c r="EG14" s="102"/>
      <c r="EH14" s="102"/>
      <c r="EI14" s="102"/>
      <c r="EJ14" s="102"/>
      <c r="EK14" s="102"/>
      <c r="EL14" s="102"/>
      <c r="EM14" s="102"/>
      <c r="EN14" s="102"/>
      <c r="EO14" s="102"/>
      <c r="EP14" s="102"/>
      <c r="EQ14" s="102"/>
      <c r="ER14" s="102"/>
      <c r="ES14" s="102"/>
      <c r="ET14" s="102"/>
      <c r="EU14" s="102"/>
      <c r="EV14" s="102"/>
      <c r="EW14" s="102"/>
      <c r="EX14" s="102"/>
      <c r="EY14" s="102"/>
      <c r="EZ14" s="102"/>
      <c r="FA14" s="102"/>
      <c r="FB14" s="102"/>
      <c r="FC14" s="102"/>
      <c r="FD14" s="102"/>
      <c r="FE14" s="102"/>
      <c r="FF14" s="102"/>
      <c r="FG14" s="102"/>
      <c r="FH14" s="102"/>
      <c r="FI14" s="102"/>
      <c r="FJ14" s="102"/>
      <c r="FK14" s="102"/>
      <c r="FL14" s="102"/>
      <c r="FM14" s="102"/>
      <c r="FN14" s="102"/>
      <c r="FO14" s="102"/>
      <c r="FP14" s="102"/>
      <c r="FQ14" s="102"/>
      <c r="FR14" s="102"/>
      <c r="FS14" s="102"/>
      <c r="FT14" s="102"/>
      <c r="FU14" s="102"/>
      <c r="FV14" s="102"/>
      <c r="FW14" s="102"/>
      <c r="FX14" s="102"/>
      <c r="FY14" s="102"/>
      <c r="FZ14" s="102"/>
      <c r="GA14" s="102"/>
      <c r="GB14" s="102"/>
      <c r="GC14" s="102"/>
      <c r="GD14" s="102"/>
      <c r="GE14" s="102"/>
      <c r="GF14" s="102"/>
      <c r="GG14" s="102"/>
      <c r="GH14" s="102"/>
      <c r="GI14" s="102"/>
      <c r="GJ14" s="102"/>
      <c r="GK14" s="102"/>
      <c r="GL14" s="102"/>
      <c r="GM14" s="102"/>
      <c r="GN14" s="102"/>
      <c r="GO14" s="102"/>
      <c r="GP14" s="102"/>
      <c r="GQ14" s="102"/>
      <c r="GR14" s="102"/>
      <c r="GS14" s="102"/>
      <c r="GT14" s="102"/>
      <c r="GU14" s="102"/>
      <c r="GV14" s="102"/>
      <c r="GW14" s="102"/>
      <c r="GX14" s="102"/>
      <c r="GY14" s="102"/>
      <c r="GZ14" s="102"/>
      <c r="HA14" s="102"/>
      <c r="HB14" s="102"/>
      <c r="HC14" s="102"/>
      <c r="HD14" s="102"/>
      <c r="HE14" s="102"/>
      <c r="HF14" s="102"/>
      <c r="HG14" s="102"/>
      <c r="HH14" s="102"/>
      <c r="HI14" s="102"/>
      <c r="HJ14" s="102"/>
      <c r="HK14" s="102"/>
      <c r="HL14" s="102"/>
    </row>
    <row r="15" spans="2:220" s="3" customFormat="1" ht="14.25" customHeight="1">
      <c r="B15" s="32">
        <f t="shared" si="4"/>
        <v>43653</v>
      </c>
      <c r="C15" s="33">
        <f t="shared" si="0"/>
        <v>43653</v>
      </c>
      <c r="D15" s="37"/>
      <c r="E15" s="38"/>
      <c r="F15" s="37"/>
      <c r="G15" s="38"/>
      <c r="H15" s="34" t="str">
        <f t="shared" si="1"/>
        <v/>
      </c>
      <c r="I15" s="77"/>
      <c r="J15" s="106"/>
      <c r="K15" s="104"/>
      <c r="L15" s="146" t="str">
        <f t="shared" si="5"/>
        <v/>
      </c>
      <c r="M15" s="57">
        <f t="shared" si="6"/>
        <v>0</v>
      </c>
      <c r="N15" s="58">
        <f t="shared" si="7"/>
        <v>0</v>
      </c>
      <c r="O15" s="53" t="str">
        <f>IF(AND($M15&lt;=work!$E$14,work!$E$14&lt;$N15),work!$H$14,"")</f>
        <v/>
      </c>
      <c r="P15" s="53" t="str">
        <f>IF(AND($M15&lt;=work!$E$15,work!$E$15&lt;$N15),work!$H$15,"")</f>
        <v/>
      </c>
      <c r="Q15" s="53" t="str">
        <f>IF(AND($M15&lt;=work!$E$16,work!$E$16&lt;$N15),work!$H$16,"")</f>
        <v/>
      </c>
      <c r="R15" s="53" t="str">
        <f>IF(AND($M15&lt;=work!$E$17,work!$E$17&lt;$N15),work!$H$17,"")</f>
        <v/>
      </c>
      <c r="S15" s="53" t="str">
        <f>IF(AND($M15&lt;=work!$E$18,work!$E$18&lt;$N15),work!$H$18,"")</f>
        <v/>
      </c>
      <c r="T15" s="53" t="str">
        <f>IF(AND($M15&lt;=work!$E$19,work!$E$19&lt;$N15),work!$H$19,"")</f>
        <v/>
      </c>
      <c r="U15" s="53">
        <f t="shared" si="8"/>
        <v>0</v>
      </c>
      <c r="V15" s="53" t="str">
        <f>IF(OR(AND(work!$E$14&lt;$M15,$M15&lt;work!$G$14), AND(work!$E$14&lt;$N15,$N15&lt;work!$G$14)), TRUE, "")</f>
        <v/>
      </c>
      <c r="W15" s="53" t="str">
        <f>IF(OR(AND(work!$E$15&lt;$M15,$M15&lt;work!$G$15), AND(work!$E$15&lt;$N15,$N15&lt;work!$G$15)), TRUE, "")</f>
        <v/>
      </c>
      <c r="X15" s="53" t="str">
        <f>IF(OR(AND(work!$E$16&lt;$M15,$M15&lt;work!$G$16), AND(work!$E$16&lt;$N15,$N15&lt;work!$G$16)), TRUE, "")</f>
        <v/>
      </c>
      <c r="Y15" s="53" t="str">
        <f>IF(OR(AND(work!$E$17&lt;$M15,$M15&lt;work!$G$17), AND(work!$E$17&lt;$N15,$N15&lt;work!$G$17)), TRUE, "")</f>
        <v/>
      </c>
      <c r="Z15" s="53" t="str">
        <f>IF(OR(AND(work!$E$18&lt;$M15,$M15&lt;work!$G$18), AND(work!$E$18&lt;$N15,$N15&lt;work!$G$18)), TRUE, "")</f>
        <v/>
      </c>
      <c r="AA15" s="53" t="str">
        <f>IF(OR(AND(work!$E$19&lt;$M15,$M15&lt;work!$G$19), AND(work!$E$19&lt;$N15,$N15&lt;work!$G$19)), TRUE, "")</f>
        <v/>
      </c>
      <c r="AB15" s="53" t="b">
        <f t="shared" si="9"/>
        <v>0</v>
      </c>
      <c r="AC15" s="59" t="str">
        <f t="shared" si="2"/>
        <v/>
      </c>
      <c r="AD15" s="70">
        <f t="shared" si="10"/>
        <v>1</v>
      </c>
      <c r="AF15" s="62" t="str">
        <f t="shared" si="3"/>
        <v/>
      </c>
      <c r="AG15" s="122"/>
      <c r="AH15" s="121"/>
      <c r="AI15" s="121"/>
      <c r="AJ15" s="122"/>
      <c r="AK15" s="122"/>
      <c r="AL15" s="121"/>
      <c r="AM15" s="121"/>
      <c r="AN15" s="121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102"/>
      <c r="CM15" s="102"/>
      <c r="CN15" s="102"/>
      <c r="CO15" s="102"/>
      <c r="CP15" s="102"/>
      <c r="CQ15" s="102"/>
      <c r="CR15" s="102"/>
      <c r="CS15" s="102"/>
      <c r="CT15" s="102"/>
      <c r="CU15" s="102"/>
      <c r="CV15" s="102"/>
      <c r="CW15" s="102"/>
      <c r="CX15" s="102"/>
      <c r="CY15" s="102"/>
      <c r="CZ15" s="102"/>
      <c r="DA15" s="102"/>
      <c r="DB15" s="102"/>
      <c r="DC15" s="102"/>
      <c r="DD15" s="102"/>
      <c r="DE15" s="102"/>
      <c r="DF15" s="102"/>
      <c r="DG15" s="102"/>
      <c r="DH15" s="102"/>
      <c r="DI15" s="102"/>
      <c r="DJ15" s="102"/>
      <c r="DK15" s="102"/>
      <c r="DL15" s="102"/>
      <c r="DM15" s="102"/>
      <c r="DN15" s="102"/>
      <c r="DO15" s="102"/>
      <c r="DP15" s="102"/>
      <c r="DQ15" s="102"/>
      <c r="DR15" s="102"/>
      <c r="DS15" s="102"/>
      <c r="DT15" s="102"/>
      <c r="DU15" s="102"/>
      <c r="DV15" s="102"/>
      <c r="DW15" s="102"/>
      <c r="DX15" s="102"/>
      <c r="DY15" s="102"/>
      <c r="DZ15" s="102"/>
      <c r="EA15" s="102"/>
      <c r="EB15" s="102"/>
      <c r="EC15" s="102"/>
      <c r="ED15" s="102"/>
      <c r="EE15" s="102"/>
      <c r="EF15" s="102"/>
      <c r="EG15" s="102"/>
      <c r="EH15" s="102"/>
      <c r="EI15" s="102"/>
      <c r="EJ15" s="102"/>
      <c r="EK15" s="102"/>
      <c r="EL15" s="102"/>
      <c r="EM15" s="102"/>
      <c r="EN15" s="102"/>
      <c r="EO15" s="102"/>
      <c r="EP15" s="102"/>
      <c r="EQ15" s="102"/>
      <c r="ER15" s="102"/>
      <c r="ES15" s="102"/>
      <c r="ET15" s="102"/>
      <c r="EU15" s="102"/>
      <c r="EV15" s="102"/>
      <c r="EW15" s="102"/>
      <c r="EX15" s="102"/>
      <c r="EY15" s="102"/>
      <c r="EZ15" s="102"/>
      <c r="FA15" s="102"/>
      <c r="FB15" s="102"/>
      <c r="FC15" s="102"/>
      <c r="FD15" s="102"/>
      <c r="FE15" s="102"/>
      <c r="FF15" s="102"/>
      <c r="FG15" s="102"/>
      <c r="FH15" s="102"/>
      <c r="FI15" s="102"/>
      <c r="FJ15" s="102"/>
      <c r="FK15" s="102"/>
      <c r="FL15" s="102"/>
      <c r="FM15" s="102"/>
      <c r="FN15" s="102"/>
      <c r="FO15" s="102"/>
      <c r="FP15" s="102"/>
      <c r="FQ15" s="102"/>
      <c r="FR15" s="102"/>
      <c r="FS15" s="102"/>
      <c r="FT15" s="102"/>
      <c r="FU15" s="102"/>
      <c r="FV15" s="102"/>
      <c r="FW15" s="102"/>
      <c r="FX15" s="102"/>
      <c r="FY15" s="102"/>
      <c r="FZ15" s="102"/>
      <c r="GA15" s="102"/>
      <c r="GB15" s="102"/>
      <c r="GC15" s="102"/>
      <c r="GD15" s="102"/>
      <c r="GE15" s="102"/>
      <c r="GF15" s="102"/>
      <c r="GG15" s="102"/>
      <c r="GH15" s="102"/>
      <c r="GI15" s="102"/>
      <c r="GJ15" s="102"/>
      <c r="GK15" s="102"/>
      <c r="GL15" s="102"/>
      <c r="GM15" s="102"/>
      <c r="GN15" s="102"/>
      <c r="GO15" s="102"/>
      <c r="GP15" s="102"/>
      <c r="GQ15" s="102"/>
      <c r="GR15" s="102"/>
      <c r="GS15" s="102"/>
      <c r="GT15" s="102"/>
      <c r="GU15" s="102"/>
      <c r="GV15" s="102"/>
      <c r="GW15" s="102"/>
      <c r="GX15" s="102"/>
      <c r="GY15" s="102"/>
      <c r="GZ15" s="102"/>
      <c r="HA15" s="102"/>
      <c r="HB15" s="102"/>
      <c r="HC15" s="102"/>
      <c r="HD15" s="102"/>
      <c r="HE15" s="102"/>
      <c r="HF15" s="102"/>
      <c r="HG15" s="102"/>
      <c r="HH15" s="102"/>
      <c r="HI15" s="102"/>
      <c r="HJ15" s="102"/>
      <c r="HK15" s="102"/>
      <c r="HL15" s="102"/>
    </row>
    <row r="16" spans="2:220" s="3" customFormat="1" ht="14.25" customHeight="1">
      <c r="B16" s="32">
        <f t="shared" si="4"/>
        <v>43654</v>
      </c>
      <c r="C16" s="33">
        <f t="shared" si="0"/>
        <v>43654</v>
      </c>
      <c r="D16" s="37"/>
      <c r="E16" s="38"/>
      <c r="F16" s="37"/>
      <c r="G16" s="38"/>
      <c r="H16" s="34" t="str">
        <f t="shared" si="1"/>
        <v/>
      </c>
      <c r="I16" s="77"/>
      <c r="J16" s="103"/>
      <c r="K16" s="104"/>
      <c r="L16" s="146" t="str">
        <f t="shared" si="5"/>
        <v/>
      </c>
      <c r="M16" s="57">
        <f t="shared" si="6"/>
        <v>0</v>
      </c>
      <c r="N16" s="58">
        <f t="shared" si="7"/>
        <v>0</v>
      </c>
      <c r="O16" s="53" t="str">
        <f>IF(AND($M16&lt;=work!$E$14,work!$E$14&lt;$N16),work!$H$14,"")</f>
        <v/>
      </c>
      <c r="P16" s="53" t="str">
        <f>IF(AND($M16&lt;=work!$E$15,work!$E$15&lt;$N16),work!$H$15,"")</f>
        <v/>
      </c>
      <c r="Q16" s="53" t="str">
        <f>IF(AND($M16&lt;=work!$E$16,work!$E$16&lt;$N16),work!$H$16,"")</f>
        <v/>
      </c>
      <c r="R16" s="53" t="str">
        <f>IF(AND($M16&lt;=work!$E$17,work!$E$17&lt;$N16),work!$H$17,"")</f>
        <v/>
      </c>
      <c r="S16" s="53" t="str">
        <f>IF(AND($M16&lt;=work!$E$18,work!$E$18&lt;$N16),work!$H$18,"")</f>
        <v/>
      </c>
      <c r="T16" s="53" t="str">
        <f>IF(AND($M16&lt;=work!$E$19,work!$E$19&lt;$N16),work!$H$19,"")</f>
        <v/>
      </c>
      <c r="U16" s="53">
        <f t="shared" si="8"/>
        <v>0</v>
      </c>
      <c r="V16" s="53" t="str">
        <f>IF(OR(AND(work!$E$14&lt;$M16,$M16&lt;work!$G$14), AND(work!$E$14&lt;$N16,$N16&lt;work!$G$14)), TRUE, "")</f>
        <v/>
      </c>
      <c r="W16" s="53" t="str">
        <f>IF(OR(AND(work!$E$15&lt;$M16,$M16&lt;work!$G$15), AND(work!$E$15&lt;$N16,$N16&lt;work!$G$15)), TRUE, "")</f>
        <v/>
      </c>
      <c r="X16" s="53" t="str">
        <f>IF(OR(AND(work!$E$16&lt;$M16,$M16&lt;work!$G$16), AND(work!$E$16&lt;$N16,$N16&lt;work!$G$16)), TRUE, "")</f>
        <v/>
      </c>
      <c r="Y16" s="53" t="str">
        <f>IF(OR(AND(work!$E$17&lt;$M16,$M16&lt;work!$G$17), AND(work!$E$17&lt;$N16,$N16&lt;work!$G$17)), TRUE, "")</f>
        <v/>
      </c>
      <c r="Z16" s="53" t="str">
        <f>IF(OR(AND(work!$E$18&lt;$M16,$M16&lt;work!$G$18), AND(work!$E$18&lt;$N16,$N16&lt;work!$G$18)), TRUE, "")</f>
        <v/>
      </c>
      <c r="AA16" s="53" t="str">
        <f>IF(OR(AND(work!$E$19&lt;$M16,$M16&lt;work!$G$19), AND(work!$E$19&lt;$N16,$N16&lt;work!$G$19)), TRUE, "")</f>
        <v/>
      </c>
      <c r="AB16" s="53" t="b">
        <f t="shared" si="9"/>
        <v>0</v>
      </c>
      <c r="AC16" s="59" t="str">
        <f t="shared" si="2"/>
        <v/>
      </c>
      <c r="AD16" s="70">
        <f t="shared" si="10"/>
        <v>2</v>
      </c>
      <c r="AF16" s="62" t="str">
        <f t="shared" si="3"/>
        <v/>
      </c>
      <c r="AG16" s="122"/>
      <c r="AH16" s="122"/>
      <c r="AI16" s="122"/>
      <c r="AJ16" s="122"/>
      <c r="AK16" s="122"/>
      <c r="AL16" s="121"/>
      <c r="AM16" s="121"/>
      <c r="AN16" s="121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02"/>
      <c r="CS16" s="102"/>
      <c r="CT16" s="102"/>
      <c r="CU16" s="102"/>
      <c r="CV16" s="102"/>
      <c r="CW16" s="102"/>
      <c r="CX16" s="102"/>
      <c r="CY16" s="102"/>
      <c r="CZ16" s="102"/>
      <c r="DA16" s="102"/>
      <c r="DB16" s="102"/>
      <c r="DC16" s="102"/>
      <c r="DD16" s="102"/>
      <c r="DE16" s="102"/>
      <c r="DF16" s="102"/>
      <c r="DG16" s="102"/>
      <c r="DH16" s="102"/>
      <c r="DI16" s="102"/>
      <c r="DJ16" s="102"/>
      <c r="DK16" s="102"/>
      <c r="DL16" s="102"/>
      <c r="DM16" s="102"/>
      <c r="DN16" s="102"/>
      <c r="DO16" s="102"/>
      <c r="DP16" s="102"/>
      <c r="DQ16" s="102"/>
      <c r="DR16" s="102"/>
      <c r="DS16" s="102"/>
      <c r="DT16" s="102"/>
      <c r="DU16" s="102"/>
      <c r="DV16" s="102"/>
      <c r="DW16" s="102"/>
      <c r="DX16" s="102"/>
      <c r="DY16" s="102"/>
      <c r="DZ16" s="102"/>
      <c r="EA16" s="102"/>
      <c r="EB16" s="102"/>
      <c r="EC16" s="102"/>
      <c r="ED16" s="102"/>
      <c r="EE16" s="102"/>
      <c r="EF16" s="102"/>
      <c r="EG16" s="102"/>
      <c r="EH16" s="102"/>
      <c r="EI16" s="102"/>
      <c r="EJ16" s="102"/>
      <c r="EK16" s="102"/>
      <c r="EL16" s="102"/>
      <c r="EM16" s="102"/>
      <c r="EN16" s="102"/>
      <c r="EO16" s="102"/>
      <c r="EP16" s="102"/>
      <c r="EQ16" s="102"/>
      <c r="ER16" s="102"/>
      <c r="ES16" s="102"/>
      <c r="ET16" s="102"/>
      <c r="EU16" s="102"/>
      <c r="EV16" s="102"/>
      <c r="EW16" s="102"/>
      <c r="EX16" s="102"/>
      <c r="EY16" s="102"/>
      <c r="EZ16" s="102"/>
      <c r="FA16" s="102"/>
      <c r="FB16" s="102"/>
      <c r="FC16" s="102"/>
      <c r="FD16" s="102"/>
      <c r="FE16" s="102"/>
      <c r="FF16" s="102"/>
      <c r="FG16" s="102"/>
      <c r="FH16" s="102"/>
      <c r="FI16" s="102"/>
      <c r="FJ16" s="102"/>
      <c r="FK16" s="102"/>
      <c r="FL16" s="102"/>
      <c r="FM16" s="102"/>
      <c r="FN16" s="102"/>
      <c r="FO16" s="102"/>
      <c r="FP16" s="102"/>
      <c r="FQ16" s="102"/>
      <c r="FR16" s="102"/>
      <c r="FS16" s="102"/>
      <c r="FT16" s="102"/>
      <c r="FU16" s="102"/>
      <c r="FV16" s="102"/>
      <c r="FW16" s="102"/>
      <c r="FX16" s="102"/>
      <c r="FY16" s="102"/>
      <c r="FZ16" s="102"/>
      <c r="GA16" s="102"/>
      <c r="GB16" s="102"/>
      <c r="GC16" s="102"/>
      <c r="GD16" s="102"/>
      <c r="GE16" s="102"/>
      <c r="GF16" s="102"/>
      <c r="GG16" s="102"/>
      <c r="GH16" s="102"/>
      <c r="GI16" s="102"/>
      <c r="GJ16" s="102"/>
      <c r="GK16" s="102"/>
      <c r="GL16" s="102"/>
      <c r="GM16" s="102"/>
      <c r="GN16" s="102"/>
      <c r="GO16" s="102"/>
      <c r="GP16" s="102"/>
      <c r="GQ16" s="102"/>
      <c r="GR16" s="102"/>
      <c r="GS16" s="102"/>
      <c r="GT16" s="102"/>
      <c r="GU16" s="102"/>
      <c r="GV16" s="102"/>
      <c r="GW16" s="102"/>
      <c r="GX16" s="102"/>
      <c r="GY16" s="102"/>
      <c r="GZ16" s="102"/>
      <c r="HA16" s="102"/>
      <c r="HB16" s="102"/>
      <c r="HC16" s="102"/>
      <c r="HD16" s="102"/>
      <c r="HE16" s="102"/>
      <c r="HF16" s="102"/>
      <c r="HG16" s="102"/>
      <c r="HH16" s="102"/>
      <c r="HI16" s="102"/>
      <c r="HJ16" s="102"/>
      <c r="HK16" s="102"/>
      <c r="HL16" s="102"/>
    </row>
    <row r="17" spans="2:220" s="3" customFormat="1" ht="14.25" customHeight="1">
      <c r="B17" s="32">
        <f t="shared" si="4"/>
        <v>43655</v>
      </c>
      <c r="C17" s="33">
        <f t="shared" si="0"/>
        <v>43655</v>
      </c>
      <c r="D17" s="37"/>
      <c r="E17" s="38"/>
      <c r="F17" s="37"/>
      <c r="G17" s="38"/>
      <c r="H17" s="34" t="str">
        <f t="shared" si="1"/>
        <v/>
      </c>
      <c r="I17" s="77"/>
      <c r="J17" s="106"/>
      <c r="K17" s="104"/>
      <c r="L17" s="146" t="str">
        <f t="shared" si="5"/>
        <v/>
      </c>
      <c r="M17" s="57">
        <f t="shared" si="6"/>
        <v>0</v>
      </c>
      <c r="N17" s="58">
        <f t="shared" si="7"/>
        <v>0</v>
      </c>
      <c r="O17" s="53" t="str">
        <f>IF(AND($M17&lt;=work!$E$14,work!$E$14&lt;$N17),work!$H$14,"")</f>
        <v/>
      </c>
      <c r="P17" s="53" t="str">
        <f>IF(AND($M17&lt;=work!$E$15,work!$E$15&lt;$N17),work!$H$15,"")</f>
        <v/>
      </c>
      <c r="Q17" s="53" t="str">
        <f>IF(AND($M17&lt;=work!$E$16,work!$E$16&lt;$N17),work!$H$16,"")</f>
        <v/>
      </c>
      <c r="R17" s="53" t="str">
        <f>IF(AND($M17&lt;=work!$E$17,work!$E$17&lt;$N17),work!$H$17,"")</f>
        <v/>
      </c>
      <c r="S17" s="53" t="str">
        <f>IF(AND($M17&lt;=work!$E$18,work!$E$18&lt;$N17),work!$H$18,"")</f>
        <v/>
      </c>
      <c r="T17" s="53" t="str">
        <f>IF(AND($M17&lt;=work!$E$19,work!$E$19&lt;$N17),work!$H$19,"")</f>
        <v/>
      </c>
      <c r="U17" s="53">
        <f t="shared" si="8"/>
        <v>0</v>
      </c>
      <c r="V17" s="53" t="str">
        <f>IF(OR(AND(work!$E$14&lt;$M17,$M17&lt;work!$G$14), AND(work!$E$14&lt;$N17,$N17&lt;work!$G$14)), TRUE, "")</f>
        <v/>
      </c>
      <c r="W17" s="53" t="str">
        <f>IF(OR(AND(work!$E$15&lt;$M17,$M17&lt;work!$G$15), AND(work!$E$15&lt;$N17,$N17&lt;work!$G$15)), TRUE, "")</f>
        <v/>
      </c>
      <c r="X17" s="53" t="str">
        <f>IF(OR(AND(work!$E$16&lt;$M17,$M17&lt;work!$G$16), AND(work!$E$16&lt;$N17,$N17&lt;work!$G$16)), TRUE, "")</f>
        <v/>
      </c>
      <c r="Y17" s="53" t="str">
        <f>IF(OR(AND(work!$E$17&lt;$M17,$M17&lt;work!$G$17), AND(work!$E$17&lt;$N17,$N17&lt;work!$G$17)), TRUE, "")</f>
        <v/>
      </c>
      <c r="Z17" s="53" t="str">
        <f>IF(OR(AND(work!$E$18&lt;$M17,$M17&lt;work!$G$18), AND(work!$E$18&lt;$N17,$N17&lt;work!$G$18)), TRUE, "")</f>
        <v/>
      </c>
      <c r="AA17" s="53" t="str">
        <f>IF(OR(AND(work!$E$19&lt;$M17,$M17&lt;work!$G$19), AND(work!$E$19&lt;$N17,$N17&lt;work!$G$19)), TRUE, "")</f>
        <v/>
      </c>
      <c r="AB17" s="53" t="b">
        <f t="shared" si="9"/>
        <v>0</v>
      </c>
      <c r="AC17" s="59" t="str">
        <f t="shared" si="2"/>
        <v/>
      </c>
      <c r="AD17" s="70">
        <f t="shared" si="10"/>
        <v>2</v>
      </c>
      <c r="AF17" s="62" t="str">
        <f t="shared" si="3"/>
        <v/>
      </c>
      <c r="AG17" s="122"/>
      <c r="AH17" s="122"/>
      <c r="AI17" s="122"/>
      <c r="AJ17" s="122"/>
      <c r="AK17" s="122"/>
      <c r="AL17" s="121"/>
      <c r="AM17" s="121"/>
      <c r="AN17" s="121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  <c r="BX17" s="102"/>
      <c r="BY17" s="102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J17" s="102"/>
      <c r="CK17" s="102"/>
      <c r="CL17" s="102"/>
      <c r="CM17" s="102"/>
      <c r="CN17" s="102"/>
      <c r="CO17" s="102"/>
      <c r="CP17" s="102"/>
      <c r="CQ17" s="102"/>
      <c r="CR17" s="102"/>
      <c r="CS17" s="102"/>
      <c r="CT17" s="102"/>
      <c r="CU17" s="102"/>
      <c r="CV17" s="102"/>
      <c r="CW17" s="102"/>
      <c r="CX17" s="102"/>
      <c r="CY17" s="102"/>
      <c r="CZ17" s="102"/>
      <c r="DA17" s="102"/>
      <c r="DB17" s="102"/>
      <c r="DC17" s="102"/>
      <c r="DD17" s="102"/>
      <c r="DE17" s="102"/>
      <c r="DF17" s="102"/>
      <c r="DG17" s="102"/>
      <c r="DH17" s="102"/>
      <c r="DI17" s="102"/>
      <c r="DJ17" s="102"/>
      <c r="DK17" s="102"/>
      <c r="DL17" s="102"/>
      <c r="DM17" s="102"/>
      <c r="DN17" s="102"/>
      <c r="DO17" s="102"/>
      <c r="DP17" s="102"/>
      <c r="DQ17" s="102"/>
      <c r="DR17" s="102"/>
      <c r="DS17" s="102"/>
      <c r="DT17" s="102"/>
      <c r="DU17" s="102"/>
      <c r="DV17" s="102"/>
      <c r="DW17" s="102"/>
      <c r="DX17" s="102"/>
      <c r="DY17" s="102"/>
      <c r="DZ17" s="102"/>
      <c r="EA17" s="102"/>
      <c r="EB17" s="102"/>
      <c r="EC17" s="102"/>
      <c r="ED17" s="102"/>
      <c r="EE17" s="102"/>
      <c r="EF17" s="102"/>
      <c r="EG17" s="102"/>
      <c r="EH17" s="102"/>
      <c r="EI17" s="102"/>
      <c r="EJ17" s="102"/>
      <c r="EK17" s="102"/>
      <c r="EL17" s="102"/>
      <c r="EM17" s="102"/>
      <c r="EN17" s="102"/>
      <c r="EO17" s="102"/>
      <c r="EP17" s="102"/>
      <c r="EQ17" s="102"/>
      <c r="ER17" s="102"/>
      <c r="ES17" s="102"/>
      <c r="ET17" s="102"/>
      <c r="EU17" s="102"/>
      <c r="EV17" s="102"/>
      <c r="EW17" s="102"/>
      <c r="EX17" s="102"/>
      <c r="EY17" s="102"/>
      <c r="EZ17" s="102"/>
      <c r="FA17" s="102"/>
      <c r="FB17" s="102"/>
      <c r="FC17" s="102"/>
      <c r="FD17" s="102"/>
      <c r="FE17" s="102"/>
      <c r="FF17" s="102"/>
      <c r="FG17" s="102"/>
      <c r="FH17" s="102"/>
      <c r="FI17" s="102"/>
      <c r="FJ17" s="102"/>
      <c r="FK17" s="102"/>
      <c r="FL17" s="102"/>
      <c r="FM17" s="102"/>
      <c r="FN17" s="102"/>
      <c r="FO17" s="102"/>
      <c r="FP17" s="102"/>
      <c r="FQ17" s="102"/>
      <c r="FR17" s="102"/>
      <c r="FS17" s="102"/>
      <c r="FT17" s="102"/>
      <c r="FU17" s="102"/>
      <c r="FV17" s="102"/>
      <c r="FW17" s="102"/>
      <c r="FX17" s="102"/>
      <c r="FY17" s="102"/>
      <c r="FZ17" s="102"/>
      <c r="GA17" s="102"/>
      <c r="GB17" s="102"/>
      <c r="GC17" s="102"/>
      <c r="GD17" s="102"/>
      <c r="GE17" s="102"/>
      <c r="GF17" s="102"/>
      <c r="GG17" s="102"/>
      <c r="GH17" s="102"/>
      <c r="GI17" s="102"/>
      <c r="GJ17" s="102"/>
      <c r="GK17" s="102"/>
      <c r="GL17" s="102"/>
      <c r="GM17" s="102"/>
      <c r="GN17" s="102"/>
      <c r="GO17" s="102"/>
      <c r="GP17" s="102"/>
      <c r="GQ17" s="102"/>
      <c r="GR17" s="102"/>
      <c r="GS17" s="102"/>
      <c r="GT17" s="102"/>
      <c r="GU17" s="102"/>
      <c r="GV17" s="102"/>
      <c r="GW17" s="102"/>
      <c r="GX17" s="102"/>
      <c r="GY17" s="102"/>
      <c r="GZ17" s="102"/>
      <c r="HA17" s="102"/>
      <c r="HB17" s="102"/>
      <c r="HC17" s="102"/>
      <c r="HD17" s="102"/>
      <c r="HE17" s="102"/>
      <c r="HF17" s="102"/>
      <c r="HG17" s="102"/>
      <c r="HH17" s="102"/>
      <c r="HI17" s="102"/>
      <c r="HJ17" s="102"/>
      <c r="HK17" s="102"/>
      <c r="HL17" s="102"/>
    </row>
    <row r="18" spans="2:220" s="3" customFormat="1" ht="14.25" customHeight="1">
      <c r="B18" s="32">
        <f t="shared" si="4"/>
        <v>43656</v>
      </c>
      <c r="C18" s="33">
        <f t="shared" si="0"/>
        <v>43656</v>
      </c>
      <c r="D18" s="37"/>
      <c r="E18" s="38"/>
      <c r="F18" s="37"/>
      <c r="G18" s="38"/>
      <c r="H18" s="34" t="str">
        <f t="shared" si="1"/>
        <v/>
      </c>
      <c r="I18" s="77"/>
      <c r="J18" s="106"/>
      <c r="K18" s="107"/>
      <c r="L18" s="146" t="str">
        <f t="shared" si="5"/>
        <v/>
      </c>
      <c r="M18" s="57">
        <f t="shared" si="6"/>
        <v>0</v>
      </c>
      <c r="N18" s="58">
        <f t="shared" si="7"/>
        <v>0</v>
      </c>
      <c r="O18" s="53" t="str">
        <f>IF(AND($M18&lt;=work!$E$14,work!$E$14&lt;$N18),work!$H$14,"")</f>
        <v/>
      </c>
      <c r="P18" s="53" t="str">
        <f>IF(AND($M18&lt;=work!$E$15,work!$E$15&lt;$N18),work!$H$15,"")</f>
        <v/>
      </c>
      <c r="Q18" s="53" t="str">
        <f>IF(AND($M18&lt;=work!$E$16,work!$E$16&lt;$N18),work!$H$16,"")</f>
        <v/>
      </c>
      <c r="R18" s="53" t="str">
        <f>IF(AND($M18&lt;=work!$E$17,work!$E$17&lt;$N18),work!$H$17,"")</f>
        <v/>
      </c>
      <c r="S18" s="53" t="str">
        <f>IF(AND($M18&lt;=work!$E$18,work!$E$18&lt;$N18),work!$H$18,"")</f>
        <v/>
      </c>
      <c r="T18" s="53" t="str">
        <f>IF(AND($M18&lt;=work!$E$19,work!$E$19&lt;$N18),work!$H$19,"")</f>
        <v/>
      </c>
      <c r="U18" s="53">
        <f t="shared" si="8"/>
        <v>0</v>
      </c>
      <c r="V18" s="53" t="str">
        <f>IF(OR(AND(work!$E$14&lt;$M18,$M18&lt;work!$G$14), AND(work!$E$14&lt;$N18,$N18&lt;work!$G$14)), TRUE, "")</f>
        <v/>
      </c>
      <c r="W18" s="53" t="str">
        <f>IF(OR(AND(work!$E$15&lt;$M18,$M18&lt;work!$G$15), AND(work!$E$15&lt;$N18,$N18&lt;work!$G$15)), TRUE, "")</f>
        <v/>
      </c>
      <c r="X18" s="53" t="str">
        <f>IF(OR(AND(work!$E$16&lt;$M18,$M18&lt;work!$G$16), AND(work!$E$16&lt;$N18,$N18&lt;work!$G$16)), TRUE, "")</f>
        <v/>
      </c>
      <c r="Y18" s="53" t="str">
        <f>IF(OR(AND(work!$E$17&lt;$M18,$M18&lt;work!$G$17), AND(work!$E$17&lt;$N18,$N18&lt;work!$G$17)), TRUE, "")</f>
        <v/>
      </c>
      <c r="Z18" s="53" t="str">
        <f>IF(OR(AND(work!$E$18&lt;$M18,$M18&lt;work!$G$18), AND(work!$E$18&lt;$N18,$N18&lt;work!$G$18)), TRUE, "")</f>
        <v/>
      </c>
      <c r="AA18" s="53" t="str">
        <f>IF(OR(AND(work!$E$19&lt;$M18,$M18&lt;work!$G$19), AND(work!$E$19&lt;$N18,$N18&lt;work!$G$19)), TRUE, "")</f>
        <v/>
      </c>
      <c r="AB18" s="53" t="b">
        <f t="shared" si="9"/>
        <v>0</v>
      </c>
      <c r="AC18" s="59" t="str">
        <f t="shared" si="2"/>
        <v/>
      </c>
      <c r="AD18" s="70">
        <f t="shared" si="10"/>
        <v>2</v>
      </c>
      <c r="AF18" s="62" t="str">
        <f t="shared" si="3"/>
        <v/>
      </c>
      <c r="AG18" s="122"/>
      <c r="AH18" s="121"/>
      <c r="AI18" s="121"/>
      <c r="AJ18" s="121"/>
      <c r="AK18" s="122"/>
      <c r="AL18" s="121"/>
      <c r="AM18" s="121"/>
      <c r="AN18" s="121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  <c r="CK18" s="102"/>
      <c r="CL18" s="102"/>
      <c r="CM18" s="102"/>
      <c r="CN18" s="102"/>
      <c r="CO18" s="102"/>
      <c r="CP18" s="102"/>
      <c r="CQ18" s="102"/>
      <c r="CR18" s="102"/>
      <c r="CS18" s="102"/>
      <c r="CT18" s="102"/>
      <c r="CU18" s="102"/>
      <c r="CV18" s="102"/>
      <c r="CW18" s="102"/>
      <c r="CX18" s="102"/>
      <c r="CY18" s="102"/>
      <c r="CZ18" s="102"/>
      <c r="DA18" s="102"/>
      <c r="DB18" s="102"/>
      <c r="DC18" s="102"/>
      <c r="DD18" s="102"/>
      <c r="DE18" s="102"/>
      <c r="DF18" s="102"/>
      <c r="DG18" s="102"/>
      <c r="DH18" s="102"/>
      <c r="DI18" s="102"/>
      <c r="DJ18" s="102"/>
      <c r="DK18" s="102"/>
      <c r="DL18" s="102"/>
      <c r="DM18" s="102"/>
      <c r="DN18" s="102"/>
      <c r="DO18" s="102"/>
      <c r="DP18" s="102"/>
      <c r="DQ18" s="102"/>
      <c r="DR18" s="102"/>
      <c r="DS18" s="102"/>
      <c r="DT18" s="102"/>
      <c r="DU18" s="102"/>
      <c r="DV18" s="102"/>
      <c r="DW18" s="102"/>
      <c r="DX18" s="102"/>
      <c r="DY18" s="102"/>
      <c r="DZ18" s="102"/>
      <c r="EA18" s="102"/>
      <c r="EB18" s="102"/>
      <c r="EC18" s="102"/>
      <c r="ED18" s="102"/>
      <c r="EE18" s="102"/>
      <c r="EF18" s="102"/>
      <c r="EG18" s="102"/>
      <c r="EH18" s="102"/>
      <c r="EI18" s="102"/>
      <c r="EJ18" s="102"/>
      <c r="EK18" s="102"/>
      <c r="EL18" s="102"/>
      <c r="EM18" s="102"/>
      <c r="EN18" s="102"/>
      <c r="EO18" s="102"/>
      <c r="EP18" s="102"/>
      <c r="EQ18" s="102"/>
      <c r="ER18" s="102"/>
      <c r="ES18" s="102"/>
      <c r="ET18" s="102"/>
      <c r="EU18" s="102"/>
      <c r="EV18" s="102"/>
      <c r="EW18" s="102"/>
      <c r="EX18" s="102"/>
      <c r="EY18" s="102"/>
      <c r="EZ18" s="102"/>
      <c r="FA18" s="102"/>
      <c r="FB18" s="102"/>
      <c r="FC18" s="102"/>
      <c r="FD18" s="102"/>
      <c r="FE18" s="102"/>
      <c r="FF18" s="102"/>
      <c r="FG18" s="102"/>
      <c r="FH18" s="102"/>
      <c r="FI18" s="102"/>
      <c r="FJ18" s="102"/>
      <c r="FK18" s="102"/>
      <c r="FL18" s="102"/>
      <c r="FM18" s="102"/>
      <c r="FN18" s="102"/>
      <c r="FO18" s="102"/>
      <c r="FP18" s="102"/>
      <c r="FQ18" s="102"/>
      <c r="FR18" s="102"/>
      <c r="FS18" s="102"/>
      <c r="FT18" s="102"/>
      <c r="FU18" s="102"/>
      <c r="FV18" s="102"/>
      <c r="FW18" s="102"/>
      <c r="FX18" s="102"/>
      <c r="FY18" s="102"/>
      <c r="FZ18" s="102"/>
      <c r="GA18" s="102"/>
      <c r="GB18" s="102"/>
      <c r="GC18" s="102"/>
      <c r="GD18" s="102"/>
      <c r="GE18" s="102"/>
      <c r="GF18" s="102"/>
      <c r="GG18" s="102"/>
      <c r="GH18" s="102"/>
      <c r="GI18" s="102"/>
      <c r="GJ18" s="102"/>
      <c r="GK18" s="102"/>
      <c r="GL18" s="102"/>
      <c r="GM18" s="102"/>
      <c r="GN18" s="102"/>
      <c r="GO18" s="102"/>
      <c r="GP18" s="102"/>
      <c r="GQ18" s="102"/>
      <c r="GR18" s="102"/>
      <c r="GS18" s="102"/>
      <c r="GT18" s="102"/>
      <c r="GU18" s="102"/>
      <c r="GV18" s="102"/>
      <c r="GW18" s="102"/>
      <c r="GX18" s="102"/>
      <c r="GY18" s="102"/>
      <c r="GZ18" s="102"/>
      <c r="HA18" s="102"/>
      <c r="HB18" s="102"/>
      <c r="HC18" s="102"/>
      <c r="HD18" s="102"/>
      <c r="HE18" s="102"/>
      <c r="HF18" s="102"/>
      <c r="HG18" s="102"/>
      <c r="HH18" s="102"/>
      <c r="HI18" s="102"/>
      <c r="HJ18" s="102"/>
      <c r="HK18" s="102"/>
      <c r="HL18" s="102"/>
    </row>
    <row r="19" spans="2:220" s="3" customFormat="1" ht="14.25" customHeight="1">
      <c r="B19" s="32">
        <f t="shared" si="4"/>
        <v>43657</v>
      </c>
      <c r="C19" s="33">
        <f t="shared" si="0"/>
        <v>43657</v>
      </c>
      <c r="D19" s="37"/>
      <c r="E19" s="38"/>
      <c r="F19" s="37"/>
      <c r="G19" s="38"/>
      <c r="H19" s="34" t="str">
        <f t="shared" si="1"/>
        <v/>
      </c>
      <c r="I19" s="78"/>
      <c r="J19" s="103"/>
      <c r="K19" s="104"/>
      <c r="L19" s="146" t="str">
        <f t="shared" si="5"/>
        <v/>
      </c>
      <c r="M19" s="57">
        <f t="shared" si="6"/>
        <v>0</v>
      </c>
      <c r="N19" s="58">
        <f t="shared" si="7"/>
        <v>0</v>
      </c>
      <c r="O19" s="53" t="str">
        <f>IF(AND($M19&lt;=work!$E$14,work!$E$14&lt;$N19),work!$H$14,"")</f>
        <v/>
      </c>
      <c r="P19" s="53" t="str">
        <f>IF(AND($M19&lt;=work!$E$15,work!$E$15&lt;$N19),work!$H$15,"")</f>
        <v/>
      </c>
      <c r="Q19" s="53" t="str">
        <f>IF(AND($M19&lt;=work!$E$16,work!$E$16&lt;$N19),work!$H$16,"")</f>
        <v/>
      </c>
      <c r="R19" s="53" t="str">
        <f>IF(AND($M19&lt;=work!$E$17,work!$E$17&lt;$N19),work!$H$17,"")</f>
        <v/>
      </c>
      <c r="S19" s="53" t="str">
        <f>IF(AND($M19&lt;=work!$E$18,work!$E$18&lt;$N19),work!$H$18,"")</f>
        <v/>
      </c>
      <c r="T19" s="53" t="str">
        <f>IF(AND($M19&lt;=work!$E$19,work!$E$19&lt;$N19),work!$H$19,"")</f>
        <v/>
      </c>
      <c r="U19" s="53">
        <f t="shared" si="8"/>
        <v>0</v>
      </c>
      <c r="V19" s="53" t="str">
        <f>IF(OR(AND(work!$E$14&lt;$M19,$M19&lt;work!$G$14), AND(work!$E$14&lt;$N19,$N19&lt;work!$G$14)), TRUE, "")</f>
        <v/>
      </c>
      <c r="W19" s="53" t="str">
        <f>IF(OR(AND(work!$E$15&lt;$M19,$M19&lt;work!$G$15), AND(work!$E$15&lt;$N19,$N19&lt;work!$G$15)), TRUE, "")</f>
        <v/>
      </c>
      <c r="X19" s="53" t="str">
        <f>IF(OR(AND(work!$E$16&lt;$M19,$M19&lt;work!$G$16), AND(work!$E$16&lt;$N19,$N19&lt;work!$G$16)), TRUE, "")</f>
        <v/>
      </c>
      <c r="Y19" s="53" t="str">
        <f>IF(OR(AND(work!$E$17&lt;$M19,$M19&lt;work!$G$17), AND(work!$E$17&lt;$N19,$N19&lt;work!$G$17)), TRUE, "")</f>
        <v/>
      </c>
      <c r="Z19" s="53" t="str">
        <f>IF(OR(AND(work!$E$18&lt;$M19,$M19&lt;work!$G$18), AND(work!$E$18&lt;$N19,$N19&lt;work!$G$18)), TRUE, "")</f>
        <v/>
      </c>
      <c r="AA19" s="53" t="str">
        <f>IF(OR(AND(work!$E$19&lt;$M19,$M19&lt;work!$G$19), AND(work!$E$19&lt;$N19,$N19&lt;work!$G$19)), TRUE, "")</f>
        <v/>
      </c>
      <c r="AB19" s="53" t="b">
        <f t="shared" si="9"/>
        <v>0</v>
      </c>
      <c r="AC19" s="59" t="str">
        <f t="shared" si="2"/>
        <v/>
      </c>
      <c r="AD19" s="70">
        <f t="shared" si="10"/>
        <v>2</v>
      </c>
      <c r="AF19" s="62" t="str">
        <f t="shared" si="3"/>
        <v/>
      </c>
      <c r="AG19" s="122"/>
      <c r="AH19" s="122"/>
      <c r="AI19" s="121"/>
      <c r="AJ19" s="122"/>
      <c r="AK19" s="122"/>
      <c r="AL19" s="121"/>
      <c r="AM19" s="121"/>
      <c r="AN19" s="121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/>
      <c r="CN19" s="102"/>
      <c r="CO19" s="102"/>
      <c r="CP19" s="102"/>
      <c r="CQ19" s="102"/>
      <c r="CR19" s="102"/>
      <c r="CS19" s="102"/>
      <c r="CT19" s="102"/>
      <c r="CU19" s="102"/>
      <c r="CV19" s="102"/>
      <c r="CW19" s="102"/>
      <c r="CX19" s="102"/>
      <c r="CY19" s="102"/>
      <c r="CZ19" s="102"/>
      <c r="DA19" s="102"/>
      <c r="DB19" s="102"/>
      <c r="DC19" s="102"/>
      <c r="DD19" s="102"/>
      <c r="DE19" s="102"/>
      <c r="DF19" s="102"/>
      <c r="DG19" s="102"/>
      <c r="DH19" s="102"/>
      <c r="DI19" s="102"/>
      <c r="DJ19" s="102"/>
      <c r="DK19" s="102"/>
      <c r="DL19" s="102"/>
      <c r="DM19" s="102"/>
      <c r="DN19" s="102"/>
      <c r="DO19" s="102"/>
      <c r="DP19" s="102"/>
      <c r="DQ19" s="102"/>
      <c r="DR19" s="102"/>
      <c r="DS19" s="102"/>
      <c r="DT19" s="102"/>
      <c r="DU19" s="102"/>
      <c r="DV19" s="102"/>
      <c r="DW19" s="102"/>
      <c r="DX19" s="102"/>
      <c r="DY19" s="102"/>
      <c r="DZ19" s="102"/>
      <c r="EA19" s="102"/>
      <c r="EB19" s="102"/>
      <c r="EC19" s="102"/>
      <c r="ED19" s="102"/>
      <c r="EE19" s="102"/>
      <c r="EF19" s="102"/>
      <c r="EG19" s="102"/>
      <c r="EH19" s="102"/>
      <c r="EI19" s="102"/>
      <c r="EJ19" s="102"/>
      <c r="EK19" s="102"/>
      <c r="EL19" s="102"/>
      <c r="EM19" s="102"/>
      <c r="EN19" s="102"/>
      <c r="EO19" s="102"/>
      <c r="EP19" s="102"/>
      <c r="EQ19" s="102"/>
      <c r="ER19" s="102"/>
      <c r="ES19" s="102"/>
      <c r="ET19" s="102"/>
      <c r="EU19" s="102"/>
      <c r="EV19" s="102"/>
      <c r="EW19" s="102"/>
      <c r="EX19" s="102"/>
      <c r="EY19" s="102"/>
      <c r="EZ19" s="102"/>
      <c r="FA19" s="102"/>
      <c r="FB19" s="102"/>
      <c r="FC19" s="102"/>
      <c r="FD19" s="102"/>
      <c r="FE19" s="102"/>
      <c r="FF19" s="102"/>
      <c r="FG19" s="102"/>
      <c r="FH19" s="102"/>
      <c r="FI19" s="102"/>
      <c r="FJ19" s="102"/>
      <c r="FK19" s="102"/>
      <c r="FL19" s="102"/>
      <c r="FM19" s="102"/>
      <c r="FN19" s="102"/>
      <c r="FO19" s="102"/>
      <c r="FP19" s="102"/>
      <c r="FQ19" s="102"/>
      <c r="FR19" s="102"/>
      <c r="FS19" s="102"/>
      <c r="FT19" s="102"/>
      <c r="FU19" s="102"/>
      <c r="FV19" s="102"/>
      <c r="FW19" s="102"/>
      <c r="FX19" s="102"/>
      <c r="FY19" s="102"/>
      <c r="FZ19" s="102"/>
      <c r="GA19" s="102"/>
      <c r="GB19" s="102"/>
      <c r="GC19" s="102"/>
      <c r="GD19" s="102"/>
      <c r="GE19" s="102"/>
      <c r="GF19" s="102"/>
      <c r="GG19" s="102"/>
      <c r="GH19" s="102"/>
      <c r="GI19" s="102"/>
      <c r="GJ19" s="102"/>
      <c r="GK19" s="102"/>
      <c r="GL19" s="102"/>
      <c r="GM19" s="102"/>
      <c r="GN19" s="102"/>
      <c r="GO19" s="102"/>
      <c r="GP19" s="102"/>
      <c r="GQ19" s="102"/>
      <c r="GR19" s="102"/>
      <c r="GS19" s="102"/>
      <c r="GT19" s="102"/>
      <c r="GU19" s="102"/>
      <c r="GV19" s="102"/>
      <c r="GW19" s="102"/>
      <c r="GX19" s="102"/>
      <c r="GY19" s="102"/>
      <c r="GZ19" s="102"/>
      <c r="HA19" s="102"/>
      <c r="HB19" s="102"/>
      <c r="HC19" s="102"/>
      <c r="HD19" s="102"/>
      <c r="HE19" s="102"/>
      <c r="HF19" s="102"/>
      <c r="HG19" s="102"/>
      <c r="HH19" s="102"/>
      <c r="HI19" s="102"/>
      <c r="HJ19" s="102"/>
      <c r="HK19" s="102"/>
      <c r="HL19" s="102"/>
    </row>
    <row r="20" spans="2:220" s="3" customFormat="1" ht="14.25" customHeight="1">
      <c r="B20" s="32">
        <f t="shared" si="4"/>
        <v>43658</v>
      </c>
      <c r="C20" s="33">
        <f t="shared" si="0"/>
        <v>43658</v>
      </c>
      <c r="D20" s="37"/>
      <c r="E20" s="38"/>
      <c r="F20" s="37"/>
      <c r="G20" s="38"/>
      <c r="H20" s="34" t="str">
        <f t="shared" si="1"/>
        <v/>
      </c>
      <c r="I20" s="77"/>
      <c r="J20" s="103"/>
      <c r="K20" s="104"/>
      <c r="L20" s="146" t="str">
        <f t="shared" si="5"/>
        <v/>
      </c>
      <c r="M20" s="57">
        <f t="shared" si="6"/>
        <v>0</v>
      </c>
      <c r="N20" s="58">
        <f t="shared" si="7"/>
        <v>0</v>
      </c>
      <c r="O20" s="53" t="str">
        <f>IF(AND($M20&lt;=work!$E$14,work!$E$14&lt;$N20),work!$H$14,"")</f>
        <v/>
      </c>
      <c r="P20" s="53" t="str">
        <f>IF(AND($M20&lt;=work!$E$15,work!$E$15&lt;$N20),work!$H$15,"")</f>
        <v/>
      </c>
      <c r="Q20" s="53" t="str">
        <f>IF(AND($M20&lt;=work!$E$16,work!$E$16&lt;$N20),work!$H$16,"")</f>
        <v/>
      </c>
      <c r="R20" s="53" t="str">
        <f>IF(AND($M20&lt;=work!$E$17,work!$E$17&lt;$N20),work!$H$17,"")</f>
        <v/>
      </c>
      <c r="S20" s="53" t="str">
        <f>IF(AND($M20&lt;=work!$E$18,work!$E$18&lt;$N20),work!$H$18,"")</f>
        <v/>
      </c>
      <c r="T20" s="53" t="str">
        <f>IF(AND($M20&lt;=work!$E$19,work!$E$19&lt;$N20),work!$H$19,"")</f>
        <v/>
      </c>
      <c r="U20" s="53">
        <f t="shared" si="8"/>
        <v>0</v>
      </c>
      <c r="V20" s="53" t="str">
        <f>IF(OR(AND(work!$E$14&lt;$M20,$M20&lt;work!$G$14), AND(work!$E$14&lt;$N20,$N20&lt;work!$G$14)), TRUE, "")</f>
        <v/>
      </c>
      <c r="W20" s="53" t="str">
        <f>IF(OR(AND(work!$E$15&lt;$M20,$M20&lt;work!$G$15), AND(work!$E$15&lt;$N20,$N20&lt;work!$G$15)), TRUE, "")</f>
        <v/>
      </c>
      <c r="X20" s="53" t="str">
        <f>IF(OR(AND(work!$E$16&lt;$M20,$M20&lt;work!$G$16), AND(work!$E$16&lt;$N20,$N20&lt;work!$G$16)), TRUE, "")</f>
        <v/>
      </c>
      <c r="Y20" s="53" t="str">
        <f>IF(OR(AND(work!$E$17&lt;$M20,$M20&lt;work!$G$17), AND(work!$E$17&lt;$N20,$N20&lt;work!$G$17)), TRUE, "")</f>
        <v/>
      </c>
      <c r="Z20" s="53" t="str">
        <f>IF(OR(AND(work!$E$18&lt;$M20,$M20&lt;work!$G$18), AND(work!$E$18&lt;$N20,$N20&lt;work!$G$18)), TRUE, "")</f>
        <v/>
      </c>
      <c r="AA20" s="53" t="str">
        <f>IF(OR(AND(work!$E$19&lt;$M20,$M20&lt;work!$G$19), AND(work!$E$19&lt;$N20,$N20&lt;work!$G$19)), TRUE, "")</f>
        <v/>
      </c>
      <c r="AB20" s="53" t="b">
        <f t="shared" si="9"/>
        <v>0</v>
      </c>
      <c r="AC20" s="59" t="str">
        <f t="shared" si="2"/>
        <v/>
      </c>
      <c r="AD20" s="70">
        <f t="shared" si="10"/>
        <v>2</v>
      </c>
      <c r="AF20" s="62" t="str">
        <f t="shared" si="3"/>
        <v/>
      </c>
      <c r="AG20" s="122"/>
      <c r="AH20" s="121"/>
      <c r="AI20" s="121"/>
      <c r="AJ20" s="121"/>
      <c r="AK20" s="121"/>
      <c r="AL20" s="121"/>
      <c r="AM20" s="121"/>
      <c r="AN20" s="121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2"/>
      <c r="CV20" s="102"/>
      <c r="CW20" s="102"/>
      <c r="CX20" s="102"/>
      <c r="CY20" s="102"/>
      <c r="CZ20" s="102"/>
      <c r="DA20" s="102"/>
      <c r="DB20" s="102"/>
      <c r="DC20" s="102"/>
      <c r="DD20" s="102"/>
      <c r="DE20" s="102"/>
      <c r="DF20" s="102"/>
      <c r="DG20" s="102"/>
      <c r="DH20" s="102"/>
      <c r="DI20" s="102"/>
      <c r="DJ20" s="102"/>
      <c r="DK20" s="102"/>
      <c r="DL20" s="102"/>
      <c r="DM20" s="102"/>
      <c r="DN20" s="102"/>
      <c r="DO20" s="102"/>
      <c r="DP20" s="102"/>
      <c r="DQ20" s="102"/>
      <c r="DR20" s="102"/>
      <c r="DS20" s="102"/>
      <c r="DT20" s="102"/>
      <c r="DU20" s="102"/>
      <c r="DV20" s="102"/>
      <c r="DW20" s="102"/>
      <c r="DX20" s="102"/>
      <c r="DY20" s="102"/>
      <c r="DZ20" s="102"/>
      <c r="EA20" s="102"/>
      <c r="EB20" s="102"/>
      <c r="EC20" s="102"/>
      <c r="ED20" s="102"/>
      <c r="EE20" s="102"/>
      <c r="EF20" s="102"/>
      <c r="EG20" s="102"/>
      <c r="EH20" s="102"/>
      <c r="EI20" s="102"/>
      <c r="EJ20" s="102"/>
      <c r="EK20" s="102"/>
      <c r="EL20" s="102"/>
      <c r="EM20" s="102"/>
      <c r="EN20" s="102"/>
      <c r="EO20" s="102"/>
      <c r="EP20" s="102"/>
      <c r="EQ20" s="102"/>
      <c r="ER20" s="102"/>
      <c r="ES20" s="102"/>
      <c r="ET20" s="102"/>
      <c r="EU20" s="102"/>
      <c r="EV20" s="102"/>
      <c r="EW20" s="102"/>
      <c r="EX20" s="102"/>
      <c r="EY20" s="102"/>
      <c r="EZ20" s="102"/>
      <c r="FA20" s="102"/>
      <c r="FB20" s="102"/>
      <c r="FC20" s="102"/>
      <c r="FD20" s="102"/>
      <c r="FE20" s="102"/>
      <c r="FF20" s="102"/>
      <c r="FG20" s="102"/>
      <c r="FH20" s="102"/>
      <c r="FI20" s="102"/>
      <c r="FJ20" s="102"/>
      <c r="FK20" s="102"/>
      <c r="FL20" s="102"/>
      <c r="FM20" s="102"/>
      <c r="FN20" s="102"/>
      <c r="FO20" s="102"/>
      <c r="FP20" s="102"/>
      <c r="FQ20" s="102"/>
      <c r="FR20" s="102"/>
      <c r="FS20" s="102"/>
      <c r="FT20" s="102"/>
      <c r="FU20" s="102"/>
      <c r="FV20" s="102"/>
      <c r="FW20" s="102"/>
      <c r="FX20" s="102"/>
      <c r="FY20" s="102"/>
      <c r="FZ20" s="102"/>
      <c r="GA20" s="102"/>
      <c r="GB20" s="102"/>
      <c r="GC20" s="102"/>
      <c r="GD20" s="102"/>
      <c r="GE20" s="102"/>
      <c r="GF20" s="102"/>
      <c r="GG20" s="102"/>
      <c r="GH20" s="102"/>
      <c r="GI20" s="102"/>
      <c r="GJ20" s="102"/>
      <c r="GK20" s="102"/>
      <c r="GL20" s="102"/>
      <c r="GM20" s="102"/>
      <c r="GN20" s="102"/>
      <c r="GO20" s="102"/>
      <c r="GP20" s="102"/>
      <c r="GQ20" s="102"/>
      <c r="GR20" s="102"/>
      <c r="GS20" s="102"/>
      <c r="GT20" s="102"/>
      <c r="GU20" s="102"/>
      <c r="GV20" s="102"/>
      <c r="GW20" s="102"/>
      <c r="GX20" s="102"/>
      <c r="GY20" s="102"/>
      <c r="GZ20" s="102"/>
      <c r="HA20" s="102"/>
      <c r="HB20" s="102"/>
      <c r="HC20" s="102"/>
      <c r="HD20" s="102"/>
      <c r="HE20" s="102"/>
      <c r="HF20" s="102"/>
      <c r="HG20" s="102"/>
      <c r="HH20" s="102"/>
      <c r="HI20" s="102"/>
      <c r="HJ20" s="102"/>
      <c r="HK20" s="102"/>
      <c r="HL20" s="102"/>
    </row>
    <row r="21" spans="2:220" s="3" customFormat="1" ht="14.25" customHeight="1">
      <c r="B21" s="32">
        <f t="shared" si="4"/>
        <v>43659</v>
      </c>
      <c r="C21" s="33">
        <f t="shared" si="0"/>
        <v>43659</v>
      </c>
      <c r="D21" s="37"/>
      <c r="E21" s="38"/>
      <c r="F21" s="37"/>
      <c r="G21" s="38"/>
      <c r="H21" s="34" t="str">
        <f t="shared" si="1"/>
        <v/>
      </c>
      <c r="I21" s="77"/>
      <c r="J21" s="103"/>
      <c r="K21" s="105"/>
      <c r="L21" s="146" t="str">
        <f t="shared" si="5"/>
        <v/>
      </c>
      <c r="M21" s="57">
        <f t="shared" si="6"/>
        <v>0</v>
      </c>
      <c r="N21" s="58">
        <f t="shared" si="7"/>
        <v>0</v>
      </c>
      <c r="O21" s="53" t="str">
        <f>IF(AND($M21&lt;=work!$E$14,work!$E$14&lt;$N21),work!$H$14,"")</f>
        <v/>
      </c>
      <c r="P21" s="53" t="str">
        <f>IF(AND($M21&lt;=work!$E$15,work!$E$15&lt;$N21),work!$H$15,"")</f>
        <v/>
      </c>
      <c r="Q21" s="53" t="str">
        <f>IF(AND($M21&lt;=work!$E$16,work!$E$16&lt;$N21),work!$H$16,"")</f>
        <v/>
      </c>
      <c r="R21" s="53" t="str">
        <f>IF(AND($M21&lt;=work!$E$17,work!$E$17&lt;$N21),work!$H$17,"")</f>
        <v/>
      </c>
      <c r="S21" s="53" t="str">
        <f>IF(AND($M21&lt;=work!$E$18,work!$E$18&lt;$N21),work!$H$18,"")</f>
        <v/>
      </c>
      <c r="T21" s="53" t="str">
        <f>IF(AND($M21&lt;=work!$E$19,work!$E$19&lt;$N21),work!$H$19,"")</f>
        <v/>
      </c>
      <c r="U21" s="53">
        <f t="shared" si="8"/>
        <v>0</v>
      </c>
      <c r="V21" s="53" t="str">
        <f>IF(OR(AND(work!$E$14&lt;$M21,$M21&lt;work!$G$14), AND(work!$E$14&lt;$N21,$N21&lt;work!$G$14)), TRUE, "")</f>
        <v/>
      </c>
      <c r="W21" s="53" t="str">
        <f>IF(OR(AND(work!$E$15&lt;$M21,$M21&lt;work!$G$15), AND(work!$E$15&lt;$N21,$N21&lt;work!$G$15)), TRUE, "")</f>
        <v/>
      </c>
      <c r="X21" s="53" t="str">
        <f>IF(OR(AND(work!$E$16&lt;$M21,$M21&lt;work!$G$16), AND(work!$E$16&lt;$N21,$N21&lt;work!$G$16)), TRUE, "")</f>
        <v/>
      </c>
      <c r="Y21" s="53" t="str">
        <f>IF(OR(AND(work!$E$17&lt;$M21,$M21&lt;work!$G$17), AND(work!$E$17&lt;$N21,$N21&lt;work!$G$17)), TRUE, "")</f>
        <v/>
      </c>
      <c r="Z21" s="53" t="str">
        <f>IF(OR(AND(work!$E$18&lt;$M21,$M21&lt;work!$G$18), AND(work!$E$18&lt;$N21,$N21&lt;work!$G$18)), TRUE, "")</f>
        <v/>
      </c>
      <c r="AA21" s="53" t="str">
        <f>IF(OR(AND(work!$E$19&lt;$M21,$M21&lt;work!$G$19), AND(work!$E$19&lt;$N21,$N21&lt;work!$G$19)), TRUE, "")</f>
        <v/>
      </c>
      <c r="AB21" s="53" t="b">
        <f t="shared" si="9"/>
        <v>0</v>
      </c>
      <c r="AC21" s="59" t="str">
        <f t="shared" si="2"/>
        <v/>
      </c>
      <c r="AD21" s="70">
        <f t="shared" si="10"/>
        <v>2</v>
      </c>
      <c r="AF21" s="62" t="str">
        <f t="shared" si="3"/>
        <v/>
      </c>
      <c r="AG21" s="122"/>
      <c r="AH21" s="121"/>
      <c r="AI21" s="121"/>
      <c r="AJ21" s="121"/>
      <c r="AK21" s="121"/>
      <c r="AL21" s="122"/>
      <c r="AM21" s="121"/>
      <c r="AN21" s="121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  <c r="CK21" s="102"/>
      <c r="CL21" s="102"/>
      <c r="CM21" s="102"/>
      <c r="CN21" s="102"/>
      <c r="CO21" s="102"/>
      <c r="CP21" s="102"/>
      <c r="CQ21" s="102"/>
      <c r="CR21" s="102"/>
      <c r="CS21" s="102"/>
      <c r="CT21" s="102"/>
      <c r="CU21" s="102"/>
      <c r="CV21" s="102"/>
      <c r="CW21" s="102"/>
      <c r="CX21" s="102"/>
      <c r="CY21" s="102"/>
      <c r="CZ21" s="102"/>
      <c r="DA21" s="102"/>
      <c r="DB21" s="102"/>
      <c r="DC21" s="102"/>
      <c r="DD21" s="102"/>
      <c r="DE21" s="102"/>
      <c r="DF21" s="102"/>
      <c r="DG21" s="102"/>
      <c r="DH21" s="102"/>
      <c r="DI21" s="102"/>
      <c r="DJ21" s="102"/>
      <c r="DK21" s="102"/>
      <c r="DL21" s="102"/>
      <c r="DM21" s="102"/>
      <c r="DN21" s="102"/>
      <c r="DO21" s="102"/>
      <c r="DP21" s="102"/>
      <c r="DQ21" s="102"/>
      <c r="DR21" s="102"/>
      <c r="DS21" s="102"/>
      <c r="DT21" s="102"/>
      <c r="DU21" s="102"/>
      <c r="DV21" s="102"/>
      <c r="DW21" s="102"/>
      <c r="DX21" s="102"/>
      <c r="DY21" s="102"/>
      <c r="DZ21" s="102"/>
      <c r="EA21" s="102"/>
      <c r="EB21" s="102"/>
      <c r="EC21" s="102"/>
      <c r="ED21" s="102"/>
      <c r="EE21" s="102"/>
      <c r="EF21" s="102"/>
      <c r="EG21" s="102"/>
      <c r="EH21" s="102"/>
      <c r="EI21" s="102"/>
      <c r="EJ21" s="102"/>
      <c r="EK21" s="102"/>
      <c r="EL21" s="102"/>
      <c r="EM21" s="102"/>
      <c r="EN21" s="102"/>
      <c r="EO21" s="102"/>
      <c r="EP21" s="102"/>
      <c r="EQ21" s="102"/>
      <c r="ER21" s="102"/>
      <c r="ES21" s="102"/>
      <c r="ET21" s="102"/>
      <c r="EU21" s="102"/>
      <c r="EV21" s="102"/>
      <c r="EW21" s="102"/>
      <c r="EX21" s="102"/>
      <c r="EY21" s="102"/>
      <c r="EZ21" s="102"/>
      <c r="FA21" s="102"/>
      <c r="FB21" s="102"/>
      <c r="FC21" s="102"/>
      <c r="FD21" s="102"/>
      <c r="FE21" s="102"/>
      <c r="FF21" s="102"/>
      <c r="FG21" s="102"/>
      <c r="FH21" s="102"/>
      <c r="FI21" s="102"/>
      <c r="FJ21" s="102"/>
      <c r="FK21" s="102"/>
      <c r="FL21" s="102"/>
      <c r="FM21" s="102"/>
      <c r="FN21" s="102"/>
      <c r="FO21" s="102"/>
      <c r="FP21" s="102"/>
      <c r="FQ21" s="102"/>
      <c r="FR21" s="102"/>
      <c r="FS21" s="102"/>
      <c r="FT21" s="102"/>
      <c r="FU21" s="102"/>
      <c r="FV21" s="102"/>
      <c r="FW21" s="102"/>
      <c r="FX21" s="102"/>
      <c r="FY21" s="102"/>
      <c r="FZ21" s="102"/>
      <c r="GA21" s="102"/>
      <c r="GB21" s="102"/>
      <c r="GC21" s="102"/>
      <c r="GD21" s="102"/>
      <c r="GE21" s="102"/>
      <c r="GF21" s="102"/>
      <c r="GG21" s="102"/>
      <c r="GH21" s="102"/>
      <c r="GI21" s="102"/>
      <c r="GJ21" s="102"/>
      <c r="GK21" s="102"/>
      <c r="GL21" s="102"/>
      <c r="GM21" s="102"/>
      <c r="GN21" s="102"/>
      <c r="GO21" s="102"/>
      <c r="GP21" s="102"/>
      <c r="GQ21" s="102"/>
      <c r="GR21" s="102"/>
      <c r="GS21" s="102"/>
      <c r="GT21" s="102"/>
      <c r="GU21" s="102"/>
      <c r="GV21" s="102"/>
      <c r="GW21" s="102"/>
      <c r="GX21" s="102"/>
      <c r="GY21" s="102"/>
      <c r="GZ21" s="102"/>
      <c r="HA21" s="102"/>
      <c r="HB21" s="102"/>
      <c r="HC21" s="102"/>
      <c r="HD21" s="102"/>
      <c r="HE21" s="102"/>
      <c r="HF21" s="102"/>
      <c r="HG21" s="102"/>
      <c r="HH21" s="102"/>
      <c r="HI21" s="102"/>
      <c r="HJ21" s="102"/>
      <c r="HK21" s="102"/>
      <c r="HL21" s="102"/>
    </row>
    <row r="22" spans="2:220" s="3" customFormat="1" ht="14.25" customHeight="1">
      <c r="B22" s="32">
        <f t="shared" si="4"/>
        <v>43660</v>
      </c>
      <c r="C22" s="33">
        <f t="shared" si="0"/>
        <v>43660</v>
      </c>
      <c r="D22" s="37"/>
      <c r="E22" s="38"/>
      <c r="F22" s="37"/>
      <c r="G22" s="38"/>
      <c r="H22" s="34" t="str">
        <f t="shared" si="1"/>
        <v/>
      </c>
      <c r="I22" s="77"/>
      <c r="J22" s="103"/>
      <c r="K22" s="105"/>
      <c r="L22" s="146" t="str">
        <f t="shared" si="5"/>
        <v/>
      </c>
      <c r="M22" s="57">
        <f t="shared" si="6"/>
        <v>0</v>
      </c>
      <c r="N22" s="58">
        <f t="shared" si="7"/>
        <v>0</v>
      </c>
      <c r="O22" s="53" t="str">
        <f>IF(AND($M22&lt;=work!$E$14,work!$E$14&lt;$N22),work!$H$14,"")</f>
        <v/>
      </c>
      <c r="P22" s="53" t="str">
        <f>IF(AND($M22&lt;=work!$E$15,work!$E$15&lt;$N22),work!$H$15,"")</f>
        <v/>
      </c>
      <c r="Q22" s="53" t="str">
        <f>IF(AND($M22&lt;=work!$E$16,work!$E$16&lt;$N22),work!$H$16,"")</f>
        <v/>
      </c>
      <c r="R22" s="53" t="str">
        <f>IF(AND($M22&lt;=work!$E$17,work!$E$17&lt;$N22),work!$H$17,"")</f>
        <v/>
      </c>
      <c r="S22" s="53" t="str">
        <f>IF(AND($M22&lt;=work!$E$18,work!$E$18&lt;$N22),work!$H$18,"")</f>
        <v/>
      </c>
      <c r="T22" s="53" t="str">
        <f>IF(AND($M22&lt;=work!$E$19,work!$E$19&lt;$N22),work!$H$19,"")</f>
        <v/>
      </c>
      <c r="U22" s="53">
        <f t="shared" si="8"/>
        <v>0</v>
      </c>
      <c r="V22" s="53" t="str">
        <f>IF(OR(AND(work!$E$14&lt;$M22,$M22&lt;work!$G$14), AND(work!$E$14&lt;$N22,$N22&lt;work!$G$14)), TRUE, "")</f>
        <v/>
      </c>
      <c r="W22" s="53" t="str">
        <f>IF(OR(AND(work!$E$15&lt;$M22,$M22&lt;work!$G$15), AND(work!$E$15&lt;$N22,$N22&lt;work!$G$15)), TRUE, "")</f>
        <v/>
      </c>
      <c r="X22" s="53" t="str">
        <f>IF(OR(AND(work!$E$16&lt;$M22,$M22&lt;work!$G$16), AND(work!$E$16&lt;$N22,$N22&lt;work!$G$16)), TRUE, "")</f>
        <v/>
      </c>
      <c r="Y22" s="53" t="str">
        <f>IF(OR(AND(work!$E$17&lt;$M22,$M22&lt;work!$G$17), AND(work!$E$17&lt;$N22,$N22&lt;work!$G$17)), TRUE, "")</f>
        <v/>
      </c>
      <c r="Z22" s="53" t="str">
        <f>IF(OR(AND(work!$E$18&lt;$M22,$M22&lt;work!$G$18), AND(work!$E$18&lt;$N22,$N22&lt;work!$G$18)), TRUE, "")</f>
        <v/>
      </c>
      <c r="AA22" s="53" t="str">
        <f>IF(OR(AND(work!$E$19&lt;$M22,$M22&lt;work!$G$19), AND(work!$E$19&lt;$N22,$N22&lt;work!$G$19)), TRUE, "")</f>
        <v/>
      </c>
      <c r="AB22" s="53" t="b">
        <f t="shared" si="9"/>
        <v>0</v>
      </c>
      <c r="AC22" s="59" t="str">
        <f t="shared" si="2"/>
        <v/>
      </c>
      <c r="AD22" s="70">
        <f t="shared" si="10"/>
        <v>2</v>
      </c>
      <c r="AF22" s="62" t="str">
        <f t="shared" si="3"/>
        <v/>
      </c>
      <c r="AG22" s="122"/>
      <c r="AH22" s="121"/>
      <c r="AI22" s="121"/>
      <c r="AJ22" s="121"/>
      <c r="AK22" s="122"/>
      <c r="AL22" s="122"/>
      <c r="AM22" s="121"/>
      <c r="AN22" s="121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02"/>
      <c r="CY22" s="102"/>
      <c r="CZ22" s="102"/>
      <c r="DA22" s="102"/>
      <c r="DB22" s="102"/>
      <c r="DC22" s="102"/>
      <c r="DD22" s="102"/>
      <c r="DE22" s="102"/>
      <c r="DF22" s="102"/>
      <c r="DG22" s="102"/>
      <c r="DH22" s="102"/>
      <c r="DI22" s="102"/>
      <c r="DJ22" s="102"/>
      <c r="DK22" s="102"/>
      <c r="DL22" s="102"/>
      <c r="DM22" s="102"/>
      <c r="DN22" s="102"/>
      <c r="DO22" s="102"/>
      <c r="DP22" s="102"/>
      <c r="DQ22" s="102"/>
      <c r="DR22" s="102"/>
      <c r="DS22" s="102"/>
      <c r="DT22" s="102"/>
      <c r="DU22" s="102"/>
      <c r="DV22" s="102"/>
      <c r="DW22" s="102"/>
      <c r="DX22" s="102"/>
      <c r="DY22" s="102"/>
      <c r="DZ22" s="102"/>
      <c r="EA22" s="102"/>
      <c r="EB22" s="102"/>
      <c r="EC22" s="102"/>
      <c r="ED22" s="102"/>
      <c r="EE22" s="102"/>
      <c r="EF22" s="102"/>
      <c r="EG22" s="102"/>
      <c r="EH22" s="102"/>
      <c r="EI22" s="102"/>
      <c r="EJ22" s="102"/>
      <c r="EK22" s="102"/>
      <c r="EL22" s="102"/>
      <c r="EM22" s="102"/>
      <c r="EN22" s="102"/>
      <c r="EO22" s="102"/>
      <c r="EP22" s="102"/>
      <c r="EQ22" s="102"/>
      <c r="ER22" s="102"/>
      <c r="ES22" s="102"/>
      <c r="ET22" s="102"/>
      <c r="EU22" s="102"/>
      <c r="EV22" s="102"/>
      <c r="EW22" s="102"/>
      <c r="EX22" s="102"/>
      <c r="EY22" s="102"/>
      <c r="EZ22" s="102"/>
      <c r="FA22" s="102"/>
      <c r="FB22" s="102"/>
      <c r="FC22" s="102"/>
      <c r="FD22" s="102"/>
      <c r="FE22" s="102"/>
      <c r="FF22" s="102"/>
      <c r="FG22" s="102"/>
      <c r="FH22" s="102"/>
      <c r="FI22" s="102"/>
      <c r="FJ22" s="102"/>
      <c r="FK22" s="102"/>
      <c r="FL22" s="102"/>
      <c r="FM22" s="102"/>
      <c r="FN22" s="102"/>
      <c r="FO22" s="102"/>
      <c r="FP22" s="102"/>
      <c r="FQ22" s="102"/>
      <c r="FR22" s="102"/>
      <c r="FS22" s="102"/>
      <c r="FT22" s="102"/>
      <c r="FU22" s="102"/>
      <c r="FV22" s="102"/>
      <c r="FW22" s="102"/>
      <c r="FX22" s="102"/>
      <c r="FY22" s="102"/>
      <c r="FZ22" s="102"/>
      <c r="GA22" s="102"/>
      <c r="GB22" s="102"/>
      <c r="GC22" s="102"/>
      <c r="GD22" s="102"/>
      <c r="GE22" s="102"/>
      <c r="GF22" s="102"/>
      <c r="GG22" s="102"/>
      <c r="GH22" s="102"/>
      <c r="GI22" s="102"/>
      <c r="GJ22" s="102"/>
      <c r="GK22" s="102"/>
      <c r="GL22" s="102"/>
      <c r="GM22" s="102"/>
      <c r="GN22" s="102"/>
      <c r="GO22" s="102"/>
      <c r="GP22" s="102"/>
      <c r="GQ22" s="102"/>
      <c r="GR22" s="102"/>
      <c r="GS22" s="102"/>
      <c r="GT22" s="102"/>
      <c r="GU22" s="102"/>
      <c r="GV22" s="102"/>
      <c r="GW22" s="102"/>
      <c r="GX22" s="102"/>
      <c r="GY22" s="102"/>
      <c r="GZ22" s="102"/>
      <c r="HA22" s="102"/>
      <c r="HB22" s="102"/>
      <c r="HC22" s="102"/>
      <c r="HD22" s="102"/>
      <c r="HE22" s="102"/>
      <c r="HF22" s="102"/>
      <c r="HG22" s="102"/>
      <c r="HH22" s="102"/>
      <c r="HI22" s="102"/>
      <c r="HJ22" s="102"/>
      <c r="HK22" s="102"/>
      <c r="HL22" s="102"/>
    </row>
    <row r="23" spans="2:220" s="3" customFormat="1" ht="14.25" customHeight="1">
      <c r="B23" s="32">
        <f t="shared" si="4"/>
        <v>43661</v>
      </c>
      <c r="C23" s="33" t="str">
        <f t="shared" si="0"/>
        <v>祝</v>
      </c>
      <c r="D23" s="37"/>
      <c r="E23" s="38"/>
      <c r="F23" s="37"/>
      <c r="G23" s="38"/>
      <c r="H23" s="34" t="str">
        <f t="shared" si="1"/>
        <v/>
      </c>
      <c r="I23" s="77"/>
      <c r="J23" s="103"/>
      <c r="K23" s="105"/>
      <c r="L23" s="146" t="str">
        <f t="shared" si="5"/>
        <v/>
      </c>
      <c r="M23" s="123">
        <f t="shared" si="6"/>
        <v>0</v>
      </c>
      <c r="N23" s="124">
        <f t="shared" si="7"/>
        <v>0</v>
      </c>
      <c r="O23" s="125" t="str">
        <f>IF(AND($M23&lt;=work!$E$14,work!$E$14&lt;$N23),work!$H$14,"")</f>
        <v/>
      </c>
      <c r="P23" s="125" t="str">
        <f>IF(AND($M23&lt;=work!$E$15,work!$E$15&lt;$N23),work!$H$15,"")</f>
        <v/>
      </c>
      <c r="Q23" s="125" t="str">
        <f>IF(AND($M23&lt;=work!$E$16,work!$E$16&lt;$N23),work!$H$16,"")</f>
        <v/>
      </c>
      <c r="R23" s="125" t="str">
        <f>IF(AND($M23&lt;=work!$E$17,work!$E$17&lt;$N23),work!$H$17,"")</f>
        <v/>
      </c>
      <c r="S23" s="125" t="str">
        <f>IF(AND($M23&lt;=work!$E$18,work!$E$18&lt;$N23),work!$H$18,"")</f>
        <v/>
      </c>
      <c r="T23" s="125" t="str">
        <f>IF(AND($M23&lt;=work!$E$19,work!$E$19&lt;$N23),work!$H$19,"")</f>
        <v/>
      </c>
      <c r="U23" s="125">
        <f t="shared" si="8"/>
        <v>0</v>
      </c>
      <c r="V23" s="125" t="str">
        <f>IF(OR(AND(work!$E$14&lt;$M23,$M23&lt;work!$G$14), AND(work!$E$14&lt;$N23,$N23&lt;work!$G$14)), TRUE, "")</f>
        <v/>
      </c>
      <c r="W23" s="125" t="str">
        <f>IF(OR(AND(work!$E$15&lt;$M23,$M23&lt;work!$G$15), AND(work!$E$15&lt;$N23,$N23&lt;work!$G$15)), TRUE, "")</f>
        <v/>
      </c>
      <c r="X23" s="125" t="str">
        <f>IF(OR(AND(work!$E$16&lt;$M23,$M23&lt;work!$G$16), AND(work!$E$16&lt;$N23,$N23&lt;work!$G$16)), TRUE, "")</f>
        <v/>
      </c>
      <c r="Y23" s="125" t="str">
        <f>IF(OR(AND(work!$E$17&lt;$M23,$M23&lt;work!$G$17), AND(work!$E$17&lt;$N23,$N23&lt;work!$G$17)), TRUE, "")</f>
        <v/>
      </c>
      <c r="Z23" s="125" t="str">
        <f>IF(OR(AND(work!$E$18&lt;$M23,$M23&lt;work!$G$18), AND(work!$E$18&lt;$N23,$N23&lt;work!$G$18)), TRUE, "")</f>
        <v/>
      </c>
      <c r="AA23" s="125" t="str">
        <f>IF(OR(AND(work!$E$19&lt;$M23,$M23&lt;work!$G$19), AND(work!$E$19&lt;$N23,$N23&lt;work!$G$19)), TRUE, "")</f>
        <v/>
      </c>
      <c r="AB23" s="125" t="b">
        <f t="shared" si="9"/>
        <v>0</v>
      </c>
      <c r="AC23" s="126" t="str">
        <f t="shared" si="2"/>
        <v/>
      </c>
      <c r="AD23" s="127">
        <f t="shared" si="10"/>
        <v>3</v>
      </c>
      <c r="AF23" s="128" t="str">
        <f t="shared" si="3"/>
        <v/>
      </c>
      <c r="AG23" s="122"/>
      <c r="AH23" s="121"/>
      <c r="AI23" s="121"/>
      <c r="AJ23" s="121"/>
      <c r="AK23" s="122"/>
      <c r="AL23" s="122"/>
      <c r="AM23" s="121"/>
      <c r="AN23" s="121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102"/>
      <c r="CR23" s="102"/>
      <c r="CS23" s="102"/>
      <c r="CT23" s="102"/>
      <c r="CU23" s="102"/>
      <c r="CV23" s="102"/>
      <c r="CW23" s="102"/>
      <c r="CX23" s="102"/>
      <c r="CY23" s="102"/>
      <c r="CZ23" s="102"/>
      <c r="DA23" s="102"/>
      <c r="DB23" s="102"/>
      <c r="DC23" s="102"/>
      <c r="DD23" s="102"/>
      <c r="DE23" s="102"/>
      <c r="DF23" s="102"/>
      <c r="DG23" s="102"/>
      <c r="DH23" s="102"/>
      <c r="DI23" s="102"/>
      <c r="DJ23" s="102"/>
      <c r="DK23" s="102"/>
      <c r="DL23" s="102"/>
      <c r="DM23" s="102"/>
      <c r="DN23" s="102"/>
      <c r="DO23" s="102"/>
      <c r="DP23" s="102"/>
      <c r="DQ23" s="102"/>
      <c r="DR23" s="102"/>
      <c r="DS23" s="102"/>
      <c r="DT23" s="102"/>
      <c r="DU23" s="102"/>
      <c r="DV23" s="102"/>
      <c r="DW23" s="102"/>
      <c r="DX23" s="102"/>
      <c r="DY23" s="102"/>
      <c r="DZ23" s="102"/>
      <c r="EA23" s="102"/>
      <c r="EB23" s="102"/>
      <c r="EC23" s="102"/>
      <c r="ED23" s="102"/>
      <c r="EE23" s="102"/>
      <c r="EF23" s="102"/>
      <c r="EG23" s="102"/>
      <c r="EH23" s="102"/>
      <c r="EI23" s="102"/>
      <c r="EJ23" s="102"/>
      <c r="EK23" s="102"/>
      <c r="EL23" s="102"/>
      <c r="EM23" s="102"/>
      <c r="EN23" s="102"/>
      <c r="EO23" s="102"/>
      <c r="EP23" s="102"/>
      <c r="EQ23" s="102"/>
      <c r="ER23" s="102"/>
      <c r="ES23" s="102"/>
      <c r="ET23" s="102"/>
      <c r="EU23" s="102"/>
      <c r="EV23" s="102"/>
      <c r="EW23" s="102"/>
      <c r="EX23" s="102"/>
      <c r="EY23" s="102"/>
      <c r="EZ23" s="102"/>
      <c r="FA23" s="102"/>
      <c r="FB23" s="102"/>
      <c r="FC23" s="102"/>
      <c r="FD23" s="102"/>
      <c r="FE23" s="102"/>
      <c r="FF23" s="102"/>
      <c r="FG23" s="102"/>
      <c r="FH23" s="102"/>
      <c r="FI23" s="102"/>
      <c r="FJ23" s="102"/>
      <c r="FK23" s="102"/>
      <c r="FL23" s="102"/>
      <c r="FM23" s="102"/>
      <c r="FN23" s="102"/>
      <c r="FO23" s="102"/>
      <c r="FP23" s="102"/>
      <c r="FQ23" s="102"/>
      <c r="FR23" s="102"/>
      <c r="FS23" s="102"/>
      <c r="FT23" s="102"/>
      <c r="FU23" s="102"/>
      <c r="FV23" s="102"/>
      <c r="FW23" s="102"/>
      <c r="FX23" s="102"/>
      <c r="FY23" s="102"/>
      <c r="FZ23" s="102"/>
      <c r="GA23" s="102"/>
      <c r="GB23" s="102"/>
      <c r="GC23" s="102"/>
      <c r="GD23" s="102"/>
      <c r="GE23" s="102"/>
      <c r="GF23" s="102"/>
      <c r="GG23" s="102"/>
      <c r="GH23" s="102"/>
      <c r="GI23" s="102"/>
      <c r="GJ23" s="102"/>
      <c r="GK23" s="102"/>
      <c r="GL23" s="102"/>
      <c r="GM23" s="102"/>
      <c r="GN23" s="102"/>
      <c r="GO23" s="102"/>
      <c r="GP23" s="102"/>
      <c r="GQ23" s="102"/>
      <c r="GR23" s="102"/>
      <c r="GS23" s="102"/>
      <c r="GT23" s="102"/>
      <c r="GU23" s="102"/>
      <c r="GV23" s="102"/>
      <c r="GW23" s="102"/>
      <c r="GX23" s="102"/>
      <c r="GY23" s="102"/>
      <c r="GZ23" s="102"/>
      <c r="HA23" s="102"/>
      <c r="HB23" s="102"/>
      <c r="HC23" s="102"/>
      <c r="HD23" s="102"/>
      <c r="HE23" s="102"/>
      <c r="HF23" s="102"/>
      <c r="HG23" s="102"/>
      <c r="HH23" s="102"/>
      <c r="HI23" s="102"/>
      <c r="HJ23" s="102"/>
      <c r="HK23" s="102"/>
      <c r="HL23" s="102"/>
    </row>
    <row r="24" spans="2:220" s="3" customFormat="1" ht="14.25" customHeight="1">
      <c r="B24" s="32">
        <f t="shared" si="4"/>
        <v>43662</v>
      </c>
      <c r="C24" s="33">
        <f t="shared" si="0"/>
        <v>43662</v>
      </c>
      <c r="D24" s="37"/>
      <c r="E24" s="38"/>
      <c r="F24" s="37"/>
      <c r="G24" s="38"/>
      <c r="H24" s="34" t="str">
        <f t="shared" si="1"/>
        <v/>
      </c>
      <c r="I24" s="77"/>
      <c r="J24" s="103"/>
      <c r="K24" s="104"/>
      <c r="L24" s="146" t="str">
        <f t="shared" si="5"/>
        <v/>
      </c>
      <c r="M24" s="57">
        <f t="shared" si="6"/>
        <v>0</v>
      </c>
      <c r="N24" s="58">
        <f t="shared" si="7"/>
        <v>0</v>
      </c>
      <c r="O24" s="53" t="str">
        <f>IF(AND($M24&lt;=work!$E$14,work!$E$14&lt;$N24),work!$H$14,"")</f>
        <v/>
      </c>
      <c r="P24" s="53" t="str">
        <f>IF(AND($M24&lt;=work!$E$15,work!$E$15&lt;$N24),work!$H$15,"")</f>
        <v/>
      </c>
      <c r="Q24" s="53" t="str">
        <f>IF(AND($M24&lt;=work!$E$16,work!$E$16&lt;$N24),work!$H$16,"")</f>
        <v/>
      </c>
      <c r="R24" s="53" t="str">
        <f>IF(AND($M24&lt;=work!$E$17,work!$E$17&lt;$N24),work!$H$17,"")</f>
        <v/>
      </c>
      <c r="S24" s="53" t="str">
        <f>IF(AND($M24&lt;=work!$E$18,work!$E$18&lt;$N24),work!$H$18,"")</f>
        <v/>
      </c>
      <c r="T24" s="53" t="str">
        <f>IF(AND($M24&lt;=work!$E$19,work!$E$19&lt;$N24),work!$H$19,"")</f>
        <v/>
      </c>
      <c r="U24" s="53">
        <f t="shared" si="8"/>
        <v>0</v>
      </c>
      <c r="V24" s="53" t="str">
        <f>IF(OR(AND(work!$E$14&lt;$M24,$M24&lt;work!$G$14), AND(work!$E$14&lt;$N24,$N24&lt;work!$G$14)), TRUE, "")</f>
        <v/>
      </c>
      <c r="W24" s="53" t="str">
        <f>IF(OR(AND(work!$E$15&lt;$M24,$M24&lt;work!$G$15), AND(work!$E$15&lt;$N24,$N24&lt;work!$G$15)), TRUE, "")</f>
        <v/>
      </c>
      <c r="X24" s="53" t="str">
        <f>IF(OR(AND(work!$E$16&lt;$M24,$M24&lt;work!$G$16), AND(work!$E$16&lt;$N24,$N24&lt;work!$G$16)), TRUE, "")</f>
        <v/>
      </c>
      <c r="Y24" s="53" t="str">
        <f>IF(OR(AND(work!$E$17&lt;$M24,$M24&lt;work!$G$17), AND(work!$E$17&lt;$N24,$N24&lt;work!$G$17)), TRUE, "")</f>
        <v/>
      </c>
      <c r="Z24" s="53" t="str">
        <f>IF(OR(AND(work!$E$18&lt;$M24,$M24&lt;work!$G$18), AND(work!$E$18&lt;$N24,$N24&lt;work!$G$18)), TRUE, "")</f>
        <v/>
      </c>
      <c r="AA24" s="53" t="str">
        <f>IF(OR(AND(work!$E$19&lt;$M24,$M24&lt;work!$G$19), AND(work!$E$19&lt;$N24,$N24&lt;work!$G$19)), TRUE, "")</f>
        <v/>
      </c>
      <c r="AB24" s="53" t="b">
        <f t="shared" si="9"/>
        <v>0</v>
      </c>
      <c r="AC24" s="59" t="str">
        <f t="shared" si="2"/>
        <v/>
      </c>
      <c r="AD24" s="70">
        <f t="shared" si="10"/>
        <v>3</v>
      </c>
      <c r="AF24" s="62" t="str">
        <f t="shared" si="3"/>
        <v/>
      </c>
      <c r="AG24" s="122"/>
      <c r="AH24" s="121"/>
      <c r="AI24" s="122"/>
      <c r="AJ24" s="121"/>
      <c r="AK24" s="122"/>
      <c r="AL24" s="121"/>
      <c r="AM24" s="121"/>
      <c r="AN24" s="121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  <c r="CM24" s="102"/>
      <c r="CN24" s="102"/>
      <c r="CO24" s="102"/>
      <c r="CP24" s="102"/>
      <c r="CQ24" s="102"/>
      <c r="CR24" s="102"/>
      <c r="CS24" s="102"/>
      <c r="CT24" s="102"/>
      <c r="CU24" s="102"/>
      <c r="CV24" s="102"/>
      <c r="CW24" s="102"/>
      <c r="CX24" s="102"/>
      <c r="CY24" s="102"/>
      <c r="CZ24" s="102"/>
      <c r="DA24" s="102"/>
      <c r="DB24" s="102"/>
      <c r="DC24" s="102"/>
      <c r="DD24" s="102"/>
      <c r="DE24" s="102"/>
      <c r="DF24" s="102"/>
      <c r="DG24" s="102"/>
      <c r="DH24" s="102"/>
      <c r="DI24" s="102"/>
      <c r="DJ24" s="102"/>
      <c r="DK24" s="102"/>
      <c r="DL24" s="102"/>
      <c r="DM24" s="102"/>
      <c r="DN24" s="102"/>
      <c r="DO24" s="102"/>
      <c r="DP24" s="102"/>
      <c r="DQ24" s="102"/>
      <c r="DR24" s="102"/>
      <c r="DS24" s="102"/>
      <c r="DT24" s="102"/>
      <c r="DU24" s="102"/>
      <c r="DV24" s="102"/>
      <c r="DW24" s="102"/>
      <c r="DX24" s="102"/>
      <c r="DY24" s="102"/>
      <c r="DZ24" s="102"/>
      <c r="EA24" s="102"/>
      <c r="EB24" s="102"/>
      <c r="EC24" s="102"/>
      <c r="ED24" s="102"/>
      <c r="EE24" s="102"/>
      <c r="EF24" s="102"/>
      <c r="EG24" s="102"/>
      <c r="EH24" s="102"/>
      <c r="EI24" s="102"/>
      <c r="EJ24" s="102"/>
      <c r="EK24" s="102"/>
      <c r="EL24" s="102"/>
      <c r="EM24" s="102"/>
      <c r="EN24" s="102"/>
      <c r="EO24" s="102"/>
      <c r="EP24" s="102"/>
      <c r="EQ24" s="102"/>
      <c r="ER24" s="102"/>
      <c r="ES24" s="102"/>
      <c r="ET24" s="102"/>
      <c r="EU24" s="102"/>
      <c r="EV24" s="102"/>
      <c r="EW24" s="102"/>
      <c r="EX24" s="102"/>
      <c r="EY24" s="102"/>
      <c r="EZ24" s="102"/>
      <c r="FA24" s="102"/>
      <c r="FB24" s="102"/>
      <c r="FC24" s="102"/>
      <c r="FD24" s="102"/>
      <c r="FE24" s="102"/>
      <c r="FF24" s="102"/>
      <c r="FG24" s="102"/>
      <c r="FH24" s="102"/>
      <c r="FI24" s="102"/>
      <c r="FJ24" s="102"/>
      <c r="FK24" s="102"/>
      <c r="FL24" s="102"/>
      <c r="FM24" s="102"/>
      <c r="FN24" s="102"/>
      <c r="FO24" s="102"/>
      <c r="FP24" s="102"/>
      <c r="FQ24" s="102"/>
      <c r="FR24" s="102"/>
      <c r="FS24" s="102"/>
      <c r="FT24" s="102"/>
      <c r="FU24" s="102"/>
      <c r="FV24" s="102"/>
      <c r="FW24" s="102"/>
      <c r="FX24" s="102"/>
      <c r="FY24" s="102"/>
      <c r="FZ24" s="102"/>
      <c r="GA24" s="102"/>
      <c r="GB24" s="102"/>
      <c r="GC24" s="102"/>
      <c r="GD24" s="102"/>
      <c r="GE24" s="102"/>
      <c r="GF24" s="102"/>
      <c r="GG24" s="102"/>
      <c r="GH24" s="102"/>
      <c r="GI24" s="102"/>
      <c r="GJ24" s="102"/>
      <c r="GK24" s="102"/>
      <c r="GL24" s="102"/>
      <c r="GM24" s="102"/>
      <c r="GN24" s="102"/>
      <c r="GO24" s="102"/>
      <c r="GP24" s="102"/>
      <c r="GQ24" s="102"/>
      <c r="GR24" s="102"/>
      <c r="GS24" s="102"/>
      <c r="GT24" s="102"/>
      <c r="GU24" s="102"/>
      <c r="GV24" s="102"/>
      <c r="GW24" s="102"/>
      <c r="GX24" s="102"/>
      <c r="GY24" s="102"/>
      <c r="GZ24" s="102"/>
      <c r="HA24" s="102"/>
      <c r="HB24" s="102"/>
      <c r="HC24" s="102"/>
      <c r="HD24" s="102"/>
      <c r="HE24" s="102"/>
      <c r="HF24" s="102"/>
      <c r="HG24" s="102"/>
      <c r="HH24" s="102"/>
      <c r="HI24" s="102"/>
      <c r="HJ24" s="102"/>
      <c r="HK24" s="102"/>
      <c r="HL24" s="102"/>
    </row>
    <row r="25" spans="2:220" s="3" customFormat="1" ht="14.25" customHeight="1">
      <c r="B25" s="32">
        <f t="shared" si="4"/>
        <v>43663</v>
      </c>
      <c r="C25" s="33">
        <f t="shared" si="0"/>
        <v>43663</v>
      </c>
      <c r="D25" s="37"/>
      <c r="E25" s="38"/>
      <c r="F25" s="37"/>
      <c r="G25" s="38"/>
      <c r="H25" s="34" t="str">
        <f t="shared" si="1"/>
        <v/>
      </c>
      <c r="I25" s="77"/>
      <c r="J25" s="106"/>
      <c r="K25" s="104"/>
      <c r="L25" s="146" t="str">
        <f t="shared" si="5"/>
        <v/>
      </c>
      <c r="M25" s="57">
        <f t="shared" si="6"/>
        <v>0</v>
      </c>
      <c r="N25" s="58">
        <f t="shared" si="7"/>
        <v>0</v>
      </c>
      <c r="O25" s="53" t="str">
        <f>IF(AND($M25&lt;=work!$E$14,work!$E$14&lt;$N25),work!$H$14,"")</f>
        <v/>
      </c>
      <c r="P25" s="53" t="str">
        <f>IF(AND($M25&lt;=work!$E$15,work!$E$15&lt;$N25),work!$H$15,"")</f>
        <v/>
      </c>
      <c r="Q25" s="53" t="str">
        <f>IF(AND($M25&lt;=work!$E$16,work!$E$16&lt;$N25),work!$H$16,"")</f>
        <v/>
      </c>
      <c r="R25" s="53" t="str">
        <f>IF(AND($M25&lt;=work!$E$17,work!$E$17&lt;$N25),work!$H$17,"")</f>
        <v/>
      </c>
      <c r="S25" s="53" t="str">
        <f>IF(AND($M25&lt;=work!$E$18,work!$E$18&lt;$N25),work!$H$18,"")</f>
        <v/>
      </c>
      <c r="T25" s="53" t="str">
        <f>IF(AND($M25&lt;=work!$E$19,work!$E$19&lt;$N25),work!$H$19,"")</f>
        <v/>
      </c>
      <c r="U25" s="53">
        <f t="shared" si="8"/>
        <v>0</v>
      </c>
      <c r="V25" s="53" t="str">
        <f>IF(OR(AND(work!$E$14&lt;$M25,$M25&lt;work!$G$14), AND(work!$E$14&lt;$N25,$N25&lt;work!$G$14)), TRUE, "")</f>
        <v/>
      </c>
      <c r="W25" s="53" t="str">
        <f>IF(OR(AND(work!$E$15&lt;$M25,$M25&lt;work!$G$15), AND(work!$E$15&lt;$N25,$N25&lt;work!$G$15)), TRUE, "")</f>
        <v/>
      </c>
      <c r="X25" s="53" t="str">
        <f>IF(OR(AND(work!$E$16&lt;$M25,$M25&lt;work!$G$16), AND(work!$E$16&lt;$N25,$N25&lt;work!$G$16)), TRUE, "")</f>
        <v/>
      </c>
      <c r="Y25" s="53" t="str">
        <f>IF(OR(AND(work!$E$17&lt;$M25,$M25&lt;work!$G$17), AND(work!$E$17&lt;$N25,$N25&lt;work!$G$17)), TRUE, "")</f>
        <v/>
      </c>
      <c r="Z25" s="53" t="str">
        <f>IF(OR(AND(work!$E$18&lt;$M25,$M25&lt;work!$G$18), AND(work!$E$18&lt;$N25,$N25&lt;work!$G$18)), TRUE, "")</f>
        <v/>
      </c>
      <c r="AA25" s="53" t="str">
        <f>IF(OR(AND(work!$E$19&lt;$M25,$M25&lt;work!$G$19), AND(work!$E$19&lt;$N25,$N25&lt;work!$G$19)), TRUE, "")</f>
        <v/>
      </c>
      <c r="AB25" s="53" t="b">
        <f t="shared" si="9"/>
        <v>0</v>
      </c>
      <c r="AC25" s="59" t="str">
        <f t="shared" si="2"/>
        <v/>
      </c>
      <c r="AD25" s="70">
        <f t="shared" si="10"/>
        <v>3</v>
      </c>
      <c r="AF25" s="62" t="str">
        <f t="shared" si="3"/>
        <v/>
      </c>
      <c r="AG25" s="122"/>
      <c r="AH25" s="122"/>
      <c r="AI25" s="122"/>
      <c r="AJ25" s="122"/>
      <c r="AK25" s="122"/>
      <c r="AL25" s="121"/>
      <c r="AM25" s="121"/>
      <c r="AN25" s="121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  <c r="CM25" s="102"/>
      <c r="CN25" s="102"/>
      <c r="CO25" s="102"/>
      <c r="CP25" s="102"/>
      <c r="CQ25" s="102"/>
      <c r="CR25" s="102"/>
      <c r="CS25" s="102"/>
      <c r="CT25" s="102"/>
      <c r="CU25" s="102"/>
      <c r="CV25" s="102"/>
      <c r="CW25" s="102"/>
      <c r="CX25" s="102"/>
      <c r="CY25" s="102"/>
      <c r="CZ25" s="102"/>
      <c r="DA25" s="102"/>
      <c r="DB25" s="102"/>
      <c r="DC25" s="102"/>
      <c r="DD25" s="102"/>
      <c r="DE25" s="102"/>
      <c r="DF25" s="102"/>
      <c r="DG25" s="102"/>
      <c r="DH25" s="102"/>
      <c r="DI25" s="102"/>
      <c r="DJ25" s="102"/>
      <c r="DK25" s="102"/>
      <c r="DL25" s="102"/>
      <c r="DM25" s="102"/>
      <c r="DN25" s="102"/>
      <c r="DO25" s="102"/>
      <c r="DP25" s="102"/>
      <c r="DQ25" s="102"/>
      <c r="DR25" s="102"/>
      <c r="DS25" s="102"/>
      <c r="DT25" s="102"/>
      <c r="DU25" s="102"/>
      <c r="DV25" s="102"/>
      <c r="DW25" s="102"/>
      <c r="DX25" s="102"/>
      <c r="DY25" s="102"/>
      <c r="DZ25" s="102"/>
      <c r="EA25" s="102"/>
      <c r="EB25" s="102"/>
      <c r="EC25" s="102"/>
      <c r="ED25" s="102"/>
      <c r="EE25" s="102"/>
      <c r="EF25" s="102"/>
      <c r="EG25" s="102"/>
      <c r="EH25" s="102"/>
      <c r="EI25" s="102"/>
      <c r="EJ25" s="102"/>
      <c r="EK25" s="102"/>
      <c r="EL25" s="102"/>
      <c r="EM25" s="102"/>
      <c r="EN25" s="102"/>
      <c r="EO25" s="102"/>
      <c r="EP25" s="102"/>
      <c r="EQ25" s="102"/>
      <c r="ER25" s="102"/>
      <c r="ES25" s="102"/>
      <c r="ET25" s="102"/>
      <c r="EU25" s="102"/>
      <c r="EV25" s="102"/>
      <c r="EW25" s="102"/>
      <c r="EX25" s="102"/>
      <c r="EY25" s="102"/>
      <c r="EZ25" s="102"/>
      <c r="FA25" s="102"/>
      <c r="FB25" s="102"/>
      <c r="FC25" s="102"/>
      <c r="FD25" s="102"/>
      <c r="FE25" s="102"/>
      <c r="FF25" s="102"/>
      <c r="FG25" s="102"/>
      <c r="FH25" s="102"/>
      <c r="FI25" s="102"/>
      <c r="FJ25" s="102"/>
      <c r="FK25" s="102"/>
      <c r="FL25" s="102"/>
      <c r="FM25" s="102"/>
      <c r="FN25" s="102"/>
      <c r="FO25" s="102"/>
      <c r="FP25" s="102"/>
      <c r="FQ25" s="102"/>
      <c r="FR25" s="102"/>
      <c r="FS25" s="102"/>
      <c r="FT25" s="102"/>
      <c r="FU25" s="102"/>
      <c r="FV25" s="102"/>
      <c r="FW25" s="102"/>
      <c r="FX25" s="102"/>
      <c r="FY25" s="102"/>
      <c r="FZ25" s="102"/>
      <c r="GA25" s="102"/>
      <c r="GB25" s="102"/>
      <c r="GC25" s="102"/>
      <c r="GD25" s="102"/>
      <c r="GE25" s="102"/>
      <c r="GF25" s="102"/>
      <c r="GG25" s="102"/>
      <c r="GH25" s="102"/>
      <c r="GI25" s="102"/>
      <c r="GJ25" s="102"/>
      <c r="GK25" s="102"/>
      <c r="GL25" s="102"/>
      <c r="GM25" s="102"/>
      <c r="GN25" s="102"/>
      <c r="GO25" s="102"/>
      <c r="GP25" s="102"/>
      <c r="GQ25" s="102"/>
      <c r="GR25" s="102"/>
      <c r="GS25" s="102"/>
      <c r="GT25" s="102"/>
      <c r="GU25" s="102"/>
      <c r="GV25" s="102"/>
      <c r="GW25" s="102"/>
      <c r="GX25" s="102"/>
      <c r="GY25" s="102"/>
      <c r="GZ25" s="102"/>
      <c r="HA25" s="102"/>
      <c r="HB25" s="102"/>
      <c r="HC25" s="102"/>
      <c r="HD25" s="102"/>
      <c r="HE25" s="102"/>
      <c r="HF25" s="102"/>
      <c r="HG25" s="102"/>
      <c r="HH25" s="102"/>
      <c r="HI25" s="102"/>
      <c r="HJ25" s="102"/>
      <c r="HK25" s="102"/>
      <c r="HL25" s="102"/>
    </row>
    <row r="26" spans="2:220" s="3" customFormat="1" ht="14.25" customHeight="1">
      <c r="B26" s="32">
        <f t="shared" si="4"/>
        <v>43664</v>
      </c>
      <c r="C26" s="33">
        <f t="shared" si="0"/>
        <v>43664</v>
      </c>
      <c r="D26" s="37"/>
      <c r="E26" s="38"/>
      <c r="F26" s="37"/>
      <c r="G26" s="38"/>
      <c r="H26" s="34" t="str">
        <f t="shared" si="1"/>
        <v/>
      </c>
      <c r="I26" s="77"/>
      <c r="J26" s="106"/>
      <c r="K26" s="104"/>
      <c r="L26" s="146" t="str">
        <f t="shared" si="5"/>
        <v/>
      </c>
      <c r="M26" s="57">
        <f t="shared" si="6"/>
        <v>0</v>
      </c>
      <c r="N26" s="58">
        <f t="shared" si="7"/>
        <v>0</v>
      </c>
      <c r="O26" s="53" t="str">
        <f>IF(AND($M26&lt;=work!$E$14,work!$E$14&lt;$N26),work!$H$14,"")</f>
        <v/>
      </c>
      <c r="P26" s="53" t="str">
        <f>IF(AND($M26&lt;=work!$E$15,work!$E$15&lt;$N26),work!$H$15,"")</f>
        <v/>
      </c>
      <c r="Q26" s="53" t="str">
        <f>IF(AND($M26&lt;=work!$E$16,work!$E$16&lt;$N26),work!$H$16,"")</f>
        <v/>
      </c>
      <c r="R26" s="53" t="str">
        <f>IF(AND($M26&lt;=work!$E$17,work!$E$17&lt;$N26),work!$H$17,"")</f>
        <v/>
      </c>
      <c r="S26" s="53" t="str">
        <f>IF(AND($M26&lt;=work!$E$18,work!$E$18&lt;$N26),work!$H$18,"")</f>
        <v/>
      </c>
      <c r="T26" s="53" t="str">
        <f>IF(AND($M26&lt;=work!$E$19,work!$E$19&lt;$N26),work!$H$19,"")</f>
        <v/>
      </c>
      <c r="U26" s="53">
        <f t="shared" si="8"/>
        <v>0</v>
      </c>
      <c r="V26" s="53" t="str">
        <f>IF(OR(AND(work!$E$14&lt;$M26,$M26&lt;work!$G$14), AND(work!$E$14&lt;$N26,$N26&lt;work!$G$14)), TRUE, "")</f>
        <v/>
      </c>
      <c r="W26" s="53" t="str">
        <f>IF(OR(AND(work!$E$15&lt;$M26,$M26&lt;work!$G$15), AND(work!$E$15&lt;$N26,$N26&lt;work!$G$15)), TRUE, "")</f>
        <v/>
      </c>
      <c r="X26" s="53" t="str">
        <f>IF(OR(AND(work!$E$16&lt;$M26,$M26&lt;work!$G$16), AND(work!$E$16&lt;$N26,$N26&lt;work!$G$16)), TRUE, "")</f>
        <v/>
      </c>
      <c r="Y26" s="53" t="str">
        <f>IF(OR(AND(work!$E$17&lt;$M26,$M26&lt;work!$G$17), AND(work!$E$17&lt;$N26,$N26&lt;work!$G$17)), TRUE, "")</f>
        <v/>
      </c>
      <c r="Z26" s="53" t="str">
        <f>IF(OR(AND(work!$E$18&lt;$M26,$M26&lt;work!$G$18), AND(work!$E$18&lt;$N26,$N26&lt;work!$G$18)), TRUE, "")</f>
        <v/>
      </c>
      <c r="AA26" s="53" t="str">
        <f>IF(OR(AND(work!$E$19&lt;$M26,$M26&lt;work!$G$19), AND(work!$E$19&lt;$N26,$N26&lt;work!$G$19)), TRUE, "")</f>
        <v/>
      </c>
      <c r="AB26" s="53" t="b">
        <f t="shared" si="9"/>
        <v>0</v>
      </c>
      <c r="AC26" s="59" t="str">
        <f t="shared" si="2"/>
        <v/>
      </c>
      <c r="AD26" s="70">
        <f t="shared" si="10"/>
        <v>3</v>
      </c>
      <c r="AF26" s="62" t="str">
        <f t="shared" si="3"/>
        <v/>
      </c>
      <c r="AG26" s="122"/>
      <c r="AH26" s="122"/>
      <c r="AI26" s="122"/>
      <c r="AJ26" s="122"/>
      <c r="AK26" s="122"/>
      <c r="AL26" s="121"/>
      <c r="AM26" s="121"/>
      <c r="AN26" s="121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2"/>
      <c r="DV26" s="102"/>
      <c r="DW26" s="102"/>
      <c r="DX26" s="102"/>
      <c r="DY26" s="102"/>
      <c r="DZ26" s="102"/>
      <c r="EA26" s="102"/>
      <c r="EB26" s="102"/>
      <c r="EC26" s="102"/>
      <c r="ED26" s="102"/>
      <c r="EE26" s="102"/>
      <c r="EF26" s="102"/>
      <c r="EG26" s="102"/>
      <c r="EH26" s="102"/>
      <c r="EI26" s="102"/>
      <c r="EJ26" s="102"/>
      <c r="EK26" s="102"/>
      <c r="EL26" s="102"/>
      <c r="EM26" s="102"/>
      <c r="EN26" s="102"/>
      <c r="EO26" s="102"/>
      <c r="EP26" s="102"/>
      <c r="EQ26" s="102"/>
      <c r="ER26" s="102"/>
      <c r="ES26" s="102"/>
      <c r="ET26" s="102"/>
      <c r="EU26" s="102"/>
      <c r="EV26" s="102"/>
      <c r="EW26" s="102"/>
      <c r="EX26" s="102"/>
      <c r="EY26" s="102"/>
      <c r="EZ26" s="102"/>
      <c r="FA26" s="102"/>
      <c r="FB26" s="102"/>
      <c r="FC26" s="102"/>
      <c r="FD26" s="102"/>
      <c r="FE26" s="102"/>
      <c r="FF26" s="102"/>
      <c r="FG26" s="102"/>
      <c r="FH26" s="102"/>
      <c r="FI26" s="102"/>
      <c r="FJ26" s="102"/>
      <c r="FK26" s="102"/>
      <c r="FL26" s="102"/>
      <c r="FM26" s="102"/>
      <c r="FN26" s="102"/>
      <c r="FO26" s="102"/>
      <c r="FP26" s="102"/>
      <c r="FQ26" s="102"/>
      <c r="FR26" s="102"/>
      <c r="FS26" s="102"/>
      <c r="FT26" s="102"/>
      <c r="FU26" s="102"/>
      <c r="FV26" s="102"/>
      <c r="FW26" s="102"/>
      <c r="FX26" s="102"/>
      <c r="FY26" s="102"/>
      <c r="FZ26" s="102"/>
      <c r="GA26" s="102"/>
      <c r="GB26" s="102"/>
      <c r="GC26" s="102"/>
      <c r="GD26" s="102"/>
      <c r="GE26" s="102"/>
      <c r="GF26" s="102"/>
      <c r="GG26" s="102"/>
      <c r="GH26" s="102"/>
      <c r="GI26" s="102"/>
      <c r="GJ26" s="102"/>
      <c r="GK26" s="102"/>
      <c r="GL26" s="102"/>
      <c r="GM26" s="102"/>
      <c r="GN26" s="102"/>
      <c r="GO26" s="102"/>
      <c r="GP26" s="102"/>
      <c r="GQ26" s="102"/>
      <c r="GR26" s="102"/>
      <c r="GS26" s="102"/>
      <c r="GT26" s="102"/>
      <c r="GU26" s="102"/>
      <c r="GV26" s="102"/>
      <c r="GW26" s="102"/>
      <c r="GX26" s="102"/>
      <c r="GY26" s="102"/>
      <c r="GZ26" s="102"/>
      <c r="HA26" s="102"/>
      <c r="HB26" s="102"/>
      <c r="HC26" s="102"/>
      <c r="HD26" s="102"/>
      <c r="HE26" s="102"/>
      <c r="HF26" s="102"/>
      <c r="HG26" s="102"/>
      <c r="HH26" s="102"/>
      <c r="HI26" s="102"/>
      <c r="HJ26" s="102"/>
      <c r="HK26" s="102"/>
      <c r="HL26" s="102"/>
    </row>
    <row r="27" spans="2:220" s="3" customFormat="1" ht="14.25" customHeight="1">
      <c r="B27" s="32">
        <f t="shared" si="4"/>
        <v>43665</v>
      </c>
      <c r="C27" s="33">
        <f t="shared" si="0"/>
        <v>43665</v>
      </c>
      <c r="D27" s="37"/>
      <c r="E27" s="38"/>
      <c r="F27" s="37"/>
      <c r="G27" s="38"/>
      <c r="H27" s="34" t="str">
        <f t="shared" si="1"/>
        <v/>
      </c>
      <c r="I27" s="77"/>
      <c r="J27" s="103"/>
      <c r="K27" s="104"/>
      <c r="L27" s="146" t="str">
        <f t="shared" si="5"/>
        <v/>
      </c>
      <c r="M27" s="123">
        <f t="shared" si="6"/>
        <v>0</v>
      </c>
      <c r="N27" s="124">
        <f t="shared" si="7"/>
        <v>0</v>
      </c>
      <c r="O27" s="125" t="str">
        <f>IF(AND($M27&lt;=work!$E$14,work!$E$14&lt;$N27),work!$H$14,"")</f>
        <v/>
      </c>
      <c r="P27" s="125" t="str">
        <f>IF(AND($M27&lt;=work!$E$15,work!$E$15&lt;$N27),work!$H$15,"")</f>
        <v/>
      </c>
      <c r="Q27" s="125" t="str">
        <f>IF(AND($M27&lt;=work!$E$16,work!$E$16&lt;$N27),work!$H$16,"")</f>
        <v/>
      </c>
      <c r="R27" s="125" t="str">
        <f>IF(AND($M27&lt;=work!$E$17,work!$E$17&lt;$N27),work!$H$17,"")</f>
        <v/>
      </c>
      <c r="S27" s="125" t="str">
        <f>IF(AND($M27&lt;=work!$E$18,work!$E$18&lt;$N27),work!$H$18,"")</f>
        <v/>
      </c>
      <c r="T27" s="125" t="str">
        <f>IF(AND($M27&lt;=work!$E$19,work!$E$19&lt;$N27),work!$H$19,"")</f>
        <v/>
      </c>
      <c r="U27" s="125">
        <f t="shared" si="8"/>
        <v>0</v>
      </c>
      <c r="V27" s="125" t="str">
        <f>IF(OR(AND(work!$E$14&lt;$M27,$M27&lt;work!$G$14), AND(work!$E$14&lt;$N27,$N27&lt;work!$G$14)), TRUE, "")</f>
        <v/>
      </c>
      <c r="W27" s="125" t="str">
        <f>IF(OR(AND(work!$E$15&lt;$M27,$M27&lt;work!$G$15), AND(work!$E$15&lt;$N27,$N27&lt;work!$G$15)), TRUE, "")</f>
        <v/>
      </c>
      <c r="X27" s="125" t="str">
        <f>IF(OR(AND(work!$E$16&lt;$M27,$M27&lt;work!$G$16), AND(work!$E$16&lt;$N27,$N27&lt;work!$G$16)), TRUE, "")</f>
        <v/>
      </c>
      <c r="Y27" s="125" t="str">
        <f>IF(OR(AND(work!$E$17&lt;$M27,$M27&lt;work!$G$17), AND(work!$E$17&lt;$N27,$N27&lt;work!$G$17)), TRUE, "")</f>
        <v/>
      </c>
      <c r="Z27" s="125" t="str">
        <f>IF(OR(AND(work!$E$18&lt;$M27,$M27&lt;work!$G$18), AND(work!$E$18&lt;$N27,$N27&lt;work!$G$18)), TRUE, "")</f>
        <v/>
      </c>
      <c r="AA27" s="125" t="str">
        <f>IF(OR(AND(work!$E$19&lt;$M27,$M27&lt;work!$G$19), AND(work!$E$19&lt;$N27,$N27&lt;work!$G$19)), TRUE, "")</f>
        <v/>
      </c>
      <c r="AB27" s="125" t="b">
        <f t="shared" si="9"/>
        <v>0</v>
      </c>
      <c r="AC27" s="126" t="str">
        <f t="shared" si="2"/>
        <v/>
      </c>
      <c r="AD27" s="127">
        <f t="shared" si="10"/>
        <v>3</v>
      </c>
      <c r="AF27" s="128" t="str">
        <f t="shared" si="3"/>
        <v/>
      </c>
      <c r="AG27" s="122"/>
      <c r="AH27" s="121"/>
      <c r="AI27" s="121"/>
      <c r="AJ27" s="121"/>
      <c r="AK27" s="121"/>
      <c r="AL27" s="121"/>
      <c r="AM27" s="121"/>
      <c r="AN27" s="121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02"/>
      <c r="CS27" s="102"/>
      <c r="CT27" s="102"/>
      <c r="CU27" s="102"/>
      <c r="CV27" s="102"/>
      <c r="CW27" s="102"/>
      <c r="CX27" s="102"/>
      <c r="CY27" s="102"/>
      <c r="CZ27" s="102"/>
      <c r="DA27" s="102"/>
      <c r="DB27" s="102"/>
      <c r="DC27" s="102"/>
      <c r="DD27" s="102"/>
      <c r="DE27" s="102"/>
      <c r="DF27" s="102"/>
      <c r="DG27" s="102"/>
      <c r="DH27" s="102"/>
      <c r="DI27" s="102"/>
      <c r="DJ27" s="102"/>
      <c r="DK27" s="102"/>
      <c r="DL27" s="102"/>
      <c r="DM27" s="102"/>
      <c r="DN27" s="102"/>
      <c r="DO27" s="102"/>
      <c r="DP27" s="102"/>
      <c r="DQ27" s="102"/>
      <c r="DR27" s="102"/>
      <c r="DS27" s="102"/>
      <c r="DT27" s="102"/>
      <c r="DU27" s="102"/>
      <c r="DV27" s="102"/>
      <c r="DW27" s="102"/>
      <c r="DX27" s="102"/>
      <c r="DY27" s="102"/>
      <c r="DZ27" s="102"/>
      <c r="EA27" s="102"/>
      <c r="EB27" s="102"/>
      <c r="EC27" s="102"/>
      <c r="ED27" s="102"/>
      <c r="EE27" s="102"/>
      <c r="EF27" s="102"/>
      <c r="EG27" s="102"/>
      <c r="EH27" s="102"/>
      <c r="EI27" s="102"/>
      <c r="EJ27" s="102"/>
      <c r="EK27" s="102"/>
      <c r="EL27" s="102"/>
      <c r="EM27" s="102"/>
      <c r="EN27" s="102"/>
      <c r="EO27" s="102"/>
      <c r="EP27" s="102"/>
      <c r="EQ27" s="102"/>
      <c r="ER27" s="102"/>
      <c r="ES27" s="102"/>
      <c r="ET27" s="102"/>
      <c r="EU27" s="102"/>
      <c r="EV27" s="102"/>
      <c r="EW27" s="102"/>
      <c r="EX27" s="102"/>
      <c r="EY27" s="102"/>
      <c r="EZ27" s="102"/>
      <c r="FA27" s="102"/>
      <c r="FB27" s="102"/>
      <c r="FC27" s="102"/>
      <c r="FD27" s="102"/>
      <c r="FE27" s="102"/>
      <c r="FF27" s="102"/>
      <c r="FG27" s="102"/>
      <c r="FH27" s="102"/>
      <c r="FI27" s="102"/>
      <c r="FJ27" s="102"/>
      <c r="FK27" s="102"/>
      <c r="FL27" s="102"/>
      <c r="FM27" s="102"/>
      <c r="FN27" s="102"/>
      <c r="FO27" s="102"/>
      <c r="FP27" s="102"/>
      <c r="FQ27" s="102"/>
      <c r="FR27" s="102"/>
      <c r="FS27" s="102"/>
      <c r="FT27" s="102"/>
      <c r="FU27" s="102"/>
      <c r="FV27" s="102"/>
      <c r="FW27" s="102"/>
      <c r="FX27" s="102"/>
      <c r="FY27" s="102"/>
      <c r="FZ27" s="102"/>
      <c r="GA27" s="102"/>
      <c r="GB27" s="102"/>
      <c r="GC27" s="102"/>
      <c r="GD27" s="102"/>
      <c r="GE27" s="102"/>
      <c r="GF27" s="102"/>
      <c r="GG27" s="102"/>
      <c r="GH27" s="102"/>
      <c r="GI27" s="102"/>
      <c r="GJ27" s="102"/>
      <c r="GK27" s="102"/>
      <c r="GL27" s="102"/>
      <c r="GM27" s="102"/>
      <c r="GN27" s="102"/>
      <c r="GO27" s="102"/>
      <c r="GP27" s="102"/>
      <c r="GQ27" s="102"/>
      <c r="GR27" s="102"/>
      <c r="GS27" s="102"/>
      <c r="GT27" s="102"/>
      <c r="GU27" s="102"/>
      <c r="GV27" s="102"/>
      <c r="GW27" s="102"/>
      <c r="GX27" s="102"/>
      <c r="GY27" s="102"/>
      <c r="GZ27" s="102"/>
      <c r="HA27" s="102"/>
      <c r="HB27" s="102"/>
      <c r="HC27" s="102"/>
      <c r="HD27" s="102"/>
      <c r="HE27" s="102"/>
      <c r="HF27" s="102"/>
      <c r="HG27" s="102"/>
      <c r="HH27" s="102"/>
      <c r="HI27" s="102"/>
      <c r="HJ27" s="102"/>
      <c r="HK27" s="102"/>
      <c r="HL27" s="102"/>
    </row>
    <row r="28" spans="2:220" s="3" customFormat="1" ht="14.25" customHeight="1">
      <c r="B28" s="32">
        <f t="shared" si="4"/>
        <v>43666</v>
      </c>
      <c r="C28" s="33">
        <f t="shared" si="0"/>
        <v>43666</v>
      </c>
      <c r="D28" s="37"/>
      <c r="E28" s="38"/>
      <c r="F28" s="37"/>
      <c r="G28" s="38"/>
      <c r="H28" s="34" t="str">
        <f t="shared" si="1"/>
        <v/>
      </c>
      <c r="I28" s="77"/>
      <c r="J28" s="103"/>
      <c r="K28" s="104"/>
      <c r="L28" s="146" t="str">
        <f t="shared" si="5"/>
        <v/>
      </c>
      <c r="M28" s="123">
        <f t="shared" si="6"/>
        <v>0</v>
      </c>
      <c r="N28" s="124">
        <f t="shared" si="7"/>
        <v>0</v>
      </c>
      <c r="O28" s="125" t="str">
        <f>IF(AND($M28&lt;=work!$E$14,work!$E$14&lt;$N28),work!$H$14,"")</f>
        <v/>
      </c>
      <c r="P28" s="125" t="str">
        <f>IF(AND($M28&lt;=work!$E$15,work!$E$15&lt;$N28),work!$H$15,"")</f>
        <v/>
      </c>
      <c r="Q28" s="125" t="str">
        <f>IF(AND($M28&lt;=work!$E$16,work!$E$16&lt;$N28),work!$H$16,"")</f>
        <v/>
      </c>
      <c r="R28" s="125" t="str">
        <f>IF(AND($M28&lt;=work!$E$17,work!$E$17&lt;$N28),work!$H$17,"")</f>
        <v/>
      </c>
      <c r="S28" s="125" t="str">
        <f>IF(AND($M28&lt;=work!$E$18,work!$E$18&lt;$N28),work!$H$18,"")</f>
        <v/>
      </c>
      <c r="T28" s="125" t="str">
        <f>IF(AND($M28&lt;=work!$E$19,work!$E$19&lt;$N28),work!$H$19,"")</f>
        <v/>
      </c>
      <c r="U28" s="125">
        <f t="shared" si="8"/>
        <v>0</v>
      </c>
      <c r="V28" s="125" t="str">
        <f>IF(OR(AND(work!$E$14&lt;$M28,$M28&lt;work!$G$14), AND(work!$E$14&lt;$N28,$N28&lt;work!$G$14)), TRUE, "")</f>
        <v/>
      </c>
      <c r="W28" s="125" t="str">
        <f>IF(OR(AND(work!$E$15&lt;$M28,$M28&lt;work!$G$15), AND(work!$E$15&lt;$N28,$N28&lt;work!$G$15)), TRUE, "")</f>
        <v/>
      </c>
      <c r="X28" s="125" t="str">
        <f>IF(OR(AND(work!$E$16&lt;$M28,$M28&lt;work!$G$16), AND(work!$E$16&lt;$N28,$N28&lt;work!$G$16)), TRUE, "")</f>
        <v/>
      </c>
      <c r="Y28" s="125" t="str">
        <f>IF(OR(AND(work!$E$17&lt;$M28,$M28&lt;work!$G$17), AND(work!$E$17&lt;$N28,$N28&lt;work!$G$17)), TRUE, "")</f>
        <v/>
      </c>
      <c r="Z28" s="125" t="str">
        <f>IF(OR(AND(work!$E$18&lt;$M28,$M28&lt;work!$G$18), AND(work!$E$18&lt;$N28,$N28&lt;work!$G$18)), TRUE, "")</f>
        <v/>
      </c>
      <c r="AA28" s="125" t="str">
        <f>IF(OR(AND(work!$E$19&lt;$M28,$M28&lt;work!$G$19), AND(work!$E$19&lt;$N28,$N28&lt;work!$G$19)), TRUE, "")</f>
        <v/>
      </c>
      <c r="AB28" s="125" t="b">
        <f t="shared" si="9"/>
        <v>0</v>
      </c>
      <c r="AC28" s="126" t="str">
        <f t="shared" si="2"/>
        <v/>
      </c>
      <c r="AD28" s="127">
        <f t="shared" si="10"/>
        <v>3</v>
      </c>
      <c r="AF28" s="128" t="str">
        <f t="shared" si="3"/>
        <v/>
      </c>
      <c r="AG28" s="122"/>
      <c r="AH28" s="122"/>
      <c r="AI28" s="122"/>
      <c r="AJ28" s="121"/>
      <c r="AK28" s="121"/>
      <c r="AL28" s="121"/>
      <c r="AM28" s="121"/>
      <c r="AN28" s="121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  <c r="CM28" s="102"/>
      <c r="CN28" s="102"/>
      <c r="CO28" s="102"/>
      <c r="CP28" s="102"/>
      <c r="CQ28" s="102"/>
      <c r="CR28" s="102"/>
      <c r="CS28" s="102"/>
      <c r="CT28" s="102"/>
      <c r="CU28" s="102"/>
      <c r="CV28" s="102"/>
      <c r="CW28" s="102"/>
      <c r="CX28" s="102"/>
      <c r="CY28" s="102"/>
      <c r="CZ28" s="102"/>
      <c r="DA28" s="102"/>
      <c r="DB28" s="102"/>
      <c r="DC28" s="102"/>
      <c r="DD28" s="102"/>
      <c r="DE28" s="102"/>
      <c r="DF28" s="102"/>
      <c r="DG28" s="102"/>
      <c r="DH28" s="102"/>
      <c r="DI28" s="102"/>
      <c r="DJ28" s="102"/>
      <c r="DK28" s="102"/>
      <c r="DL28" s="102"/>
      <c r="DM28" s="102"/>
      <c r="DN28" s="102"/>
      <c r="DO28" s="102"/>
      <c r="DP28" s="102"/>
      <c r="DQ28" s="102"/>
      <c r="DR28" s="102"/>
      <c r="DS28" s="102"/>
      <c r="DT28" s="102"/>
      <c r="DU28" s="102"/>
      <c r="DV28" s="102"/>
      <c r="DW28" s="102"/>
      <c r="DX28" s="102"/>
      <c r="DY28" s="102"/>
      <c r="DZ28" s="102"/>
      <c r="EA28" s="102"/>
      <c r="EB28" s="102"/>
      <c r="EC28" s="102"/>
      <c r="ED28" s="102"/>
      <c r="EE28" s="102"/>
      <c r="EF28" s="102"/>
      <c r="EG28" s="102"/>
      <c r="EH28" s="102"/>
      <c r="EI28" s="102"/>
      <c r="EJ28" s="102"/>
      <c r="EK28" s="102"/>
      <c r="EL28" s="102"/>
      <c r="EM28" s="102"/>
      <c r="EN28" s="102"/>
      <c r="EO28" s="102"/>
      <c r="EP28" s="102"/>
      <c r="EQ28" s="102"/>
      <c r="ER28" s="102"/>
      <c r="ES28" s="102"/>
      <c r="ET28" s="102"/>
      <c r="EU28" s="102"/>
      <c r="EV28" s="102"/>
      <c r="EW28" s="102"/>
      <c r="EX28" s="102"/>
      <c r="EY28" s="102"/>
      <c r="EZ28" s="102"/>
      <c r="FA28" s="102"/>
      <c r="FB28" s="102"/>
      <c r="FC28" s="102"/>
      <c r="FD28" s="102"/>
      <c r="FE28" s="102"/>
      <c r="FF28" s="102"/>
      <c r="FG28" s="102"/>
      <c r="FH28" s="102"/>
      <c r="FI28" s="102"/>
      <c r="FJ28" s="102"/>
      <c r="FK28" s="102"/>
      <c r="FL28" s="102"/>
      <c r="FM28" s="102"/>
      <c r="FN28" s="102"/>
      <c r="FO28" s="102"/>
      <c r="FP28" s="102"/>
      <c r="FQ28" s="102"/>
      <c r="FR28" s="102"/>
      <c r="FS28" s="102"/>
      <c r="FT28" s="102"/>
      <c r="FU28" s="102"/>
      <c r="FV28" s="102"/>
      <c r="FW28" s="102"/>
      <c r="FX28" s="102"/>
      <c r="FY28" s="102"/>
      <c r="FZ28" s="102"/>
      <c r="GA28" s="102"/>
      <c r="GB28" s="102"/>
      <c r="GC28" s="102"/>
      <c r="GD28" s="102"/>
      <c r="GE28" s="102"/>
      <c r="GF28" s="102"/>
      <c r="GG28" s="102"/>
      <c r="GH28" s="102"/>
      <c r="GI28" s="102"/>
      <c r="GJ28" s="102"/>
      <c r="GK28" s="102"/>
      <c r="GL28" s="102"/>
      <c r="GM28" s="102"/>
      <c r="GN28" s="102"/>
      <c r="GO28" s="102"/>
      <c r="GP28" s="102"/>
      <c r="GQ28" s="102"/>
      <c r="GR28" s="102"/>
      <c r="GS28" s="102"/>
      <c r="GT28" s="102"/>
      <c r="GU28" s="102"/>
      <c r="GV28" s="102"/>
      <c r="GW28" s="102"/>
      <c r="GX28" s="102"/>
      <c r="GY28" s="102"/>
      <c r="GZ28" s="102"/>
      <c r="HA28" s="102"/>
      <c r="HB28" s="102"/>
      <c r="HC28" s="102"/>
      <c r="HD28" s="102"/>
      <c r="HE28" s="102"/>
      <c r="HF28" s="102"/>
      <c r="HG28" s="102"/>
      <c r="HH28" s="102"/>
      <c r="HI28" s="102"/>
      <c r="HJ28" s="102"/>
      <c r="HK28" s="102"/>
      <c r="HL28" s="102"/>
    </row>
    <row r="29" spans="2:220" s="3" customFormat="1" ht="14.25" customHeight="1">
      <c r="B29" s="32">
        <f t="shared" si="4"/>
        <v>43667</v>
      </c>
      <c r="C29" s="33">
        <f t="shared" si="0"/>
        <v>43667</v>
      </c>
      <c r="D29" s="37"/>
      <c r="E29" s="38"/>
      <c r="F29" s="37"/>
      <c r="G29" s="38"/>
      <c r="H29" s="34" t="str">
        <f t="shared" si="1"/>
        <v/>
      </c>
      <c r="I29" s="77"/>
      <c r="J29" s="103"/>
      <c r="K29" s="104"/>
      <c r="L29" s="146" t="str">
        <f t="shared" si="5"/>
        <v/>
      </c>
      <c r="M29" s="123">
        <f t="shared" si="6"/>
        <v>0</v>
      </c>
      <c r="N29" s="124">
        <f t="shared" si="7"/>
        <v>0</v>
      </c>
      <c r="O29" s="125" t="str">
        <f>IF(AND($M29&lt;=work!$E$14,work!$E$14&lt;$N29),work!$H$14,"")</f>
        <v/>
      </c>
      <c r="P29" s="125" t="str">
        <f>IF(AND($M29&lt;=work!$E$15,work!$E$15&lt;$N29),work!$H$15,"")</f>
        <v/>
      </c>
      <c r="Q29" s="125" t="str">
        <f>IF(AND($M29&lt;=work!$E$16,work!$E$16&lt;$N29),work!$H$16,"")</f>
        <v/>
      </c>
      <c r="R29" s="125" t="str">
        <f>IF(AND($M29&lt;=work!$E$17,work!$E$17&lt;$N29),work!$H$17,"")</f>
        <v/>
      </c>
      <c r="S29" s="125" t="str">
        <f>IF(AND($M29&lt;=work!$E$18,work!$E$18&lt;$N29),work!$H$18,"")</f>
        <v/>
      </c>
      <c r="T29" s="125" t="str">
        <f>IF(AND($M29&lt;=work!$E$19,work!$E$19&lt;$N29),work!$H$19,"")</f>
        <v/>
      </c>
      <c r="U29" s="125">
        <f t="shared" si="8"/>
        <v>0</v>
      </c>
      <c r="V29" s="125" t="str">
        <f>IF(OR(AND(work!$E$14&lt;$M29,$M29&lt;work!$G$14), AND(work!$E$14&lt;$N29,$N29&lt;work!$G$14)), TRUE, "")</f>
        <v/>
      </c>
      <c r="W29" s="125" t="str">
        <f>IF(OR(AND(work!$E$15&lt;$M29,$M29&lt;work!$G$15), AND(work!$E$15&lt;$N29,$N29&lt;work!$G$15)), TRUE, "")</f>
        <v/>
      </c>
      <c r="X29" s="125" t="str">
        <f>IF(OR(AND(work!$E$16&lt;$M29,$M29&lt;work!$G$16), AND(work!$E$16&lt;$N29,$N29&lt;work!$G$16)), TRUE, "")</f>
        <v/>
      </c>
      <c r="Y29" s="125" t="str">
        <f>IF(OR(AND(work!$E$17&lt;$M29,$M29&lt;work!$G$17), AND(work!$E$17&lt;$N29,$N29&lt;work!$G$17)), TRUE, "")</f>
        <v/>
      </c>
      <c r="Z29" s="125" t="str">
        <f>IF(OR(AND(work!$E$18&lt;$M29,$M29&lt;work!$G$18), AND(work!$E$18&lt;$N29,$N29&lt;work!$G$18)), TRUE, "")</f>
        <v/>
      </c>
      <c r="AA29" s="125" t="str">
        <f>IF(OR(AND(work!$E$19&lt;$M29,$M29&lt;work!$G$19), AND(work!$E$19&lt;$N29,$N29&lt;work!$G$19)), TRUE, "")</f>
        <v/>
      </c>
      <c r="AB29" s="125" t="b">
        <f t="shared" si="9"/>
        <v>0</v>
      </c>
      <c r="AC29" s="126" t="str">
        <f t="shared" si="2"/>
        <v/>
      </c>
      <c r="AD29" s="127">
        <f t="shared" si="10"/>
        <v>3</v>
      </c>
      <c r="AF29" s="128" t="str">
        <f t="shared" si="3"/>
        <v/>
      </c>
      <c r="AG29" s="122"/>
      <c r="AH29" s="121"/>
      <c r="AI29" s="121"/>
      <c r="AJ29" s="121"/>
      <c r="AK29" s="121"/>
      <c r="AL29" s="122"/>
      <c r="AM29" s="121"/>
      <c r="AN29" s="121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  <c r="CY29" s="102"/>
      <c r="CZ29" s="102"/>
      <c r="DA29" s="102"/>
      <c r="DB29" s="102"/>
      <c r="DC29" s="102"/>
      <c r="DD29" s="102"/>
      <c r="DE29" s="102"/>
      <c r="DF29" s="102"/>
      <c r="DG29" s="102"/>
      <c r="DH29" s="102"/>
      <c r="DI29" s="102"/>
      <c r="DJ29" s="102"/>
      <c r="DK29" s="102"/>
      <c r="DL29" s="102"/>
      <c r="DM29" s="102"/>
      <c r="DN29" s="102"/>
      <c r="DO29" s="102"/>
      <c r="DP29" s="102"/>
      <c r="DQ29" s="102"/>
      <c r="DR29" s="102"/>
      <c r="DS29" s="102"/>
      <c r="DT29" s="102"/>
      <c r="DU29" s="102"/>
      <c r="DV29" s="102"/>
      <c r="DW29" s="102"/>
      <c r="DX29" s="102"/>
      <c r="DY29" s="102"/>
      <c r="DZ29" s="102"/>
      <c r="EA29" s="102"/>
      <c r="EB29" s="102"/>
      <c r="EC29" s="102"/>
      <c r="ED29" s="102"/>
      <c r="EE29" s="102"/>
      <c r="EF29" s="102"/>
      <c r="EG29" s="102"/>
      <c r="EH29" s="102"/>
      <c r="EI29" s="102"/>
      <c r="EJ29" s="102"/>
      <c r="EK29" s="102"/>
      <c r="EL29" s="102"/>
      <c r="EM29" s="102"/>
      <c r="EN29" s="102"/>
      <c r="EO29" s="102"/>
      <c r="EP29" s="102"/>
      <c r="EQ29" s="102"/>
      <c r="ER29" s="102"/>
      <c r="ES29" s="102"/>
      <c r="ET29" s="102"/>
      <c r="EU29" s="102"/>
      <c r="EV29" s="102"/>
      <c r="EW29" s="102"/>
      <c r="EX29" s="102"/>
      <c r="EY29" s="102"/>
      <c r="EZ29" s="102"/>
      <c r="FA29" s="102"/>
      <c r="FB29" s="102"/>
      <c r="FC29" s="102"/>
      <c r="FD29" s="102"/>
      <c r="FE29" s="102"/>
      <c r="FF29" s="102"/>
      <c r="FG29" s="102"/>
      <c r="FH29" s="102"/>
      <c r="FI29" s="102"/>
      <c r="FJ29" s="102"/>
      <c r="FK29" s="102"/>
      <c r="FL29" s="102"/>
      <c r="FM29" s="102"/>
      <c r="FN29" s="102"/>
      <c r="FO29" s="102"/>
      <c r="FP29" s="102"/>
      <c r="FQ29" s="102"/>
      <c r="FR29" s="102"/>
      <c r="FS29" s="102"/>
      <c r="FT29" s="102"/>
      <c r="FU29" s="102"/>
      <c r="FV29" s="102"/>
      <c r="FW29" s="102"/>
      <c r="FX29" s="102"/>
      <c r="FY29" s="102"/>
      <c r="FZ29" s="102"/>
      <c r="GA29" s="102"/>
      <c r="GB29" s="102"/>
      <c r="GC29" s="102"/>
      <c r="GD29" s="102"/>
      <c r="GE29" s="102"/>
      <c r="GF29" s="102"/>
      <c r="GG29" s="102"/>
      <c r="GH29" s="102"/>
      <c r="GI29" s="102"/>
      <c r="GJ29" s="102"/>
      <c r="GK29" s="102"/>
      <c r="GL29" s="102"/>
      <c r="GM29" s="102"/>
      <c r="GN29" s="102"/>
      <c r="GO29" s="102"/>
      <c r="GP29" s="102"/>
      <c r="GQ29" s="102"/>
      <c r="GR29" s="102"/>
      <c r="GS29" s="102"/>
      <c r="GT29" s="102"/>
      <c r="GU29" s="102"/>
      <c r="GV29" s="102"/>
      <c r="GW29" s="102"/>
      <c r="GX29" s="102"/>
      <c r="GY29" s="102"/>
      <c r="GZ29" s="102"/>
      <c r="HA29" s="102"/>
      <c r="HB29" s="102"/>
      <c r="HC29" s="102"/>
      <c r="HD29" s="102"/>
      <c r="HE29" s="102"/>
      <c r="HF29" s="102"/>
      <c r="HG29" s="102"/>
      <c r="HH29" s="102"/>
      <c r="HI29" s="102"/>
      <c r="HJ29" s="102"/>
      <c r="HK29" s="102"/>
      <c r="HL29" s="102"/>
    </row>
    <row r="30" spans="2:220" s="3" customFormat="1" ht="14.25" customHeight="1">
      <c r="B30" s="32">
        <f t="shared" si="4"/>
        <v>43668</v>
      </c>
      <c r="C30" s="33">
        <f t="shared" si="0"/>
        <v>43668</v>
      </c>
      <c r="D30" s="37"/>
      <c r="E30" s="38"/>
      <c r="F30" s="37"/>
      <c r="G30" s="38"/>
      <c r="H30" s="34" t="str">
        <f t="shared" si="1"/>
        <v/>
      </c>
      <c r="I30" s="77"/>
      <c r="J30" s="103"/>
      <c r="K30" s="104"/>
      <c r="L30" s="146" t="str">
        <f t="shared" si="5"/>
        <v/>
      </c>
      <c r="M30" s="123">
        <f t="shared" si="6"/>
        <v>0</v>
      </c>
      <c r="N30" s="124">
        <f t="shared" si="7"/>
        <v>0</v>
      </c>
      <c r="O30" s="125" t="str">
        <f>IF(AND($M30&lt;=work!$E$14,work!$E$14&lt;$N30),work!$H$14,"")</f>
        <v/>
      </c>
      <c r="P30" s="125" t="str">
        <f>IF(AND($M30&lt;=work!$E$15,work!$E$15&lt;$N30),work!$H$15,"")</f>
        <v/>
      </c>
      <c r="Q30" s="125" t="str">
        <f>IF(AND($M30&lt;=work!$E$16,work!$E$16&lt;$N30),work!$H$16,"")</f>
        <v/>
      </c>
      <c r="R30" s="125" t="str">
        <f>IF(AND($M30&lt;=work!$E$17,work!$E$17&lt;$N30),work!$H$17,"")</f>
        <v/>
      </c>
      <c r="S30" s="125" t="str">
        <f>IF(AND($M30&lt;=work!$E$18,work!$E$18&lt;$N30),work!$H$18,"")</f>
        <v/>
      </c>
      <c r="T30" s="125" t="str">
        <f>IF(AND($M30&lt;=work!$E$19,work!$E$19&lt;$N30),work!$H$19,"")</f>
        <v/>
      </c>
      <c r="U30" s="125">
        <f t="shared" si="8"/>
        <v>0</v>
      </c>
      <c r="V30" s="125" t="str">
        <f>IF(OR(AND(work!$E$14&lt;$M30,$M30&lt;work!$G$14), AND(work!$E$14&lt;$N30,$N30&lt;work!$G$14)), TRUE, "")</f>
        <v/>
      </c>
      <c r="W30" s="125" t="str">
        <f>IF(OR(AND(work!$E$15&lt;$M30,$M30&lt;work!$G$15), AND(work!$E$15&lt;$N30,$N30&lt;work!$G$15)), TRUE, "")</f>
        <v/>
      </c>
      <c r="X30" s="125" t="str">
        <f>IF(OR(AND(work!$E$16&lt;$M30,$M30&lt;work!$G$16), AND(work!$E$16&lt;$N30,$N30&lt;work!$G$16)), TRUE, "")</f>
        <v/>
      </c>
      <c r="Y30" s="125" t="str">
        <f>IF(OR(AND(work!$E$17&lt;$M30,$M30&lt;work!$G$17), AND(work!$E$17&lt;$N30,$N30&lt;work!$G$17)), TRUE, "")</f>
        <v/>
      </c>
      <c r="Z30" s="125" t="str">
        <f>IF(OR(AND(work!$E$18&lt;$M30,$M30&lt;work!$G$18), AND(work!$E$18&lt;$N30,$N30&lt;work!$G$18)), TRUE, "")</f>
        <v/>
      </c>
      <c r="AA30" s="125" t="str">
        <f>IF(OR(AND(work!$E$19&lt;$M30,$M30&lt;work!$G$19), AND(work!$E$19&lt;$N30,$N30&lt;work!$G$19)), TRUE, "")</f>
        <v/>
      </c>
      <c r="AB30" s="125" t="b">
        <f t="shared" si="9"/>
        <v>0</v>
      </c>
      <c r="AC30" s="126" t="str">
        <f t="shared" si="2"/>
        <v/>
      </c>
      <c r="AD30" s="127">
        <f t="shared" si="10"/>
        <v>4</v>
      </c>
      <c r="AF30" s="128" t="str">
        <f t="shared" si="3"/>
        <v/>
      </c>
      <c r="AG30" s="122"/>
      <c r="AH30" s="121"/>
      <c r="AI30" s="121"/>
      <c r="AJ30" s="121"/>
      <c r="AK30" s="121"/>
      <c r="AL30" s="122"/>
      <c r="AM30" s="121"/>
      <c r="AN30" s="121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2"/>
      <c r="CS30" s="102"/>
      <c r="CT30" s="102"/>
      <c r="CU30" s="102"/>
      <c r="CV30" s="102"/>
      <c r="CW30" s="102"/>
      <c r="CX30" s="102"/>
      <c r="CY30" s="102"/>
      <c r="CZ30" s="102"/>
      <c r="DA30" s="102"/>
      <c r="DB30" s="102"/>
      <c r="DC30" s="102"/>
      <c r="DD30" s="102"/>
      <c r="DE30" s="102"/>
      <c r="DF30" s="102"/>
      <c r="DG30" s="102"/>
      <c r="DH30" s="102"/>
      <c r="DI30" s="102"/>
      <c r="DJ30" s="102"/>
      <c r="DK30" s="102"/>
      <c r="DL30" s="102"/>
      <c r="DM30" s="102"/>
      <c r="DN30" s="102"/>
      <c r="DO30" s="102"/>
      <c r="DP30" s="102"/>
      <c r="DQ30" s="102"/>
      <c r="DR30" s="102"/>
      <c r="DS30" s="102"/>
      <c r="DT30" s="102"/>
      <c r="DU30" s="102"/>
      <c r="DV30" s="102"/>
      <c r="DW30" s="102"/>
      <c r="DX30" s="102"/>
      <c r="DY30" s="102"/>
      <c r="DZ30" s="102"/>
      <c r="EA30" s="102"/>
      <c r="EB30" s="102"/>
      <c r="EC30" s="102"/>
      <c r="ED30" s="102"/>
      <c r="EE30" s="102"/>
      <c r="EF30" s="102"/>
      <c r="EG30" s="102"/>
      <c r="EH30" s="102"/>
      <c r="EI30" s="102"/>
      <c r="EJ30" s="102"/>
      <c r="EK30" s="102"/>
      <c r="EL30" s="102"/>
      <c r="EM30" s="102"/>
      <c r="EN30" s="102"/>
      <c r="EO30" s="102"/>
      <c r="EP30" s="102"/>
      <c r="EQ30" s="102"/>
      <c r="ER30" s="102"/>
      <c r="ES30" s="102"/>
      <c r="ET30" s="102"/>
      <c r="EU30" s="102"/>
      <c r="EV30" s="102"/>
      <c r="EW30" s="102"/>
      <c r="EX30" s="102"/>
      <c r="EY30" s="102"/>
      <c r="EZ30" s="102"/>
      <c r="FA30" s="102"/>
      <c r="FB30" s="102"/>
      <c r="FC30" s="102"/>
      <c r="FD30" s="102"/>
      <c r="FE30" s="102"/>
      <c r="FF30" s="102"/>
      <c r="FG30" s="102"/>
      <c r="FH30" s="102"/>
      <c r="FI30" s="102"/>
      <c r="FJ30" s="102"/>
      <c r="FK30" s="102"/>
      <c r="FL30" s="102"/>
      <c r="FM30" s="102"/>
      <c r="FN30" s="102"/>
      <c r="FO30" s="102"/>
      <c r="FP30" s="102"/>
      <c r="FQ30" s="102"/>
      <c r="FR30" s="102"/>
      <c r="FS30" s="102"/>
      <c r="FT30" s="102"/>
      <c r="FU30" s="102"/>
      <c r="FV30" s="102"/>
      <c r="FW30" s="102"/>
      <c r="FX30" s="102"/>
      <c r="FY30" s="102"/>
      <c r="FZ30" s="102"/>
      <c r="GA30" s="102"/>
      <c r="GB30" s="102"/>
      <c r="GC30" s="102"/>
      <c r="GD30" s="102"/>
      <c r="GE30" s="102"/>
      <c r="GF30" s="102"/>
      <c r="GG30" s="102"/>
      <c r="GH30" s="102"/>
      <c r="GI30" s="102"/>
      <c r="GJ30" s="102"/>
      <c r="GK30" s="102"/>
      <c r="GL30" s="102"/>
      <c r="GM30" s="102"/>
      <c r="GN30" s="102"/>
      <c r="GO30" s="102"/>
      <c r="GP30" s="102"/>
      <c r="GQ30" s="102"/>
      <c r="GR30" s="102"/>
      <c r="GS30" s="102"/>
      <c r="GT30" s="102"/>
      <c r="GU30" s="102"/>
      <c r="GV30" s="102"/>
      <c r="GW30" s="102"/>
      <c r="GX30" s="102"/>
      <c r="GY30" s="102"/>
      <c r="GZ30" s="102"/>
      <c r="HA30" s="102"/>
      <c r="HB30" s="102"/>
      <c r="HC30" s="102"/>
      <c r="HD30" s="102"/>
      <c r="HE30" s="102"/>
      <c r="HF30" s="102"/>
      <c r="HG30" s="102"/>
      <c r="HH30" s="102"/>
      <c r="HI30" s="102"/>
      <c r="HJ30" s="102"/>
      <c r="HK30" s="102"/>
      <c r="HL30" s="102"/>
    </row>
    <row r="31" spans="2:220" s="3" customFormat="1" ht="14.25" customHeight="1">
      <c r="B31" s="32">
        <f t="shared" si="4"/>
        <v>43669</v>
      </c>
      <c r="C31" s="33">
        <f t="shared" si="0"/>
        <v>43669</v>
      </c>
      <c r="D31" s="37"/>
      <c r="E31" s="38"/>
      <c r="F31" s="37"/>
      <c r="G31" s="38"/>
      <c r="H31" s="34" t="str">
        <f t="shared" si="1"/>
        <v/>
      </c>
      <c r="I31" s="78"/>
      <c r="J31" s="103"/>
      <c r="K31" s="104"/>
      <c r="L31" s="146" t="str">
        <f t="shared" si="5"/>
        <v/>
      </c>
      <c r="M31" s="57">
        <f t="shared" si="6"/>
        <v>0</v>
      </c>
      <c r="N31" s="58">
        <f t="shared" si="7"/>
        <v>0</v>
      </c>
      <c r="O31" s="53" t="str">
        <f>IF(AND($M31&lt;=work!$E$14,work!$E$14&lt;$N31),work!$H$14,"")</f>
        <v/>
      </c>
      <c r="P31" s="53" t="str">
        <f>IF(AND($M31&lt;=work!$E$15,work!$E$15&lt;$N31),work!$H$15,"")</f>
        <v/>
      </c>
      <c r="Q31" s="53" t="str">
        <f>IF(AND($M31&lt;=work!$E$16,work!$E$16&lt;$N31),work!$H$16,"")</f>
        <v/>
      </c>
      <c r="R31" s="53" t="str">
        <f>IF(AND($M31&lt;=work!$E$17,work!$E$17&lt;$N31),work!$H$17,"")</f>
        <v/>
      </c>
      <c r="S31" s="53" t="str">
        <f>IF(AND($M31&lt;=work!$E$18,work!$E$18&lt;$N31),work!$H$18,"")</f>
        <v/>
      </c>
      <c r="T31" s="53" t="str">
        <f>IF(AND($M31&lt;=work!$E$19,work!$E$19&lt;$N31),work!$H$19,"")</f>
        <v/>
      </c>
      <c r="U31" s="53">
        <f t="shared" si="8"/>
        <v>0</v>
      </c>
      <c r="V31" s="53" t="str">
        <f>IF(OR(AND(work!$E$14&lt;$M31,$M31&lt;work!$G$14), AND(work!$E$14&lt;$N31,$N31&lt;work!$G$14)), TRUE, "")</f>
        <v/>
      </c>
      <c r="W31" s="53" t="str">
        <f>IF(OR(AND(work!$E$15&lt;$M31,$M31&lt;work!$G$15), AND(work!$E$15&lt;$N31,$N31&lt;work!$G$15)), TRUE, "")</f>
        <v/>
      </c>
      <c r="X31" s="53" t="str">
        <f>IF(OR(AND(work!$E$16&lt;$M31,$M31&lt;work!$G$16), AND(work!$E$16&lt;$N31,$N31&lt;work!$G$16)), TRUE, "")</f>
        <v/>
      </c>
      <c r="Y31" s="53" t="str">
        <f>IF(OR(AND(work!$E$17&lt;$M31,$M31&lt;work!$G$17), AND(work!$E$17&lt;$N31,$N31&lt;work!$G$17)), TRUE, "")</f>
        <v/>
      </c>
      <c r="Z31" s="53" t="str">
        <f>IF(OR(AND(work!$E$18&lt;$M31,$M31&lt;work!$G$18), AND(work!$E$18&lt;$N31,$N31&lt;work!$G$18)), TRUE, "")</f>
        <v/>
      </c>
      <c r="AA31" s="53" t="str">
        <f>IF(OR(AND(work!$E$19&lt;$M31,$M31&lt;work!$G$19), AND(work!$E$19&lt;$N31,$N31&lt;work!$G$19)), TRUE, "")</f>
        <v/>
      </c>
      <c r="AB31" s="53" t="b">
        <f t="shared" si="9"/>
        <v>0</v>
      </c>
      <c r="AC31" s="59" t="str">
        <f t="shared" si="2"/>
        <v/>
      </c>
      <c r="AD31" s="70">
        <f t="shared" si="10"/>
        <v>4</v>
      </c>
      <c r="AF31" s="62" t="str">
        <f t="shared" si="3"/>
        <v/>
      </c>
      <c r="AG31" s="121"/>
      <c r="AH31" s="121"/>
      <c r="AI31" s="121"/>
      <c r="AJ31" s="121"/>
      <c r="AK31" s="121"/>
      <c r="AL31" s="122"/>
      <c r="AM31" s="121"/>
      <c r="AN31" s="121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102"/>
      <c r="DP31" s="102"/>
      <c r="DQ31" s="102"/>
      <c r="DR31" s="102"/>
      <c r="DS31" s="102"/>
      <c r="DT31" s="102"/>
      <c r="DU31" s="102"/>
      <c r="DV31" s="102"/>
      <c r="DW31" s="102"/>
      <c r="DX31" s="102"/>
      <c r="DY31" s="102"/>
      <c r="DZ31" s="102"/>
      <c r="EA31" s="102"/>
      <c r="EB31" s="102"/>
      <c r="EC31" s="102"/>
      <c r="ED31" s="102"/>
      <c r="EE31" s="102"/>
      <c r="EF31" s="102"/>
      <c r="EG31" s="102"/>
      <c r="EH31" s="102"/>
      <c r="EI31" s="102"/>
      <c r="EJ31" s="102"/>
      <c r="EK31" s="102"/>
      <c r="EL31" s="102"/>
      <c r="EM31" s="102"/>
      <c r="EN31" s="102"/>
      <c r="EO31" s="102"/>
      <c r="EP31" s="102"/>
      <c r="EQ31" s="102"/>
      <c r="ER31" s="102"/>
      <c r="ES31" s="102"/>
      <c r="ET31" s="102"/>
      <c r="EU31" s="102"/>
      <c r="EV31" s="102"/>
      <c r="EW31" s="102"/>
      <c r="EX31" s="102"/>
      <c r="EY31" s="102"/>
      <c r="EZ31" s="102"/>
      <c r="FA31" s="102"/>
      <c r="FB31" s="102"/>
      <c r="FC31" s="102"/>
      <c r="FD31" s="102"/>
      <c r="FE31" s="102"/>
      <c r="FF31" s="102"/>
      <c r="FG31" s="102"/>
      <c r="FH31" s="102"/>
      <c r="FI31" s="102"/>
      <c r="FJ31" s="102"/>
      <c r="FK31" s="102"/>
      <c r="FL31" s="102"/>
      <c r="FM31" s="102"/>
      <c r="FN31" s="102"/>
      <c r="FO31" s="102"/>
      <c r="FP31" s="102"/>
      <c r="FQ31" s="102"/>
      <c r="FR31" s="102"/>
      <c r="FS31" s="102"/>
      <c r="FT31" s="102"/>
      <c r="FU31" s="102"/>
      <c r="FV31" s="102"/>
      <c r="FW31" s="102"/>
      <c r="FX31" s="102"/>
      <c r="FY31" s="102"/>
      <c r="FZ31" s="102"/>
      <c r="GA31" s="102"/>
      <c r="GB31" s="102"/>
      <c r="GC31" s="102"/>
      <c r="GD31" s="102"/>
      <c r="GE31" s="102"/>
      <c r="GF31" s="102"/>
      <c r="GG31" s="102"/>
      <c r="GH31" s="102"/>
      <c r="GI31" s="102"/>
      <c r="GJ31" s="102"/>
      <c r="GK31" s="102"/>
      <c r="GL31" s="102"/>
      <c r="GM31" s="102"/>
      <c r="GN31" s="102"/>
      <c r="GO31" s="102"/>
      <c r="GP31" s="102"/>
      <c r="GQ31" s="102"/>
      <c r="GR31" s="102"/>
      <c r="GS31" s="102"/>
      <c r="GT31" s="102"/>
      <c r="GU31" s="102"/>
      <c r="GV31" s="102"/>
      <c r="GW31" s="102"/>
      <c r="GX31" s="102"/>
      <c r="GY31" s="102"/>
      <c r="GZ31" s="102"/>
      <c r="HA31" s="102"/>
      <c r="HB31" s="102"/>
      <c r="HC31" s="102"/>
      <c r="HD31" s="102"/>
      <c r="HE31" s="102"/>
      <c r="HF31" s="102"/>
      <c r="HG31" s="102"/>
      <c r="HH31" s="102"/>
      <c r="HI31" s="102"/>
      <c r="HJ31" s="102"/>
      <c r="HK31" s="102"/>
      <c r="HL31" s="102"/>
    </row>
    <row r="32" spans="2:220" s="3" customFormat="1" ht="14.25" customHeight="1">
      <c r="B32" s="32">
        <f t="shared" si="4"/>
        <v>43670</v>
      </c>
      <c r="C32" s="33">
        <f t="shared" si="0"/>
        <v>43670</v>
      </c>
      <c r="D32" s="37"/>
      <c r="E32" s="38"/>
      <c r="F32" s="37"/>
      <c r="G32" s="38"/>
      <c r="H32" s="34" t="str">
        <f t="shared" si="1"/>
        <v/>
      </c>
      <c r="I32" s="77"/>
      <c r="J32" s="106"/>
      <c r="K32" s="104"/>
      <c r="L32" s="146" t="str">
        <f t="shared" si="5"/>
        <v/>
      </c>
      <c r="M32" s="57">
        <f t="shared" si="6"/>
        <v>0</v>
      </c>
      <c r="N32" s="58">
        <f t="shared" si="7"/>
        <v>0</v>
      </c>
      <c r="O32" s="53" t="str">
        <f>IF(AND($M32&lt;=work!$E$14,work!$E$14&lt;$N32),work!$H$14,"")</f>
        <v/>
      </c>
      <c r="P32" s="53" t="str">
        <f>IF(AND($M32&lt;=work!$E$15,work!$E$15&lt;$N32),work!$H$15,"")</f>
        <v/>
      </c>
      <c r="Q32" s="53" t="str">
        <f>IF(AND($M32&lt;=work!$E$16,work!$E$16&lt;$N32),work!$H$16,"")</f>
        <v/>
      </c>
      <c r="R32" s="53" t="str">
        <f>IF(AND($M32&lt;=work!$E$17,work!$E$17&lt;$N32),work!$H$17,"")</f>
        <v/>
      </c>
      <c r="S32" s="53" t="str">
        <f>IF(AND($M32&lt;=work!$E$18,work!$E$18&lt;$N32),work!$H$18,"")</f>
        <v/>
      </c>
      <c r="T32" s="53" t="str">
        <f>IF(AND($M32&lt;=work!$E$19,work!$E$19&lt;$N32),work!$H$19,"")</f>
        <v/>
      </c>
      <c r="U32" s="53">
        <f t="shared" si="8"/>
        <v>0</v>
      </c>
      <c r="V32" s="53" t="str">
        <f>IF(OR(AND(work!$E$14&lt;$M32,$M32&lt;work!$G$14), AND(work!$E$14&lt;$N32,$N32&lt;work!$G$14)), TRUE, "")</f>
        <v/>
      </c>
      <c r="W32" s="53" t="str">
        <f>IF(OR(AND(work!$E$15&lt;$M32,$M32&lt;work!$G$15), AND(work!$E$15&lt;$N32,$N32&lt;work!$G$15)), TRUE, "")</f>
        <v/>
      </c>
      <c r="X32" s="53" t="str">
        <f>IF(OR(AND(work!$E$16&lt;$M32,$M32&lt;work!$G$16), AND(work!$E$16&lt;$N32,$N32&lt;work!$G$16)), TRUE, "")</f>
        <v/>
      </c>
      <c r="Y32" s="53" t="str">
        <f>IF(OR(AND(work!$E$17&lt;$M32,$M32&lt;work!$G$17), AND(work!$E$17&lt;$N32,$N32&lt;work!$G$17)), TRUE, "")</f>
        <v/>
      </c>
      <c r="Z32" s="53" t="str">
        <f>IF(OR(AND(work!$E$18&lt;$M32,$M32&lt;work!$G$18), AND(work!$E$18&lt;$N32,$N32&lt;work!$G$18)), TRUE, "")</f>
        <v/>
      </c>
      <c r="AA32" s="53" t="str">
        <f>IF(OR(AND(work!$E$19&lt;$M32,$M32&lt;work!$G$19), AND(work!$E$19&lt;$N32,$N32&lt;work!$G$19)), TRUE, "")</f>
        <v/>
      </c>
      <c r="AB32" s="53" t="b">
        <f t="shared" si="9"/>
        <v>0</v>
      </c>
      <c r="AC32" s="59" t="str">
        <f t="shared" si="2"/>
        <v/>
      </c>
      <c r="AD32" s="70">
        <f t="shared" si="10"/>
        <v>4</v>
      </c>
      <c r="AF32" s="62" t="str">
        <f t="shared" si="3"/>
        <v/>
      </c>
      <c r="AG32" s="122"/>
      <c r="AH32" s="121"/>
      <c r="AI32" s="122"/>
      <c r="AJ32" s="122"/>
      <c r="AK32" s="122"/>
      <c r="AL32" s="121"/>
      <c r="AM32" s="121"/>
      <c r="AN32" s="121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102"/>
      <c r="CV32" s="102"/>
      <c r="CW32" s="102"/>
      <c r="CX32" s="102"/>
      <c r="CY32" s="102"/>
      <c r="CZ32" s="102"/>
      <c r="DA32" s="102"/>
      <c r="DB32" s="102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102"/>
      <c r="DP32" s="102"/>
      <c r="DQ32" s="102"/>
      <c r="DR32" s="102"/>
      <c r="DS32" s="102"/>
      <c r="DT32" s="102"/>
      <c r="DU32" s="102"/>
      <c r="DV32" s="102"/>
      <c r="DW32" s="102"/>
      <c r="DX32" s="102"/>
      <c r="DY32" s="102"/>
      <c r="DZ32" s="102"/>
      <c r="EA32" s="102"/>
      <c r="EB32" s="102"/>
      <c r="EC32" s="102"/>
      <c r="ED32" s="102"/>
      <c r="EE32" s="102"/>
      <c r="EF32" s="102"/>
      <c r="EG32" s="102"/>
      <c r="EH32" s="102"/>
      <c r="EI32" s="102"/>
      <c r="EJ32" s="102"/>
      <c r="EK32" s="102"/>
      <c r="EL32" s="102"/>
      <c r="EM32" s="102"/>
      <c r="EN32" s="102"/>
      <c r="EO32" s="102"/>
      <c r="EP32" s="102"/>
      <c r="EQ32" s="102"/>
      <c r="ER32" s="102"/>
      <c r="ES32" s="102"/>
      <c r="ET32" s="102"/>
      <c r="EU32" s="102"/>
      <c r="EV32" s="102"/>
      <c r="EW32" s="102"/>
      <c r="EX32" s="102"/>
      <c r="EY32" s="102"/>
      <c r="EZ32" s="102"/>
      <c r="FA32" s="102"/>
      <c r="FB32" s="102"/>
      <c r="FC32" s="102"/>
      <c r="FD32" s="102"/>
      <c r="FE32" s="102"/>
      <c r="FF32" s="102"/>
      <c r="FG32" s="102"/>
      <c r="FH32" s="102"/>
      <c r="FI32" s="102"/>
      <c r="FJ32" s="102"/>
      <c r="FK32" s="102"/>
      <c r="FL32" s="102"/>
      <c r="FM32" s="102"/>
      <c r="FN32" s="102"/>
      <c r="FO32" s="102"/>
      <c r="FP32" s="102"/>
      <c r="FQ32" s="102"/>
      <c r="FR32" s="102"/>
      <c r="FS32" s="102"/>
      <c r="FT32" s="102"/>
      <c r="FU32" s="102"/>
      <c r="FV32" s="102"/>
      <c r="FW32" s="102"/>
      <c r="FX32" s="102"/>
      <c r="FY32" s="102"/>
      <c r="FZ32" s="102"/>
      <c r="GA32" s="102"/>
      <c r="GB32" s="102"/>
      <c r="GC32" s="102"/>
      <c r="GD32" s="102"/>
      <c r="GE32" s="102"/>
      <c r="GF32" s="102"/>
      <c r="GG32" s="102"/>
      <c r="GH32" s="102"/>
      <c r="GI32" s="102"/>
      <c r="GJ32" s="102"/>
      <c r="GK32" s="102"/>
      <c r="GL32" s="102"/>
      <c r="GM32" s="102"/>
      <c r="GN32" s="102"/>
      <c r="GO32" s="102"/>
      <c r="GP32" s="102"/>
      <c r="GQ32" s="102"/>
      <c r="GR32" s="102"/>
      <c r="GS32" s="102"/>
      <c r="GT32" s="102"/>
      <c r="GU32" s="102"/>
      <c r="GV32" s="102"/>
      <c r="GW32" s="102"/>
      <c r="GX32" s="102"/>
      <c r="GY32" s="102"/>
      <c r="GZ32" s="102"/>
      <c r="HA32" s="102"/>
      <c r="HB32" s="102"/>
      <c r="HC32" s="102"/>
      <c r="HD32" s="102"/>
      <c r="HE32" s="102"/>
      <c r="HF32" s="102"/>
      <c r="HG32" s="102"/>
      <c r="HH32" s="102"/>
      <c r="HI32" s="102"/>
      <c r="HJ32" s="102"/>
      <c r="HK32" s="102"/>
      <c r="HL32" s="102"/>
    </row>
    <row r="33" spans="2:220" s="3" customFormat="1" ht="14.25" customHeight="1">
      <c r="B33" s="32">
        <f t="shared" si="4"/>
        <v>43671</v>
      </c>
      <c r="C33" s="33">
        <f t="shared" si="0"/>
        <v>43671</v>
      </c>
      <c r="D33" s="37"/>
      <c r="E33" s="38"/>
      <c r="F33" s="37"/>
      <c r="G33" s="38"/>
      <c r="H33" s="34" t="str">
        <f t="shared" si="1"/>
        <v/>
      </c>
      <c r="I33" s="77"/>
      <c r="J33" s="103"/>
      <c r="K33" s="104"/>
      <c r="L33" s="146" t="str">
        <f t="shared" si="5"/>
        <v/>
      </c>
      <c r="M33" s="123">
        <f t="shared" si="6"/>
        <v>0</v>
      </c>
      <c r="N33" s="124">
        <f t="shared" si="7"/>
        <v>0</v>
      </c>
      <c r="O33" s="125" t="str">
        <f>IF(AND($M33&lt;=work!$E$14,work!$E$14&lt;$N33),work!$H$14,"")</f>
        <v/>
      </c>
      <c r="P33" s="125" t="str">
        <f>IF(AND($M33&lt;=work!$E$15,work!$E$15&lt;$N33),work!$H$15,"")</f>
        <v/>
      </c>
      <c r="Q33" s="125" t="str">
        <f>IF(AND($M33&lt;=work!$E$16,work!$E$16&lt;$N33),work!$H$16,"")</f>
        <v/>
      </c>
      <c r="R33" s="125" t="str">
        <f>IF(AND($M33&lt;=work!$E$17,work!$E$17&lt;$N33),work!$H$17,"")</f>
        <v/>
      </c>
      <c r="S33" s="125" t="str">
        <f>IF(AND($M33&lt;=work!$E$18,work!$E$18&lt;$N33),work!$H$18,"")</f>
        <v/>
      </c>
      <c r="T33" s="125" t="str">
        <f>IF(AND($M33&lt;=work!$E$19,work!$E$19&lt;$N33),work!$H$19,"")</f>
        <v/>
      </c>
      <c r="U33" s="125">
        <f t="shared" si="8"/>
        <v>0</v>
      </c>
      <c r="V33" s="125" t="str">
        <f>IF(OR(AND(work!$E$14&lt;$M33,$M33&lt;work!$G$14), AND(work!$E$14&lt;$N33,$N33&lt;work!$G$14)), TRUE, "")</f>
        <v/>
      </c>
      <c r="W33" s="125" t="str">
        <f>IF(OR(AND(work!$E$15&lt;$M33,$M33&lt;work!$G$15), AND(work!$E$15&lt;$N33,$N33&lt;work!$G$15)), TRUE, "")</f>
        <v/>
      </c>
      <c r="X33" s="125" t="str">
        <f>IF(OR(AND(work!$E$16&lt;$M33,$M33&lt;work!$G$16), AND(work!$E$16&lt;$N33,$N33&lt;work!$G$16)), TRUE, "")</f>
        <v/>
      </c>
      <c r="Y33" s="125" t="str">
        <f>IF(OR(AND(work!$E$17&lt;$M33,$M33&lt;work!$G$17), AND(work!$E$17&lt;$N33,$N33&lt;work!$G$17)), TRUE, "")</f>
        <v/>
      </c>
      <c r="Z33" s="125" t="str">
        <f>IF(OR(AND(work!$E$18&lt;$M33,$M33&lt;work!$G$18), AND(work!$E$18&lt;$N33,$N33&lt;work!$G$18)), TRUE, "")</f>
        <v/>
      </c>
      <c r="AA33" s="125" t="str">
        <f>IF(OR(AND(work!$E$19&lt;$M33,$M33&lt;work!$G$19), AND(work!$E$19&lt;$N33,$N33&lt;work!$G$19)), TRUE, "")</f>
        <v/>
      </c>
      <c r="AB33" s="125" t="b">
        <f t="shared" si="9"/>
        <v>0</v>
      </c>
      <c r="AC33" s="126" t="str">
        <f t="shared" si="2"/>
        <v/>
      </c>
      <c r="AD33" s="127">
        <f t="shared" si="10"/>
        <v>4</v>
      </c>
      <c r="AF33" s="128" t="str">
        <f t="shared" si="3"/>
        <v/>
      </c>
      <c r="AG33" s="122"/>
      <c r="AH33" s="122"/>
      <c r="AI33" s="122"/>
      <c r="AJ33" s="122"/>
      <c r="AK33" s="122"/>
      <c r="AL33" s="121"/>
      <c r="AM33" s="121"/>
      <c r="AN33" s="121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102"/>
      <c r="DH33" s="102"/>
      <c r="DI33" s="102"/>
      <c r="DJ33" s="102"/>
      <c r="DK33" s="102"/>
      <c r="DL33" s="102"/>
      <c r="DM33" s="102"/>
      <c r="DN33" s="102"/>
      <c r="DO33" s="102"/>
      <c r="DP33" s="102"/>
      <c r="DQ33" s="102"/>
      <c r="DR33" s="102"/>
      <c r="DS33" s="102"/>
      <c r="DT33" s="102"/>
      <c r="DU33" s="102"/>
      <c r="DV33" s="102"/>
      <c r="DW33" s="102"/>
      <c r="DX33" s="102"/>
      <c r="DY33" s="102"/>
      <c r="DZ33" s="102"/>
      <c r="EA33" s="102"/>
      <c r="EB33" s="102"/>
      <c r="EC33" s="102"/>
      <c r="ED33" s="102"/>
      <c r="EE33" s="102"/>
      <c r="EF33" s="102"/>
      <c r="EG33" s="102"/>
      <c r="EH33" s="102"/>
      <c r="EI33" s="102"/>
      <c r="EJ33" s="102"/>
      <c r="EK33" s="102"/>
      <c r="EL33" s="102"/>
      <c r="EM33" s="102"/>
      <c r="EN33" s="102"/>
      <c r="EO33" s="102"/>
      <c r="EP33" s="102"/>
      <c r="EQ33" s="102"/>
      <c r="ER33" s="102"/>
      <c r="ES33" s="102"/>
      <c r="ET33" s="102"/>
      <c r="EU33" s="102"/>
      <c r="EV33" s="102"/>
      <c r="EW33" s="102"/>
      <c r="EX33" s="102"/>
      <c r="EY33" s="102"/>
      <c r="EZ33" s="102"/>
      <c r="FA33" s="102"/>
      <c r="FB33" s="102"/>
      <c r="FC33" s="102"/>
      <c r="FD33" s="102"/>
      <c r="FE33" s="102"/>
      <c r="FF33" s="102"/>
      <c r="FG33" s="102"/>
      <c r="FH33" s="102"/>
      <c r="FI33" s="102"/>
      <c r="FJ33" s="102"/>
      <c r="FK33" s="102"/>
      <c r="FL33" s="102"/>
      <c r="FM33" s="102"/>
      <c r="FN33" s="102"/>
      <c r="FO33" s="102"/>
      <c r="FP33" s="102"/>
      <c r="FQ33" s="102"/>
      <c r="FR33" s="102"/>
      <c r="FS33" s="102"/>
      <c r="FT33" s="102"/>
      <c r="FU33" s="102"/>
      <c r="FV33" s="102"/>
      <c r="FW33" s="102"/>
      <c r="FX33" s="102"/>
      <c r="FY33" s="102"/>
      <c r="FZ33" s="102"/>
      <c r="GA33" s="102"/>
      <c r="GB33" s="102"/>
      <c r="GC33" s="102"/>
      <c r="GD33" s="102"/>
      <c r="GE33" s="102"/>
      <c r="GF33" s="102"/>
      <c r="GG33" s="102"/>
      <c r="GH33" s="102"/>
      <c r="GI33" s="102"/>
      <c r="GJ33" s="102"/>
      <c r="GK33" s="102"/>
      <c r="GL33" s="102"/>
      <c r="GM33" s="102"/>
      <c r="GN33" s="102"/>
      <c r="GO33" s="102"/>
      <c r="GP33" s="102"/>
      <c r="GQ33" s="102"/>
      <c r="GR33" s="102"/>
      <c r="GS33" s="102"/>
      <c r="GT33" s="102"/>
      <c r="GU33" s="102"/>
      <c r="GV33" s="102"/>
      <c r="GW33" s="102"/>
      <c r="GX33" s="102"/>
      <c r="GY33" s="102"/>
      <c r="GZ33" s="102"/>
      <c r="HA33" s="102"/>
      <c r="HB33" s="102"/>
      <c r="HC33" s="102"/>
      <c r="HD33" s="102"/>
      <c r="HE33" s="102"/>
      <c r="HF33" s="102"/>
      <c r="HG33" s="102"/>
      <c r="HH33" s="102"/>
      <c r="HI33" s="102"/>
      <c r="HJ33" s="102"/>
      <c r="HK33" s="102"/>
      <c r="HL33" s="102"/>
    </row>
    <row r="34" spans="2:220" s="3" customFormat="1" ht="14.25" customHeight="1">
      <c r="B34" s="32">
        <f t="shared" si="4"/>
        <v>43672</v>
      </c>
      <c r="C34" s="33">
        <f t="shared" si="0"/>
        <v>43672</v>
      </c>
      <c r="D34" s="37"/>
      <c r="E34" s="38"/>
      <c r="F34" s="37"/>
      <c r="G34" s="38"/>
      <c r="H34" s="34" t="str">
        <f t="shared" si="1"/>
        <v/>
      </c>
      <c r="I34" s="77"/>
      <c r="J34" s="103"/>
      <c r="K34" s="104"/>
      <c r="L34" s="146" t="str">
        <f t="shared" si="5"/>
        <v/>
      </c>
      <c r="M34" s="123">
        <f t="shared" si="6"/>
        <v>0</v>
      </c>
      <c r="N34" s="124">
        <f t="shared" si="7"/>
        <v>0</v>
      </c>
      <c r="O34" s="125" t="str">
        <f>IF(AND($M34&lt;=work!$E$14,work!$E$14&lt;$N34),work!$H$14,"")</f>
        <v/>
      </c>
      <c r="P34" s="125" t="str">
        <f>IF(AND($M34&lt;=work!$E$15,work!$E$15&lt;$N34),work!$H$15,"")</f>
        <v/>
      </c>
      <c r="Q34" s="125" t="str">
        <f>IF(AND($M34&lt;=work!$E$16,work!$E$16&lt;$N34),work!$H$16,"")</f>
        <v/>
      </c>
      <c r="R34" s="125" t="str">
        <f>IF(AND($M34&lt;=work!$E$17,work!$E$17&lt;$N34),work!$H$17,"")</f>
        <v/>
      </c>
      <c r="S34" s="125" t="str">
        <f>IF(AND($M34&lt;=work!$E$18,work!$E$18&lt;$N34),work!$H$18,"")</f>
        <v/>
      </c>
      <c r="T34" s="125" t="str">
        <f>IF(AND($M34&lt;=work!$E$19,work!$E$19&lt;$N34),work!$H$19,"")</f>
        <v/>
      </c>
      <c r="U34" s="125">
        <f t="shared" si="8"/>
        <v>0</v>
      </c>
      <c r="V34" s="125" t="str">
        <f>IF(OR(AND(work!$E$14&lt;$M34,$M34&lt;work!$G$14), AND(work!$E$14&lt;$N34,$N34&lt;work!$G$14)), TRUE, "")</f>
        <v/>
      </c>
      <c r="W34" s="125" t="str">
        <f>IF(OR(AND(work!$E$15&lt;$M34,$M34&lt;work!$G$15), AND(work!$E$15&lt;$N34,$N34&lt;work!$G$15)), TRUE, "")</f>
        <v/>
      </c>
      <c r="X34" s="125" t="str">
        <f>IF(OR(AND(work!$E$16&lt;$M34,$M34&lt;work!$G$16), AND(work!$E$16&lt;$N34,$N34&lt;work!$G$16)), TRUE, "")</f>
        <v/>
      </c>
      <c r="Y34" s="125" t="str">
        <f>IF(OR(AND(work!$E$17&lt;$M34,$M34&lt;work!$G$17), AND(work!$E$17&lt;$N34,$N34&lt;work!$G$17)), TRUE, "")</f>
        <v/>
      </c>
      <c r="Z34" s="125" t="str">
        <f>IF(OR(AND(work!$E$18&lt;$M34,$M34&lt;work!$G$18), AND(work!$E$18&lt;$N34,$N34&lt;work!$G$18)), TRUE, "")</f>
        <v/>
      </c>
      <c r="AA34" s="125" t="str">
        <f>IF(OR(AND(work!$E$19&lt;$M34,$M34&lt;work!$G$19), AND(work!$E$19&lt;$N34,$N34&lt;work!$G$19)), TRUE, "")</f>
        <v/>
      </c>
      <c r="AB34" s="125" t="b">
        <f t="shared" si="9"/>
        <v>0</v>
      </c>
      <c r="AC34" s="126" t="str">
        <f t="shared" si="2"/>
        <v/>
      </c>
      <c r="AD34" s="127">
        <f t="shared" si="10"/>
        <v>4</v>
      </c>
      <c r="AF34" s="128" t="str">
        <f t="shared" si="3"/>
        <v/>
      </c>
      <c r="AG34" s="122"/>
      <c r="AH34" s="121"/>
      <c r="AI34" s="121"/>
      <c r="AJ34" s="121"/>
      <c r="AK34" s="121"/>
      <c r="AL34" s="122"/>
      <c r="AM34" s="121"/>
      <c r="AN34" s="121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2"/>
      <c r="EI34" s="102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2"/>
      <c r="FJ34" s="102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2"/>
      <c r="GK34" s="102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102"/>
      <c r="HA34" s="102"/>
      <c r="HB34" s="102"/>
      <c r="HC34" s="102"/>
      <c r="HD34" s="102"/>
      <c r="HE34" s="102"/>
      <c r="HF34" s="102"/>
      <c r="HG34" s="102"/>
      <c r="HH34" s="102"/>
      <c r="HI34" s="102"/>
      <c r="HJ34" s="102"/>
      <c r="HK34" s="102"/>
      <c r="HL34" s="102"/>
    </row>
    <row r="35" spans="2:220" s="3" customFormat="1" ht="14.25" customHeight="1">
      <c r="B35" s="32">
        <f t="shared" si="4"/>
        <v>43673</v>
      </c>
      <c r="C35" s="33">
        <f t="shared" si="0"/>
        <v>43673</v>
      </c>
      <c r="D35" s="37"/>
      <c r="E35" s="38"/>
      <c r="F35" s="37"/>
      <c r="G35" s="38"/>
      <c r="H35" s="34" t="str">
        <f t="shared" si="1"/>
        <v/>
      </c>
      <c r="I35" s="77"/>
      <c r="J35" s="103"/>
      <c r="K35" s="104"/>
      <c r="L35" s="146" t="str">
        <f t="shared" si="5"/>
        <v/>
      </c>
      <c r="M35" s="123">
        <f t="shared" si="6"/>
        <v>0</v>
      </c>
      <c r="N35" s="124">
        <f t="shared" si="7"/>
        <v>0</v>
      </c>
      <c r="O35" s="125" t="str">
        <f>IF(AND($M35&lt;=work!$E$14,work!$E$14&lt;$N35),work!$H$14,"")</f>
        <v/>
      </c>
      <c r="P35" s="125" t="str">
        <f>IF(AND($M35&lt;=work!$E$15,work!$E$15&lt;$N35),work!$H$15,"")</f>
        <v/>
      </c>
      <c r="Q35" s="125" t="str">
        <f>IF(AND($M35&lt;=work!$E$16,work!$E$16&lt;$N35),work!$H$16,"")</f>
        <v/>
      </c>
      <c r="R35" s="125" t="str">
        <f>IF(AND($M35&lt;=work!$E$17,work!$E$17&lt;$N35),work!$H$17,"")</f>
        <v/>
      </c>
      <c r="S35" s="125" t="str">
        <f>IF(AND($M35&lt;=work!$E$18,work!$E$18&lt;$N35),work!$H$18,"")</f>
        <v/>
      </c>
      <c r="T35" s="125" t="str">
        <f>IF(AND($M35&lt;=work!$E$19,work!$E$19&lt;$N35),work!$H$19,"")</f>
        <v/>
      </c>
      <c r="U35" s="125">
        <f t="shared" si="8"/>
        <v>0</v>
      </c>
      <c r="V35" s="125" t="str">
        <f>IF(OR(AND(work!$E$14&lt;$M35,$M35&lt;work!$G$14), AND(work!$E$14&lt;$N35,$N35&lt;work!$G$14)), TRUE, "")</f>
        <v/>
      </c>
      <c r="W35" s="125" t="str">
        <f>IF(OR(AND(work!$E$15&lt;$M35,$M35&lt;work!$G$15), AND(work!$E$15&lt;$N35,$N35&lt;work!$G$15)), TRUE, "")</f>
        <v/>
      </c>
      <c r="X35" s="125" t="str">
        <f>IF(OR(AND(work!$E$16&lt;$M35,$M35&lt;work!$G$16), AND(work!$E$16&lt;$N35,$N35&lt;work!$G$16)), TRUE, "")</f>
        <v/>
      </c>
      <c r="Y35" s="125" t="str">
        <f>IF(OR(AND(work!$E$17&lt;$M35,$M35&lt;work!$G$17), AND(work!$E$17&lt;$N35,$N35&lt;work!$G$17)), TRUE, "")</f>
        <v/>
      </c>
      <c r="Z35" s="125" t="str">
        <f>IF(OR(AND(work!$E$18&lt;$M35,$M35&lt;work!$G$18), AND(work!$E$18&lt;$N35,$N35&lt;work!$G$18)), TRUE, "")</f>
        <v/>
      </c>
      <c r="AA35" s="125" t="str">
        <f>IF(OR(AND(work!$E$19&lt;$M35,$M35&lt;work!$G$19), AND(work!$E$19&lt;$N35,$N35&lt;work!$G$19)), TRUE, "")</f>
        <v/>
      </c>
      <c r="AB35" s="125" t="b">
        <f t="shared" si="9"/>
        <v>0</v>
      </c>
      <c r="AC35" s="126" t="str">
        <f t="shared" si="2"/>
        <v/>
      </c>
      <c r="AD35" s="127">
        <f t="shared" si="10"/>
        <v>4</v>
      </c>
      <c r="AF35" s="128" t="str">
        <f t="shared" si="3"/>
        <v/>
      </c>
      <c r="AG35" s="122"/>
      <c r="AH35" s="121"/>
      <c r="AI35" s="121"/>
      <c r="AJ35" s="121"/>
      <c r="AK35" s="121"/>
      <c r="AL35" s="122"/>
      <c r="AM35" s="121"/>
      <c r="AN35" s="121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  <c r="DL35" s="102"/>
      <c r="DM35" s="102"/>
      <c r="DN35" s="102"/>
      <c r="DO35" s="102"/>
      <c r="DP35" s="102"/>
      <c r="DQ35" s="102"/>
      <c r="DR35" s="102"/>
      <c r="DS35" s="102"/>
      <c r="DT35" s="102"/>
      <c r="DU35" s="102"/>
      <c r="DV35" s="102"/>
      <c r="DW35" s="102"/>
      <c r="DX35" s="102"/>
      <c r="DY35" s="102"/>
      <c r="DZ35" s="102"/>
      <c r="EA35" s="102"/>
      <c r="EB35" s="102"/>
      <c r="EC35" s="102"/>
      <c r="ED35" s="102"/>
      <c r="EE35" s="102"/>
      <c r="EF35" s="102"/>
      <c r="EG35" s="102"/>
      <c r="EH35" s="102"/>
      <c r="EI35" s="102"/>
      <c r="EJ35" s="102"/>
      <c r="EK35" s="102"/>
      <c r="EL35" s="102"/>
      <c r="EM35" s="102"/>
      <c r="EN35" s="102"/>
      <c r="EO35" s="102"/>
      <c r="EP35" s="102"/>
      <c r="EQ35" s="102"/>
      <c r="ER35" s="102"/>
      <c r="ES35" s="102"/>
      <c r="ET35" s="102"/>
      <c r="EU35" s="102"/>
      <c r="EV35" s="102"/>
      <c r="EW35" s="102"/>
      <c r="EX35" s="102"/>
      <c r="EY35" s="102"/>
      <c r="EZ35" s="102"/>
      <c r="FA35" s="102"/>
      <c r="FB35" s="102"/>
      <c r="FC35" s="102"/>
      <c r="FD35" s="102"/>
      <c r="FE35" s="102"/>
      <c r="FF35" s="102"/>
      <c r="FG35" s="102"/>
      <c r="FH35" s="102"/>
      <c r="FI35" s="102"/>
      <c r="FJ35" s="102"/>
      <c r="FK35" s="102"/>
      <c r="FL35" s="102"/>
      <c r="FM35" s="102"/>
      <c r="FN35" s="102"/>
      <c r="FO35" s="102"/>
      <c r="FP35" s="102"/>
      <c r="FQ35" s="102"/>
      <c r="FR35" s="102"/>
      <c r="FS35" s="102"/>
      <c r="FT35" s="102"/>
      <c r="FU35" s="102"/>
      <c r="FV35" s="102"/>
      <c r="FW35" s="102"/>
      <c r="FX35" s="102"/>
      <c r="FY35" s="102"/>
      <c r="FZ35" s="102"/>
      <c r="GA35" s="102"/>
      <c r="GB35" s="102"/>
      <c r="GC35" s="102"/>
      <c r="GD35" s="102"/>
      <c r="GE35" s="102"/>
      <c r="GF35" s="102"/>
      <c r="GG35" s="102"/>
      <c r="GH35" s="102"/>
      <c r="GI35" s="102"/>
      <c r="GJ35" s="102"/>
      <c r="GK35" s="102"/>
      <c r="GL35" s="102"/>
      <c r="GM35" s="102"/>
      <c r="GN35" s="102"/>
      <c r="GO35" s="102"/>
      <c r="GP35" s="102"/>
      <c r="GQ35" s="102"/>
      <c r="GR35" s="102"/>
      <c r="GS35" s="102"/>
      <c r="GT35" s="102"/>
      <c r="GU35" s="102"/>
      <c r="GV35" s="102"/>
      <c r="GW35" s="102"/>
      <c r="GX35" s="102"/>
      <c r="GY35" s="102"/>
      <c r="GZ35" s="102"/>
      <c r="HA35" s="102"/>
      <c r="HB35" s="102"/>
      <c r="HC35" s="102"/>
      <c r="HD35" s="102"/>
      <c r="HE35" s="102"/>
      <c r="HF35" s="102"/>
      <c r="HG35" s="102"/>
      <c r="HH35" s="102"/>
      <c r="HI35" s="102"/>
      <c r="HJ35" s="102"/>
      <c r="HK35" s="102"/>
      <c r="HL35" s="102"/>
    </row>
    <row r="36" spans="2:220" s="3" customFormat="1" ht="14.25" customHeight="1">
      <c r="B36" s="32">
        <f>B35+1</f>
        <v>43674</v>
      </c>
      <c r="C36" s="33">
        <f t="shared" si="0"/>
        <v>43674</v>
      </c>
      <c r="D36" s="37"/>
      <c r="E36" s="38"/>
      <c r="F36" s="37"/>
      <c r="G36" s="38"/>
      <c r="H36" s="34" t="str">
        <f t="shared" si="1"/>
        <v/>
      </c>
      <c r="I36" s="77"/>
      <c r="J36" s="103"/>
      <c r="K36" s="105"/>
      <c r="L36" s="146" t="str">
        <f t="shared" si="5"/>
        <v/>
      </c>
      <c r="M36" s="123">
        <f t="shared" si="6"/>
        <v>0</v>
      </c>
      <c r="N36" s="124">
        <f t="shared" si="7"/>
        <v>0</v>
      </c>
      <c r="O36" s="125" t="str">
        <f>IF(AND($M36&lt;=work!$E$14,work!$E$14&lt;$N36),work!$H$14,"")</f>
        <v/>
      </c>
      <c r="P36" s="125" t="str">
        <f>IF(AND($M36&lt;=work!$E$15,work!$E$15&lt;$N36),work!$H$15,"")</f>
        <v/>
      </c>
      <c r="Q36" s="125" t="str">
        <f>IF(AND($M36&lt;=work!$E$16,work!$E$16&lt;$N36),work!$H$16,"")</f>
        <v/>
      </c>
      <c r="R36" s="125" t="str">
        <f>IF(AND($M36&lt;=work!$E$17,work!$E$17&lt;$N36),work!$H$17,"")</f>
        <v/>
      </c>
      <c r="S36" s="125" t="str">
        <f>IF(AND($M36&lt;=work!$E$18,work!$E$18&lt;$N36),work!$H$18,"")</f>
        <v/>
      </c>
      <c r="T36" s="125" t="str">
        <f>IF(AND($M36&lt;=work!$E$19,work!$E$19&lt;$N36),work!$H$19,"")</f>
        <v/>
      </c>
      <c r="U36" s="125">
        <f t="shared" si="8"/>
        <v>0</v>
      </c>
      <c r="V36" s="125" t="str">
        <f>IF(OR(AND(work!$E$14&lt;$M36,$M36&lt;work!$G$14), AND(work!$E$14&lt;$N36,$N36&lt;work!$G$14)), TRUE, "")</f>
        <v/>
      </c>
      <c r="W36" s="125" t="str">
        <f>IF(OR(AND(work!$E$15&lt;$M36,$M36&lt;work!$G$15), AND(work!$E$15&lt;$N36,$N36&lt;work!$G$15)), TRUE, "")</f>
        <v/>
      </c>
      <c r="X36" s="125" t="str">
        <f>IF(OR(AND(work!$E$16&lt;$M36,$M36&lt;work!$G$16), AND(work!$E$16&lt;$N36,$N36&lt;work!$G$16)), TRUE, "")</f>
        <v/>
      </c>
      <c r="Y36" s="125" t="str">
        <f>IF(OR(AND(work!$E$17&lt;$M36,$M36&lt;work!$G$17), AND(work!$E$17&lt;$N36,$N36&lt;work!$G$17)), TRUE, "")</f>
        <v/>
      </c>
      <c r="Z36" s="125" t="str">
        <f>IF(OR(AND(work!$E$18&lt;$M36,$M36&lt;work!$G$18), AND(work!$E$18&lt;$N36,$N36&lt;work!$G$18)), TRUE, "")</f>
        <v/>
      </c>
      <c r="AA36" s="125" t="str">
        <f>IF(OR(AND(work!$E$19&lt;$M36,$M36&lt;work!$G$19), AND(work!$E$19&lt;$N36,$N36&lt;work!$G$19)), TRUE, "")</f>
        <v/>
      </c>
      <c r="AB36" s="125" t="b">
        <f t="shared" si="9"/>
        <v>0</v>
      </c>
      <c r="AC36" s="126" t="str">
        <f t="shared" si="2"/>
        <v/>
      </c>
      <c r="AD36" s="127">
        <f t="shared" si="10"/>
        <v>4</v>
      </c>
      <c r="AF36" s="128" t="str">
        <f t="shared" si="3"/>
        <v/>
      </c>
      <c r="AG36" s="122"/>
      <c r="AH36" s="121"/>
      <c r="AI36" s="121"/>
      <c r="AJ36" s="122"/>
      <c r="AK36" s="122"/>
      <c r="AL36" s="122"/>
      <c r="AM36" s="121"/>
      <c r="AN36" s="121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2"/>
      <c r="CV36" s="102"/>
      <c r="CW36" s="102"/>
      <c r="CX36" s="102"/>
      <c r="CY36" s="102"/>
      <c r="CZ36" s="102"/>
      <c r="DA36" s="102"/>
      <c r="DB36" s="102"/>
      <c r="DC36" s="102"/>
      <c r="DD36" s="102"/>
      <c r="DE36" s="102"/>
      <c r="DF36" s="102"/>
      <c r="DG36" s="102"/>
      <c r="DH36" s="102"/>
      <c r="DI36" s="102"/>
      <c r="DJ36" s="102"/>
      <c r="DK36" s="102"/>
      <c r="DL36" s="102"/>
      <c r="DM36" s="102"/>
      <c r="DN36" s="102"/>
      <c r="DO36" s="102"/>
      <c r="DP36" s="102"/>
      <c r="DQ36" s="102"/>
      <c r="DR36" s="102"/>
      <c r="DS36" s="102"/>
      <c r="DT36" s="102"/>
      <c r="DU36" s="102"/>
      <c r="DV36" s="102"/>
      <c r="DW36" s="102"/>
      <c r="DX36" s="102"/>
      <c r="DY36" s="102"/>
      <c r="DZ36" s="102"/>
      <c r="EA36" s="102"/>
      <c r="EB36" s="102"/>
      <c r="EC36" s="102"/>
      <c r="ED36" s="102"/>
      <c r="EE36" s="102"/>
      <c r="EF36" s="102"/>
      <c r="EG36" s="102"/>
      <c r="EH36" s="102"/>
      <c r="EI36" s="102"/>
      <c r="EJ36" s="102"/>
      <c r="EK36" s="102"/>
      <c r="EL36" s="102"/>
      <c r="EM36" s="102"/>
      <c r="EN36" s="102"/>
      <c r="EO36" s="102"/>
      <c r="EP36" s="102"/>
      <c r="EQ36" s="102"/>
      <c r="ER36" s="102"/>
      <c r="ES36" s="102"/>
      <c r="ET36" s="102"/>
      <c r="EU36" s="102"/>
      <c r="EV36" s="102"/>
      <c r="EW36" s="102"/>
      <c r="EX36" s="102"/>
      <c r="EY36" s="102"/>
      <c r="EZ36" s="102"/>
      <c r="FA36" s="102"/>
      <c r="FB36" s="102"/>
      <c r="FC36" s="102"/>
      <c r="FD36" s="102"/>
      <c r="FE36" s="102"/>
      <c r="FF36" s="102"/>
      <c r="FG36" s="102"/>
      <c r="FH36" s="102"/>
      <c r="FI36" s="102"/>
      <c r="FJ36" s="102"/>
      <c r="FK36" s="102"/>
      <c r="FL36" s="102"/>
      <c r="FM36" s="102"/>
      <c r="FN36" s="102"/>
      <c r="FO36" s="102"/>
      <c r="FP36" s="102"/>
      <c r="FQ36" s="102"/>
      <c r="FR36" s="102"/>
      <c r="FS36" s="102"/>
      <c r="FT36" s="102"/>
      <c r="FU36" s="102"/>
      <c r="FV36" s="102"/>
      <c r="FW36" s="102"/>
      <c r="FX36" s="102"/>
      <c r="FY36" s="102"/>
      <c r="FZ36" s="102"/>
      <c r="GA36" s="102"/>
      <c r="GB36" s="102"/>
      <c r="GC36" s="102"/>
      <c r="GD36" s="102"/>
      <c r="GE36" s="102"/>
      <c r="GF36" s="102"/>
      <c r="GG36" s="102"/>
      <c r="GH36" s="102"/>
      <c r="GI36" s="102"/>
      <c r="GJ36" s="102"/>
      <c r="GK36" s="102"/>
      <c r="GL36" s="102"/>
      <c r="GM36" s="102"/>
      <c r="GN36" s="102"/>
      <c r="GO36" s="102"/>
      <c r="GP36" s="102"/>
      <c r="GQ36" s="102"/>
      <c r="GR36" s="102"/>
      <c r="GS36" s="102"/>
      <c r="GT36" s="102"/>
      <c r="GU36" s="102"/>
      <c r="GV36" s="102"/>
      <c r="GW36" s="102"/>
      <c r="GX36" s="102"/>
      <c r="GY36" s="102"/>
      <c r="GZ36" s="102"/>
      <c r="HA36" s="102"/>
      <c r="HB36" s="102"/>
      <c r="HC36" s="102"/>
      <c r="HD36" s="102"/>
      <c r="HE36" s="102"/>
      <c r="HF36" s="102"/>
      <c r="HG36" s="102"/>
      <c r="HH36" s="102"/>
      <c r="HI36" s="102"/>
      <c r="HJ36" s="102"/>
      <c r="HK36" s="102"/>
      <c r="HL36" s="102"/>
    </row>
    <row r="37" spans="2:220" s="3" customFormat="1" ht="14.25" customHeight="1">
      <c r="B37" s="32">
        <f>IF(MONTH($B$9)=MONTH($B$36+1),$B$36+1,"")</f>
        <v>43675</v>
      </c>
      <c r="C37" s="33">
        <f t="shared" si="0"/>
        <v>43675</v>
      </c>
      <c r="D37" s="37"/>
      <c r="E37" s="38"/>
      <c r="F37" s="37"/>
      <c r="G37" s="38"/>
      <c r="H37" s="34" t="str">
        <f t="shared" si="1"/>
        <v/>
      </c>
      <c r="I37" s="77"/>
      <c r="J37" s="103"/>
      <c r="K37" s="105"/>
      <c r="L37" s="146" t="str">
        <f t="shared" si="5"/>
        <v/>
      </c>
      <c r="M37" s="123">
        <f t="shared" si="6"/>
        <v>0</v>
      </c>
      <c r="N37" s="124">
        <f t="shared" si="7"/>
        <v>0</v>
      </c>
      <c r="O37" s="125" t="str">
        <f>IF(AND($M37&lt;=work!$E$14,work!$E$14&lt;$N37),work!$H$14,"")</f>
        <v/>
      </c>
      <c r="P37" s="125" t="str">
        <f>IF(AND($M37&lt;=work!$E$15,work!$E$15&lt;$N37),work!$H$15,"")</f>
        <v/>
      </c>
      <c r="Q37" s="125" t="str">
        <f>IF(AND($M37&lt;=work!$E$16,work!$E$16&lt;$N37),work!$H$16,"")</f>
        <v/>
      </c>
      <c r="R37" s="125" t="str">
        <f>IF(AND($M37&lt;=work!$E$17,work!$E$17&lt;$N37),work!$H$17,"")</f>
        <v/>
      </c>
      <c r="S37" s="125" t="str">
        <f>IF(AND($M37&lt;=work!$E$18,work!$E$18&lt;$N37),work!$H$18,"")</f>
        <v/>
      </c>
      <c r="T37" s="125" t="str">
        <f>IF(AND($M37&lt;=work!$E$19,work!$E$19&lt;$N37),work!$H$19,"")</f>
        <v/>
      </c>
      <c r="U37" s="125">
        <f t="shared" si="8"/>
        <v>0</v>
      </c>
      <c r="V37" s="125" t="str">
        <f>IF(OR(AND(work!$E$14&lt;$M37,$M37&lt;work!$G$14), AND(work!$E$14&lt;$N37,$N37&lt;work!$G$14)), TRUE, "")</f>
        <v/>
      </c>
      <c r="W37" s="125" t="str">
        <f>IF(OR(AND(work!$E$15&lt;$M37,$M37&lt;work!$G$15), AND(work!$E$15&lt;$N37,$N37&lt;work!$G$15)), TRUE, "")</f>
        <v/>
      </c>
      <c r="X37" s="125" t="str">
        <f>IF(OR(AND(work!$E$16&lt;$M37,$M37&lt;work!$G$16), AND(work!$E$16&lt;$N37,$N37&lt;work!$G$16)), TRUE, "")</f>
        <v/>
      </c>
      <c r="Y37" s="125" t="str">
        <f>IF(OR(AND(work!$E$17&lt;$M37,$M37&lt;work!$G$17), AND(work!$E$17&lt;$N37,$N37&lt;work!$G$17)), TRUE, "")</f>
        <v/>
      </c>
      <c r="Z37" s="125" t="str">
        <f>IF(OR(AND(work!$E$18&lt;$M37,$M37&lt;work!$G$18), AND(work!$E$18&lt;$N37,$N37&lt;work!$G$18)), TRUE, "")</f>
        <v/>
      </c>
      <c r="AA37" s="125" t="str">
        <f>IF(OR(AND(work!$E$19&lt;$M37,$M37&lt;work!$G$19), AND(work!$E$19&lt;$N37,$N37&lt;work!$G$19)), TRUE, "")</f>
        <v/>
      </c>
      <c r="AB37" s="125" t="b">
        <f t="shared" si="9"/>
        <v>0</v>
      </c>
      <c r="AC37" s="126" t="str">
        <f t="shared" si="2"/>
        <v/>
      </c>
      <c r="AD37" s="127">
        <f t="shared" si="10"/>
        <v>5</v>
      </c>
      <c r="AF37" s="128" t="str">
        <f t="shared" si="3"/>
        <v/>
      </c>
      <c r="AG37" s="122"/>
      <c r="AH37" s="122"/>
      <c r="AI37" s="122"/>
      <c r="AJ37" s="122"/>
      <c r="AK37" s="122"/>
      <c r="AL37" s="121"/>
      <c r="AM37" s="121"/>
      <c r="AN37" s="121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  <c r="CM37" s="102"/>
      <c r="CN37" s="102"/>
      <c r="CO37" s="102"/>
      <c r="CP37" s="102"/>
      <c r="CQ37" s="102"/>
      <c r="CR37" s="102"/>
      <c r="CS37" s="102"/>
      <c r="CT37" s="102"/>
      <c r="CU37" s="102"/>
      <c r="CV37" s="102"/>
      <c r="CW37" s="102"/>
      <c r="CX37" s="102"/>
      <c r="CY37" s="102"/>
      <c r="CZ37" s="102"/>
      <c r="DA37" s="102"/>
      <c r="DB37" s="102"/>
      <c r="DC37" s="102"/>
      <c r="DD37" s="102"/>
      <c r="DE37" s="102"/>
      <c r="DF37" s="102"/>
      <c r="DG37" s="102"/>
      <c r="DH37" s="102"/>
      <c r="DI37" s="102"/>
      <c r="DJ37" s="102"/>
      <c r="DK37" s="102"/>
      <c r="DL37" s="102"/>
      <c r="DM37" s="102"/>
      <c r="DN37" s="102"/>
      <c r="DO37" s="102"/>
      <c r="DP37" s="102"/>
      <c r="DQ37" s="102"/>
      <c r="DR37" s="102"/>
      <c r="DS37" s="102"/>
      <c r="DT37" s="102"/>
      <c r="DU37" s="102"/>
      <c r="DV37" s="102"/>
      <c r="DW37" s="102"/>
      <c r="DX37" s="102"/>
      <c r="DY37" s="102"/>
      <c r="DZ37" s="102"/>
      <c r="EA37" s="102"/>
      <c r="EB37" s="102"/>
      <c r="EC37" s="102"/>
      <c r="ED37" s="102"/>
      <c r="EE37" s="102"/>
      <c r="EF37" s="102"/>
      <c r="EG37" s="102"/>
      <c r="EH37" s="102"/>
      <c r="EI37" s="102"/>
      <c r="EJ37" s="102"/>
      <c r="EK37" s="102"/>
      <c r="EL37" s="102"/>
      <c r="EM37" s="102"/>
      <c r="EN37" s="102"/>
      <c r="EO37" s="102"/>
      <c r="EP37" s="102"/>
      <c r="EQ37" s="102"/>
      <c r="ER37" s="102"/>
      <c r="ES37" s="102"/>
      <c r="ET37" s="102"/>
      <c r="EU37" s="102"/>
      <c r="EV37" s="102"/>
      <c r="EW37" s="102"/>
      <c r="EX37" s="102"/>
      <c r="EY37" s="102"/>
      <c r="EZ37" s="102"/>
      <c r="FA37" s="102"/>
      <c r="FB37" s="102"/>
      <c r="FC37" s="102"/>
      <c r="FD37" s="102"/>
      <c r="FE37" s="102"/>
      <c r="FF37" s="102"/>
      <c r="FG37" s="102"/>
      <c r="FH37" s="102"/>
      <c r="FI37" s="102"/>
      <c r="FJ37" s="102"/>
      <c r="FK37" s="102"/>
      <c r="FL37" s="102"/>
      <c r="FM37" s="102"/>
      <c r="FN37" s="102"/>
      <c r="FO37" s="102"/>
      <c r="FP37" s="102"/>
      <c r="FQ37" s="102"/>
      <c r="FR37" s="102"/>
      <c r="FS37" s="102"/>
      <c r="FT37" s="102"/>
      <c r="FU37" s="102"/>
      <c r="FV37" s="102"/>
      <c r="FW37" s="102"/>
      <c r="FX37" s="102"/>
      <c r="FY37" s="102"/>
      <c r="FZ37" s="102"/>
      <c r="GA37" s="102"/>
      <c r="GB37" s="102"/>
      <c r="GC37" s="102"/>
      <c r="GD37" s="102"/>
      <c r="GE37" s="102"/>
      <c r="GF37" s="102"/>
      <c r="GG37" s="102"/>
      <c r="GH37" s="102"/>
      <c r="GI37" s="102"/>
      <c r="GJ37" s="102"/>
      <c r="GK37" s="102"/>
      <c r="GL37" s="102"/>
      <c r="GM37" s="102"/>
      <c r="GN37" s="102"/>
      <c r="GO37" s="102"/>
      <c r="GP37" s="102"/>
      <c r="GQ37" s="102"/>
      <c r="GR37" s="102"/>
      <c r="GS37" s="102"/>
      <c r="GT37" s="102"/>
      <c r="GU37" s="102"/>
      <c r="GV37" s="102"/>
      <c r="GW37" s="102"/>
      <c r="GX37" s="102"/>
      <c r="GY37" s="102"/>
      <c r="GZ37" s="102"/>
      <c r="HA37" s="102"/>
      <c r="HB37" s="102"/>
      <c r="HC37" s="102"/>
      <c r="HD37" s="102"/>
      <c r="HE37" s="102"/>
      <c r="HF37" s="102"/>
      <c r="HG37" s="102"/>
      <c r="HH37" s="102"/>
      <c r="HI37" s="102"/>
      <c r="HJ37" s="102"/>
      <c r="HK37" s="102"/>
      <c r="HL37" s="102"/>
    </row>
    <row r="38" spans="2:220" s="3" customFormat="1" ht="14.25" customHeight="1">
      <c r="B38" s="32">
        <f>IF(MONTH($B$9)=MONTH($B$36+2),$B$36+2,"")</f>
        <v>43676</v>
      </c>
      <c r="C38" s="33">
        <f t="shared" si="0"/>
        <v>43676</v>
      </c>
      <c r="D38" s="37"/>
      <c r="E38" s="38"/>
      <c r="F38" s="37"/>
      <c r="G38" s="38"/>
      <c r="H38" s="34" t="str">
        <f t="shared" si="1"/>
        <v/>
      </c>
      <c r="I38" s="77"/>
      <c r="J38" s="106"/>
      <c r="K38" s="104"/>
      <c r="L38" s="146" t="str">
        <f t="shared" si="5"/>
        <v/>
      </c>
      <c r="M38" s="123">
        <f t="shared" si="6"/>
        <v>0</v>
      </c>
      <c r="N38" s="124">
        <f t="shared" si="7"/>
        <v>0</v>
      </c>
      <c r="O38" s="125" t="str">
        <f>IF(AND($M38&lt;=work!$E$14,work!$E$14&lt;$N38),work!$H$14,"")</f>
        <v/>
      </c>
      <c r="P38" s="125" t="str">
        <f>IF(AND($M38&lt;=work!$E$15,work!$E$15&lt;$N38),work!$H$15,"")</f>
        <v/>
      </c>
      <c r="Q38" s="125" t="str">
        <f>IF(AND($M38&lt;=work!$E$16,work!$E$16&lt;$N38),work!$H$16,"")</f>
        <v/>
      </c>
      <c r="R38" s="125" t="str">
        <f>IF(AND($M38&lt;=work!$E$17,work!$E$17&lt;$N38),work!$H$17,"")</f>
        <v/>
      </c>
      <c r="S38" s="125" t="str">
        <f>IF(AND($M38&lt;=work!$E$18,work!$E$18&lt;$N38),work!$H$18,"")</f>
        <v/>
      </c>
      <c r="T38" s="125" t="str">
        <f>IF(AND($M38&lt;=work!$E$19,work!$E$19&lt;$N38),work!$H$19,"")</f>
        <v/>
      </c>
      <c r="U38" s="125">
        <f t="shared" si="8"/>
        <v>0</v>
      </c>
      <c r="V38" s="125" t="str">
        <f>IF(OR(AND(work!$E$14&lt;$M38,$M38&lt;work!$G$14), AND(work!$E$14&lt;$N38,$N38&lt;work!$G$14)), TRUE, "")</f>
        <v/>
      </c>
      <c r="W38" s="125" t="str">
        <f>IF(OR(AND(work!$E$15&lt;$M38,$M38&lt;work!$G$15), AND(work!$E$15&lt;$N38,$N38&lt;work!$G$15)), TRUE, "")</f>
        <v/>
      </c>
      <c r="X38" s="125" t="str">
        <f>IF(OR(AND(work!$E$16&lt;$M38,$M38&lt;work!$G$16), AND(work!$E$16&lt;$N38,$N38&lt;work!$G$16)), TRUE, "")</f>
        <v/>
      </c>
      <c r="Y38" s="125" t="str">
        <f>IF(OR(AND(work!$E$17&lt;$M38,$M38&lt;work!$G$17), AND(work!$E$17&lt;$N38,$N38&lt;work!$G$17)), TRUE, "")</f>
        <v/>
      </c>
      <c r="Z38" s="125" t="str">
        <f>IF(OR(AND(work!$E$18&lt;$M38,$M38&lt;work!$G$18), AND(work!$E$18&lt;$N38,$N38&lt;work!$G$18)), TRUE, "")</f>
        <v/>
      </c>
      <c r="AA38" s="125" t="str">
        <f>IF(OR(AND(work!$E$19&lt;$M38,$M38&lt;work!$G$19), AND(work!$E$19&lt;$N38,$N38&lt;work!$G$19)), TRUE, "")</f>
        <v/>
      </c>
      <c r="AB38" s="125" t="b">
        <f t="shared" si="9"/>
        <v>0</v>
      </c>
      <c r="AC38" s="126" t="str">
        <f t="shared" si="2"/>
        <v/>
      </c>
      <c r="AD38" s="127">
        <f t="shared" si="10"/>
        <v>5</v>
      </c>
      <c r="AF38" s="128" t="str">
        <f t="shared" si="3"/>
        <v/>
      </c>
      <c r="AG38" s="122"/>
      <c r="AH38" s="121"/>
      <c r="AI38" s="122"/>
      <c r="AJ38" s="122"/>
      <c r="AK38" s="122"/>
      <c r="AL38" s="121"/>
      <c r="AM38" s="121"/>
      <c r="AN38" s="121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102"/>
      <c r="CH38" s="102"/>
      <c r="CI38" s="102"/>
      <c r="CJ38" s="102"/>
      <c r="CK38" s="102"/>
      <c r="CL38" s="102"/>
      <c r="CM38" s="102"/>
      <c r="CN38" s="102"/>
      <c r="CO38" s="102"/>
      <c r="CP38" s="102"/>
      <c r="CQ38" s="102"/>
      <c r="CR38" s="102"/>
      <c r="CS38" s="102"/>
      <c r="CT38" s="102"/>
      <c r="CU38" s="102"/>
      <c r="CV38" s="102"/>
      <c r="CW38" s="102"/>
      <c r="CX38" s="102"/>
      <c r="CY38" s="102"/>
      <c r="CZ38" s="102"/>
      <c r="DA38" s="102"/>
      <c r="DB38" s="102"/>
      <c r="DC38" s="102"/>
      <c r="DD38" s="102"/>
      <c r="DE38" s="102"/>
      <c r="DF38" s="102"/>
      <c r="DG38" s="102"/>
      <c r="DH38" s="102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  <c r="DS38" s="102"/>
      <c r="DT38" s="102"/>
      <c r="DU38" s="102"/>
      <c r="DV38" s="102"/>
      <c r="DW38" s="102"/>
      <c r="DX38" s="102"/>
      <c r="DY38" s="102"/>
      <c r="DZ38" s="102"/>
      <c r="EA38" s="102"/>
      <c r="EB38" s="102"/>
      <c r="EC38" s="102"/>
      <c r="ED38" s="102"/>
      <c r="EE38" s="102"/>
      <c r="EF38" s="102"/>
      <c r="EG38" s="102"/>
      <c r="EH38" s="102"/>
      <c r="EI38" s="102"/>
      <c r="EJ38" s="102"/>
      <c r="EK38" s="102"/>
      <c r="EL38" s="102"/>
      <c r="EM38" s="102"/>
      <c r="EN38" s="102"/>
      <c r="EO38" s="102"/>
      <c r="EP38" s="102"/>
      <c r="EQ38" s="102"/>
      <c r="ER38" s="102"/>
      <c r="ES38" s="102"/>
      <c r="ET38" s="102"/>
      <c r="EU38" s="102"/>
      <c r="EV38" s="102"/>
      <c r="EW38" s="102"/>
      <c r="EX38" s="102"/>
      <c r="EY38" s="102"/>
      <c r="EZ38" s="102"/>
      <c r="FA38" s="102"/>
      <c r="FB38" s="102"/>
      <c r="FC38" s="102"/>
      <c r="FD38" s="102"/>
      <c r="FE38" s="102"/>
      <c r="FF38" s="102"/>
      <c r="FG38" s="102"/>
      <c r="FH38" s="102"/>
      <c r="FI38" s="102"/>
      <c r="FJ38" s="102"/>
      <c r="FK38" s="102"/>
      <c r="FL38" s="102"/>
      <c r="FM38" s="102"/>
      <c r="FN38" s="102"/>
      <c r="FO38" s="102"/>
      <c r="FP38" s="102"/>
      <c r="FQ38" s="102"/>
      <c r="FR38" s="102"/>
      <c r="FS38" s="102"/>
      <c r="FT38" s="102"/>
      <c r="FU38" s="102"/>
      <c r="FV38" s="102"/>
      <c r="FW38" s="102"/>
      <c r="FX38" s="102"/>
      <c r="FY38" s="102"/>
      <c r="FZ38" s="102"/>
      <c r="GA38" s="102"/>
      <c r="GB38" s="102"/>
      <c r="GC38" s="102"/>
      <c r="GD38" s="102"/>
      <c r="GE38" s="102"/>
      <c r="GF38" s="102"/>
      <c r="GG38" s="102"/>
      <c r="GH38" s="102"/>
      <c r="GI38" s="102"/>
      <c r="GJ38" s="102"/>
      <c r="GK38" s="102"/>
      <c r="GL38" s="102"/>
      <c r="GM38" s="102"/>
      <c r="GN38" s="102"/>
      <c r="GO38" s="102"/>
      <c r="GP38" s="102"/>
      <c r="GQ38" s="102"/>
      <c r="GR38" s="102"/>
      <c r="GS38" s="102"/>
      <c r="GT38" s="102"/>
      <c r="GU38" s="102"/>
      <c r="GV38" s="102"/>
      <c r="GW38" s="102"/>
      <c r="GX38" s="102"/>
      <c r="GY38" s="102"/>
      <c r="GZ38" s="102"/>
      <c r="HA38" s="102"/>
      <c r="HB38" s="102"/>
      <c r="HC38" s="102"/>
      <c r="HD38" s="102"/>
      <c r="HE38" s="102"/>
      <c r="HF38" s="102"/>
      <c r="HG38" s="102"/>
      <c r="HH38" s="102"/>
      <c r="HI38" s="102"/>
      <c r="HJ38" s="102"/>
      <c r="HK38" s="102"/>
      <c r="HL38" s="102"/>
    </row>
    <row r="39" spans="2:220" s="3" customFormat="1" ht="14.25" customHeight="1">
      <c r="B39" s="35">
        <f>IF(MONTH($B$9)=MONTH($B$36+3),$B$36+3,"")</f>
        <v>43677</v>
      </c>
      <c r="C39" s="36">
        <f t="shared" si="0"/>
        <v>43677</v>
      </c>
      <c r="D39" s="37"/>
      <c r="E39" s="38"/>
      <c r="F39" s="37"/>
      <c r="G39" s="38"/>
      <c r="H39" s="34" t="str">
        <f t="shared" si="1"/>
        <v/>
      </c>
      <c r="I39" s="77"/>
      <c r="J39" s="103"/>
      <c r="K39" s="104"/>
      <c r="L39" s="146" t="str">
        <f t="shared" si="5"/>
        <v/>
      </c>
      <c r="M39" s="130">
        <f t="shared" si="6"/>
        <v>0</v>
      </c>
      <c r="N39" s="131">
        <f t="shared" si="7"/>
        <v>0</v>
      </c>
      <c r="O39" s="125" t="str">
        <f>IF(AND($M39&lt;=work!$E$14,work!$E$14&lt;$N39),work!$H$14,"")</f>
        <v/>
      </c>
      <c r="P39" s="125" t="str">
        <f>IF(AND($M39&lt;=work!$E$15,work!$E$15&lt;$N39),work!$H$15,"")</f>
        <v/>
      </c>
      <c r="Q39" s="125" t="str">
        <f>IF(AND($M39&lt;=work!$E$16,work!$E$16&lt;$N39),work!$H$16,"")</f>
        <v/>
      </c>
      <c r="R39" s="125" t="str">
        <f>IF(AND($M39&lt;=work!$E$17,work!$E$17&lt;$N39),work!$H$17,"")</f>
        <v/>
      </c>
      <c r="S39" s="125" t="str">
        <f>IF(AND($M39&lt;=work!$E$18,work!$E$18&lt;$N39),work!$H$18,"")</f>
        <v/>
      </c>
      <c r="T39" s="125" t="str">
        <f>IF(AND($M39&lt;=work!$E$19,work!$E$19&lt;$N39),work!$H$19,"")</f>
        <v/>
      </c>
      <c r="U39" s="125">
        <f t="shared" si="8"/>
        <v>0</v>
      </c>
      <c r="V39" s="125" t="str">
        <f>IF(OR(AND(work!$E$14&lt;$M39,$M39&lt;work!$G$14), AND(work!$E$14&lt;$N39,$N39&lt;work!$G$14)), TRUE, "")</f>
        <v/>
      </c>
      <c r="W39" s="125" t="str">
        <f>IF(OR(AND(work!$E$15&lt;$M39,$M39&lt;work!$G$15), AND(work!$E$15&lt;$N39,$N39&lt;work!$G$15)), TRUE, "")</f>
        <v/>
      </c>
      <c r="X39" s="125" t="str">
        <f>IF(OR(AND(work!$E$16&lt;$M39,$M39&lt;work!$G$16), AND(work!$E$16&lt;$N39,$N39&lt;work!$G$16)), TRUE, "")</f>
        <v/>
      </c>
      <c r="Y39" s="125" t="str">
        <f>IF(OR(AND(work!$E$17&lt;$M39,$M39&lt;work!$G$17), AND(work!$E$17&lt;$N39,$N39&lt;work!$G$17)), TRUE, "")</f>
        <v/>
      </c>
      <c r="Z39" s="125" t="str">
        <f>IF(OR(AND(work!$E$18&lt;$M39,$M39&lt;work!$G$18), AND(work!$E$18&lt;$N39,$N39&lt;work!$G$18)), TRUE, "")</f>
        <v/>
      </c>
      <c r="AA39" s="125" t="str">
        <f>IF(OR(AND(work!$E$19&lt;$M39,$M39&lt;work!$G$19), AND(work!$E$19&lt;$N39,$N39&lt;work!$G$19)), TRUE, "")</f>
        <v/>
      </c>
      <c r="AB39" s="125" t="b">
        <f t="shared" si="9"/>
        <v>0</v>
      </c>
      <c r="AC39" s="132" t="str">
        <f t="shared" si="2"/>
        <v/>
      </c>
      <c r="AD39" s="133">
        <f t="shared" si="10"/>
        <v>5</v>
      </c>
      <c r="AF39" s="128" t="str">
        <f t="shared" si="3"/>
        <v/>
      </c>
      <c r="AG39" s="134"/>
      <c r="AH39" s="129"/>
      <c r="AI39" s="129"/>
      <c r="AJ39" s="129"/>
      <c r="AK39" s="129"/>
      <c r="AL39" s="129"/>
      <c r="AM39" s="129"/>
      <c r="AN39" s="129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102"/>
      <c r="CR39" s="102"/>
      <c r="CS39" s="102"/>
      <c r="CT39" s="102"/>
      <c r="CU39" s="102"/>
      <c r="CV39" s="102"/>
      <c r="CW39" s="102"/>
      <c r="CX39" s="102"/>
      <c r="CY39" s="102"/>
      <c r="CZ39" s="102"/>
      <c r="DA39" s="102"/>
      <c r="DB39" s="102"/>
      <c r="DC39" s="102"/>
      <c r="DD39" s="102"/>
      <c r="DE39" s="102"/>
      <c r="DF39" s="102"/>
      <c r="DG39" s="102"/>
      <c r="DH39" s="102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  <c r="DS39" s="102"/>
      <c r="DT39" s="102"/>
      <c r="DU39" s="102"/>
      <c r="DV39" s="102"/>
      <c r="DW39" s="102"/>
      <c r="DX39" s="102"/>
      <c r="DY39" s="102"/>
      <c r="DZ39" s="102"/>
      <c r="EA39" s="102"/>
      <c r="EB39" s="102"/>
      <c r="EC39" s="102"/>
      <c r="ED39" s="102"/>
      <c r="EE39" s="102"/>
      <c r="EF39" s="102"/>
      <c r="EG39" s="102"/>
      <c r="EH39" s="102"/>
      <c r="EI39" s="102"/>
      <c r="EJ39" s="102"/>
      <c r="EK39" s="102"/>
      <c r="EL39" s="102"/>
      <c r="EM39" s="102"/>
      <c r="EN39" s="102"/>
      <c r="EO39" s="102"/>
      <c r="EP39" s="102"/>
      <c r="EQ39" s="102"/>
      <c r="ER39" s="102"/>
      <c r="ES39" s="102"/>
      <c r="ET39" s="102"/>
      <c r="EU39" s="102"/>
      <c r="EV39" s="102"/>
      <c r="EW39" s="102"/>
      <c r="EX39" s="102"/>
      <c r="EY39" s="102"/>
      <c r="EZ39" s="102"/>
      <c r="FA39" s="102"/>
      <c r="FB39" s="102"/>
      <c r="FC39" s="102"/>
      <c r="FD39" s="102"/>
      <c r="FE39" s="102"/>
      <c r="FF39" s="102"/>
      <c r="FG39" s="102"/>
      <c r="FH39" s="102"/>
      <c r="FI39" s="102"/>
      <c r="FJ39" s="102"/>
      <c r="FK39" s="102"/>
      <c r="FL39" s="102"/>
      <c r="FM39" s="102"/>
      <c r="FN39" s="102"/>
      <c r="FO39" s="102"/>
      <c r="FP39" s="102"/>
      <c r="FQ39" s="102"/>
      <c r="FR39" s="102"/>
      <c r="FS39" s="102"/>
      <c r="FT39" s="102"/>
      <c r="FU39" s="102"/>
      <c r="FV39" s="102"/>
      <c r="FW39" s="102"/>
      <c r="FX39" s="102"/>
      <c r="FY39" s="102"/>
      <c r="FZ39" s="102"/>
      <c r="GA39" s="102"/>
      <c r="GB39" s="102"/>
      <c r="GC39" s="102"/>
      <c r="GD39" s="102"/>
      <c r="GE39" s="102"/>
      <c r="GF39" s="102"/>
      <c r="GG39" s="102"/>
      <c r="GH39" s="102"/>
      <c r="GI39" s="102"/>
      <c r="GJ39" s="102"/>
      <c r="GK39" s="102"/>
      <c r="GL39" s="102"/>
      <c r="GM39" s="102"/>
      <c r="GN39" s="102"/>
      <c r="GO39" s="102"/>
      <c r="GP39" s="102"/>
      <c r="GQ39" s="102"/>
      <c r="GR39" s="102"/>
      <c r="GS39" s="102"/>
      <c r="GT39" s="102"/>
      <c r="GU39" s="102"/>
      <c r="GV39" s="102"/>
      <c r="GW39" s="102"/>
      <c r="GX39" s="102"/>
      <c r="GY39" s="102"/>
      <c r="GZ39" s="102"/>
      <c r="HA39" s="102"/>
      <c r="HB39" s="102"/>
      <c r="HC39" s="102"/>
      <c r="HD39" s="102"/>
      <c r="HE39" s="102"/>
      <c r="HF39" s="102"/>
      <c r="HG39" s="102"/>
      <c r="HH39" s="102"/>
      <c r="HI39" s="102"/>
      <c r="HJ39" s="102"/>
      <c r="HK39" s="102"/>
      <c r="HL39" s="102"/>
    </row>
    <row r="40" spans="2:220" s="3" customFormat="1" ht="13.5" customHeight="1">
      <c r="B40" s="25"/>
      <c r="C40" s="23"/>
      <c r="D40" s="26"/>
      <c r="E40" s="26"/>
      <c r="F40" s="23"/>
      <c r="G40" s="23"/>
      <c r="H40" s="24"/>
      <c r="I40" s="24"/>
      <c r="J40" s="24"/>
      <c r="K40" s="24"/>
      <c r="L40" s="147"/>
      <c r="M40" s="60">
        <v>4.1666666666666664E-2</v>
      </c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G40" s="23"/>
      <c r="AH40" s="23"/>
      <c r="AI40" s="23"/>
      <c r="AJ40" s="23"/>
      <c r="AK40" s="23"/>
      <c r="AL40" s="23"/>
      <c r="AM40" s="23"/>
      <c r="AN40" s="23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99"/>
      <c r="EF40" s="99"/>
      <c r="EG40" s="99"/>
      <c r="EH40" s="99"/>
      <c r="EI40" s="99"/>
      <c r="EJ40" s="99"/>
      <c r="EK40" s="99"/>
      <c r="EL40" s="99"/>
      <c r="EM40" s="99"/>
      <c r="EN40" s="99"/>
      <c r="EO40" s="99"/>
      <c r="EP40" s="99"/>
      <c r="EQ40" s="99"/>
      <c r="ER40" s="99"/>
      <c r="ES40" s="99"/>
      <c r="ET40" s="99"/>
      <c r="EU40" s="99"/>
      <c r="EV40" s="99"/>
      <c r="EW40" s="99"/>
      <c r="EX40" s="99"/>
      <c r="EY40" s="99"/>
      <c r="EZ40" s="99"/>
      <c r="FA40" s="99"/>
      <c r="FB40" s="99"/>
      <c r="FC40" s="99"/>
      <c r="FD40" s="99"/>
      <c r="FE40" s="99"/>
      <c r="FF40" s="99"/>
      <c r="FG40" s="99"/>
      <c r="FH40" s="99"/>
      <c r="FI40" s="99"/>
      <c r="FJ40" s="99"/>
      <c r="FK40" s="99"/>
      <c r="FL40" s="99"/>
      <c r="FM40" s="99"/>
      <c r="FN40" s="99"/>
      <c r="FO40" s="99"/>
      <c r="FP40" s="99"/>
      <c r="FQ40" s="99"/>
      <c r="FR40" s="99"/>
      <c r="FS40" s="99"/>
      <c r="FT40" s="99"/>
      <c r="FU40" s="99"/>
      <c r="FV40" s="99"/>
      <c r="FW40" s="99"/>
      <c r="FX40" s="99"/>
      <c r="FY40" s="99"/>
      <c r="FZ40" s="99"/>
      <c r="GA40" s="99"/>
      <c r="GB40" s="99"/>
      <c r="GC40" s="99"/>
      <c r="GD40" s="99"/>
      <c r="GE40" s="99"/>
      <c r="GF40" s="99"/>
      <c r="GG40" s="99"/>
      <c r="GH40" s="99"/>
      <c r="GI40" s="99"/>
      <c r="GJ40" s="99"/>
      <c r="GK40" s="99"/>
      <c r="GL40" s="99"/>
      <c r="GM40" s="99"/>
      <c r="GN40" s="99"/>
      <c r="GO40" s="99"/>
      <c r="GP40" s="99"/>
      <c r="GQ40" s="99"/>
      <c r="GR40" s="99"/>
      <c r="GS40" s="99"/>
      <c r="GT40" s="99"/>
      <c r="GU40" s="99"/>
      <c r="GV40" s="99"/>
      <c r="GW40" s="99"/>
      <c r="GX40" s="99"/>
      <c r="GY40" s="99"/>
      <c r="GZ40" s="99"/>
      <c r="HA40" s="99"/>
      <c r="HB40" s="99"/>
      <c r="HC40" s="99"/>
      <c r="HD40" s="99"/>
      <c r="HE40" s="99"/>
      <c r="HF40" s="99"/>
      <c r="HG40" s="99"/>
      <c r="HH40" s="99"/>
      <c r="HI40" s="99"/>
      <c r="HJ40" s="99"/>
      <c r="HK40" s="99"/>
      <c r="HL40" s="99"/>
    </row>
    <row r="41" spans="2:220" s="3" customFormat="1" ht="13.5" customHeight="1" thickBot="1">
      <c r="D41" s="4"/>
      <c r="E41" s="4"/>
      <c r="L41" s="147"/>
      <c r="M41" s="61">
        <v>6.9444444444444447E-4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G41" s="7" t="s">
        <v>14</v>
      </c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  <c r="DM41" s="99"/>
      <c r="DN41" s="99"/>
      <c r="DO41" s="99"/>
      <c r="DP41" s="99"/>
      <c r="DQ41" s="99"/>
      <c r="DR41" s="99"/>
      <c r="DS41" s="99"/>
      <c r="DT41" s="99"/>
      <c r="DU41" s="99"/>
      <c r="DV41" s="99"/>
      <c r="DW41" s="99"/>
      <c r="DX41" s="99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  <c r="EW41" s="99"/>
      <c r="EX41" s="99"/>
      <c r="EY41" s="99"/>
      <c r="EZ41" s="99"/>
      <c r="FA41" s="99"/>
      <c r="FB41" s="99"/>
      <c r="FC41" s="99"/>
      <c r="FD41" s="99"/>
      <c r="FE41" s="99"/>
      <c r="FF41" s="99"/>
      <c r="FG41" s="99"/>
      <c r="FH41" s="99"/>
      <c r="FI41" s="99"/>
      <c r="FJ41" s="99"/>
      <c r="FK41" s="99"/>
      <c r="FL41" s="99"/>
      <c r="FM41" s="99"/>
      <c r="FN41" s="99"/>
      <c r="FO41" s="99"/>
      <c r="FP41" s="99"/>
      <c r="FQ41" s="99"/>
      <c r="FR41" s="99"/>
      <c r="FS41" s="99"/>
      <c r="FT41" s="99"/>
      <c r="FU41" s="99"/>
      <c r="FV41" s="99"/>
      <c r="FW41" s="99"/>
      <c r="FX41" s="99"/>
      <c r="FY41" s="99"/>
      <c r="FZ41" s="99"/>
      <c r="GA41" s="99"/>
      <c r="GB41" s="99"/>
      <c r="GC41" s="99"/>
      <c r="GD41" s="99"/>
      <c r="GE41" s="99"/>
      <c r="GF41" s="99"/>
      <c r="GG41" s="99"/>
      <c r="GH41" s="99"/>
      <c r="GI41" s="99"/>
      <c r="GJ41" s="99"/>
      <c r="GK41" s="99"/>
      <c r="GL41" s="99"/>
      <c r="GM41" s="99"/>
      <c r="GN41" s="99"/>
      <c r="GO41" s="99"/>
      <c r="GP41" s="99"/>
      <c r="GQ41" s="99"/>
      <c r="GR41" s="99"/>
      <c r="GS41" s="99"/>
      <c r="GT41" s="99"/>
      <c r="GU41" s="99"/>
      <c r="GV41" s="99"/>
      <c r="GW41" s="99"/>
      <c r="GX41" s="99"/>
      <c r="GY41" s="99"/>
      <c r="GZ41" s="99"/>
      <c r="HA41" s="99"/>
      <c r="HB41" s="99"/>
      <c r="HC41" s="99"/>
      <c r="HD41" s="99"/>
      <c r="HE41" s="99"/>
      <c r="HF41" s="99"/>
      <c r="HG41" s="99"/>
      <c r="HH41" s="99"/>
      <c r="HI41" s="99"/>
      <c r="HJ41" s="99"/>
      <c r="HK41" s="99"/>
      <c r="HL41" s="99"/>
    </row>
    <row r="42" spans="2:220" s="3" customFormat="1" ht="13.5" customHeight="1" thickBot="1">
      <c r="I42" s="15"/>
      <c r="J42" s="15"/>
      <c r="K42" s="39" t="s">
        <v>13</v>
      </c>
      <c r="L42" s="147"/>
      <c r="M42" s="18"/>
      <c r="AE42" s="5"/>
      <c r="AF42" s="64"/>
      <c r="AG42" s="65" t="str">
        <f t="shared" ref="AG42:AN42" si="11">AG$8</f>
        <v>プロジェクト1</v>
      </c>
      <c r="AH42" s="65" t="str">
        <f t="shared" si="11"/>
        <v>プロジェクト2</v>
      </c>
      <c r="AI42" s="65" t="str">
        <f t="shared" si="11"/>
        <v>プロジェクト3</v>
      </c>
      <c r="AJ42" s="65" t="str">
        <f t="shared" si="11"/>
        <v>プロジェクト4</v>
      </c>
      <c r="AK42" s="65" t="str">
        <f t="shared" si="11"/>
        <v>プロジェクト5</v>
      </c>
      <c r="AL42" s="65" t="str">
        <f t="shared" si="11"/>
        <v>プロジェクト6</v>
      </c>
      <c r="AM42" s="65" t="str">
        <f t="shared" si="11"/>
        <v>プロジェクト7</v>
      </c>
      <c r="AN42" s="65" t="str">
        <f t="shared" si="11"/>
        <v>プロジェクト8</v>
      </c>
      <c r="AO42" s="65" t="s">
        <v>20</v>
      </c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  <c r="DM42" s="99"/>
      <c r="DN42" s="99"/>
      <c r="DO42" s="99"/>
      <c r="DP42" s="99"/>
      <c r="DQ42" s="99"/>
      <c r="DR42" s="99"/>
      <c r="DS42" s="99"/>
      <c r="DT42" s="99"/>
      <c r="DU42" s="99"/>
      <c r="DV42" s="99"/>
      <c r="DW42" s="99"/>
      <c r="DX42" s="99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  <c r="EW42" s="99"/>
      <c r="EX42" s="99"/>
      <c r="EY42" s="99"/>
      <c r="EZ42" s="99"/>
      <c r="FA42" s="99"/>
      <c r="FB42" s="99"/>
      <c r="FC42" s="99"/>
      <c r="FD42" s="99"/>
      <c r="FE42" s="99"/>
      <c r="FF42" s="99"/>
      <c r="FG42" s="99"/>
      <c r="FH42" s="99"/>
      <c r="FI42" s="99"/>
      <c r="FJ42" s="99"/>
      <c r="FK42" s="99"/>
      <c r="FL42" s="99"/>
      <c r="FM42" s="99"/>
      <c r="FN42" s="99"/>
      <c r="FO42" s="99"/>
      <c r="FP42" s="99"/>
      <c r="FQ42" s="99"/>
      <c r="FR42" s="99"/>
      <c r="FS42" s="99"/>
      <c r="FT42" s="99"/>
      <c r="FU42" s="99"/>
      <c r="FV42" s="99"/>
      <c r="FW42" s="99"/>
      <c r="FX42" s="99"/>
      <c r="FY42" s="99"/>
      <c r="FZ42" s="99"/>
      <c r="GA42" s="99"/>
      <c r="GB42" s="99"/>
      <c r="GC42" s="99"/>
      <c r="GD42" s="99"/>
      <c r="GE42" s="99"/>
      <c r="GF42" s="99"/>
      <c r="GG42" s="99"/>
      <c r="GH42" s="99"/>
      <c r="GI42" s="99"/>
      <c r="GJ42" s="99"/>
      <c r="GK42" s="99"/>
      <c r="GL42" s="99"/>
      <c r="GM42" s="99"/>
      <c r="GN42" s="99"/>
      <c r="GO42" s="99"/>
      <c r="GP42" s="99"/>
      <c r="GQ42" s="99"/>
      <c r="GR42" s="99"/>
      <c r="GS42" s="99"/>
      <c r="GT42" s="99"/>
      <c r="GU42" s="99"/>
      <c r="GV42" s="99"/>
      <c r="GW42" s="99"/>
      <c r="GX42" s="99"/>
      <c r="GY42" s="99"/>
      <c r="GZ42" s="99"/>
      <c r="HA42" s="99"/>
      <c r="HB42" s="99"/>
      <c r="HC42" s="99"/>
      <c r="HD42" s="99"/>
      <c r="HE42" s="99"/>
      <c r="HF42" s="99"/>
      <c r="HG42" s="99"/>
      <c r="HH42" s="99"/>
      <c r="HI42" s="99"/>
      <c r="HJ42" s="99"/>
      <c r="HK42" s="99"/>
      <c r="HL42" s="99"/>
    </row>
    <row r="43" spans="2:220" s="3" customFormat="1" ht="13.5" customHeight="1" thickTop="1" thickBot="1">
      <c r="B43" s="6"/>
      <c r="I43" s="16"/>
      <c r="J43" s="75"/>
      <c r="K43" s="40">
        <f>SUM(H9:H39)</f>
        <v>0</v>
      </c>
      <c r="L43" s="147"/>
      <c r="AF43" s="66">
        <v>1</v>
      </c>
      <c r="AG43" s="67">
        <f t="shared" ref="AG43:AN47" si="12">SUMIF($AD$9:$AD$39,$AF43,AG$9:AG$39)</f>
        <v>0</v>
      </c>
      <c r="AH43" s="67">
        <f t="shared" si="12"/>
        <v>0</v>
      </c>
      <c r="AI43" s="67">
        <f t="shared" si="12"/>
        <v>0</v>
      </c>
      <c r="AJ43" s="67">
        <f t="shared" si="12"/>
        <v>0</v>
      </c>
      <c r="AK43" s="67">
        <f t="shared" si="12"/>
        <v>0</v>
      </c>
      <c r="AL43" s="67">
        <f t="shared" si="12"/>
        <v>0</v>
      </c>
      <c r="AM43" s="67">
        <f t="shared" si="12"/>
        <v>0</v>
      </c>
      <c r="AN43" s="67">
        <f t="shared" si="12"/>
        <v>0</v>
      </c>
      <c r="AO43" s="68">
        <f>SUM(AG43:AN43)</f>
        <v>0</v>
      </c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  <c r="DM43" s="99"/>
      <c r="DN43" s="99"/>
      <c r="DO43" s="99"/>
      <c r="DP43" s="99"/>
      <c r="DQ43" s="99"/>
      <c r="DR43" s="99"/>
      <c r="DS43" s="99"/>
      <c r="DT43" s="99"/>
      <c r="DU43" s="99"/>
      <c r="DV43" s="99"/>
      <c r="DW43" s="99"/>
      <c r="DX43" s="99"/>
      <c r="DY43" s="99"/>
      <c r="DZ43" s="99"/>
      <c r="EA43" s="99"/>
      <c r="EB43" s="99"/>
      <c r="EC43" s="99"/>
      <c r="ED43" s="99"/>
      <c r="EE43" s="99"/>
      <c r="EF43" s="99"/>
      <c r="EG43" s="99"/>
      <c r="EH43" s="99"/>
      <c r="EI43" s="99"/>
      <c r="EJ43" s="99"/>
      <c r="EK43" s="99"/>
      <c r="EL43" s="99"/>
      <c r="EM43" s="99"/>
      <c r="EN43" s="99"/>
      <c r="EO43" s="99"/>
      <c r="EP43" s="99"/>
      <c r="EQ43" s="99"/>
      <c r="ER43" s="99"/>
      <c r="ES43" s="99"/>
      <c r="ET43" s="99"/>
      <c r="EU43" s="99"/>
      <c r="EV43" s="99"/>
      <c r="EW43" s="99"/>
      <c r="EX43" s="99"/>
      <c r="EY43" s="99"/>
      <c r="EZ43" s="99"/>
      <c r="FA43" s="99"/>
      <c r="FB43" s="99"/>
      <c r="FC43" s="99"/>
      <c r="FD43" s="99"/>
      <c r="FE43" s="99"/>
      <c r="FF43" s="99"/>
      <c r="FG43" s="99"/>
      <c r="FH43" s="99"/>
      <c r="FI43" s="99"/>
      <c r="FJ43" s="99"/>
      <c r="FK43" s="99"/>
      <c r="FL43" s="99"/>
      <c r="FM43" s="99"/>
      <c r="FN43" s="99"/>
      <c r="FO43" s="99"/>
      <c r="FP43" s="99"/>
      <c r="FQ43" s="99"/>
      <c r="FR43" s="99"/>
      <c r="FS43" s="99"/>
      <c r="FT43" s="99"/>
      <c r="FU43" s="99"/>
      <c r="FV43" s="99"/>
      <c r="FW43" s="99"/>
      <c r="FX43" s="99"/>
      <c r="FY43" s="99"/>
      <c r="FZ43" s="99"/>
      <c r="GA43" s="99"/>
      <c r="GB43" s="99"/>
      <c r="GC43" s="99"/>
      <c r="GD43" s="99"/>
      <c r="GE43" s="99"/>
      <c r="GF43" s="99"/>
      <c r="GG43" s="99"/>
      <c r="GH43" s="99"/>
      <c r="GI43" s="99"/>
      <c r="GJ43" s="99"/>
      <c r="GK43" s="99"/>
      <c r="GL43" s="99"/>
      <c r="GM43" s="99"/>
      <c r="GN43" s="99"/>
      <c r="GO43" s="99"/>
      <c r="GP43" s="99"/>
      <c r="GQ43" s="99"/>
      <c r="GR43" s="99"/>
      <c r="GS43" s="99"/>
      <c r="GT43" s="99"/>
      <c r="GU43" s="99"/>
      <c r="GV43" s="99"/>
      <c r="GW43" s="99"/>
      <c r="GX43" s="99"/>
      <c r="GY43" s="99"/>
      <c r="GZ43" s="99"/>
      <c r="HA43" s="99"/>
      <c r="HB43" s="99"/>
      <c r="HC43" s="99"/>
      <c r="HD43" s="99"/>
      <c r="HE43" s="99"/>
      <c r="HF43" s="99"/>
      <c r="HG43" s="99"/>
      <c r="HH43" s="99"/>
      <c r="HI43" s="99"/>
      <c r="HJ43" s="99"/>
      <c r="HK43" s="99"/>
      <c r="HL43" s="99"/>
    </row>
    <row r="44" spans="2:220" s="3" customFormat="1" ht="13.5" customHeight="1">
      <c r="I44" s="76"/>
      <c r="K44" s="96"/>
      <c r="L44" s="147"/>
      <c r="AF44" s="66">
        <v>2</v>
      </c>
      <c r="AG44" s="67">
        <f t="shared" si="12"/>
        <v>0</v>
      </c>
      <c r="AH44" s="67">
        <f t="shared" si="12"/>
        <v>0</v>
      </c>
      <c r="AI44" s="67">
        <f t="shared" si="12"/>
        <v>0</v>
      </c>
      <c r="AJ44" s="67">
        <f t="shared" si="12"/>
        <v>0</v>
      </c>
      <c r="AK44" s="67">
        <f t="shared" si="12"/>
        <v>0</v>
      </c>
      <c r="AL44" s="67">
        <f t="shared" si="12"/>
        <v>0</v>
      </c>
      <c r="AM44" s="67">
        <f t="shared" si="12"/>
        <v>0</v>
      </c>
      <c r="AN44" s="67">
        <f t="shared" si="12"/>
        <v>0</v>
      </c>
      <c r="AO44" s="68">
        <f>SUM(AG44:AN44)</f>
        <v>0</v>
      </c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99"/>
      <c r="DX44" s="99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  <c r="EW44" s="99"/>
      <c r="EX44" s="99"/>
      <c r="EY44" s="99"/>
      <c r="EZ44" s="99"/>
      <c r="FA44" s="99"/>
      <c r="FB44" s="99"/>
      <c r="FC44" s="99"/>
      <c r="FD44" s="99"/>
      <c r="FE44" s="99"/>
      <c r="FF44" s="99"/>
      <c r="FG44" s="99"/>
      <c r="FH44" s="99"/>
      <c r="FI44" s="99"/>
      <c r="FJ44" s="99"/>
      <c r="FK44" s="99"/>
      <c r="FL44" s="99"/>
      <c r="FM44" s="99"/>
      <c r="FN44" s="99"/>
      <c r="FO44" s="99"/>
      <c r="FP44" s="99"/>
      <c r="FQ44" s="99"/>
      <c r="FR44" s="99"/>
      <c r="FS44" s="99"/>
      <c r="FT44" s="99"/>
      <c r="FU44" s="99"/>
      <c r="FV44" s="99"/>
      <c r="FW44" s="99"/>
      <c r="FX44" s="99"/>
      <c r="FY44" s="99"/>
      <c r="FZ44" s="99"/>
      <c r="GA44" s="99"/>
      <c r="GB44" s="99"/>
      <c r="GC44" s="99"/>
      <c r="GD44" s="99"/>
      <c r="GE44" s="99"/>
      <c r="GF44" s="99"/>
      <c r="GG44" s="99"/>
      <c r="GH44" s="99"/>
      <c r="GI44" s="99"/>
      <c r="GJ44" s="99"/>
      <c r="GK44" s="99"/>
      <c r="GL44" s="99"/>
      <c r="GM44" s="99"/>
      <c r="GN44" s="99"/>
      <c r="GO44" s="99"/>
      <c r="GP44" s="99"/>
      <c r="GQ44" s="99"/>
      <c r="GR44" s="99"/>
      <c r="GS44" s="99"/>
      <c r="GT44" s="99"/>
      <c r="GU44" s="99"/>
      <c r="GV44" s="99"/>
      <c r="GW44" s="99"/>
      <c r="GX44" s="99"/>
      <c r="GY44" s="99"/>
      <c r="GZ44" s="99"/>
      <c r="HA44" s="99"/>
      <c r="HB44" s="99"/>
      <c r="HC44" s="99"/>
      <c r="HD44" s="99"/>
      <c r="HE44" s="99"/>
      <c r="HF44" s="99"/>
      <c r="HG44" s="99"/>
      <c r="HH44" s="99"/>
      <c r="HI44" s="99"/>
      <c r="HJ44" s="99"/>
      <c r="HK44" s="99"/>
      <c r="HL44" s="99"/>
    </row>
    <row r="45" spans="2:220" s="3" customFormat="1" ht="13.5" customHeight="1">
      <c r="K45" s="97"/>
      <c r="L45" s="147"/>
      <c r="AF45" s="66">
        <v>3</v>
      </c>
      <c r="AG45" s="67">
        <f t="shared" si="12"/>
        <v>0</v>
      </c>
      <c r="AH45" s="67">
        <f t="shared" si="12"/>
        <v>0</v>
      </c>
      <c r="AI45" s="67">
        <f t="shared" si="12"/>
        <v>0</v>
      </c>
      <c r="AJ45" s="67">
        <f t="shared" si="12"/>
        <v>0</v>
      </c>
      <c r="AK45" s="67">
        <f t="shared" si="12"/>
        <v>0</v>
      </c>
      <c r="AL45" s="67">
        <f t="shared" si="12"/>
        <v>0</v>
      </c>
      <c r="AM45" s="67">
        <f t="shared" si="12"/>
        <v>0</v>
      </c>
      <c r="AN45" s="67">
        <f t="shared" si="12"/>
        <v>0</v>
      </c>
      <c r="AO45" s="68">
        <f>SUM(AG45:AN45)</f>
        <v>0</v>
      </c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  <c r="FT45" s="99"/>
      <c r="FU45" s="99"/>
      <c r="FV45" s="99"/>
      <c r="FW45" s="99"/>
      <c r="FX45" s="99"/>
      <c r="FY45" s="99"/>
      <c r="FZ45" s="99"/>
      <c r="GA45" s="99"/>
      <c r="GB45" s="99"/>
      <c r="GC45" s="99"/>
      <c r="GD45" s="99"/>
      <c r="GE45" s="99"/>
      <c r="GF45" s="99"/>
      <c r="GG45" s="99"/>
      <c r="GH45" s="99"/>
      <c r="GI45" s="99"/>
      <c r="GJ45" s="99"/>
      <c r="GK45" s="99"/>
      <c r="GL45" s="99"/>
      <c r="GM45" s="99"/>
      <c r="GN45" s="99"/>
      <c r="GO45" s="99"/>
      <c r="GP45" s="99"/>
      <c r="GQ45" s="99"/>
      <c r="GR45" s="99"/>
      <c r="GS45" s="99"/>
      <c r="GT45" s="99"/>
      <c r="GU45" s="99"/>
      <c r="GV45" s="99"/>
      <c r="GW45" s="99"/>
      <c r="GX45" s="99"/>
      <c r="GY45" s="99"/>
      <c r="GZ45" s="99"/>
      <c r="HA45" s="99"/>
      <c r="HB45" s="99"/>
      <c r="HC45" s="99"/>
      <c r="HD45" s="99"/>
      <c r="HE45" s="99"/>
      <c r="HF45" s="99"/>
      <c r="HG45" s="99"/>
      <c r="HH45" s="99"/>
      <c r="HI45" s="99"/>
      <c r="HJ45" s="99"/>
      <c r="HK45" s="99"/>
      <c r="HL45" s="99"/>
    </row>
    <row r="46" spans="2:220" s="3" customFormat="1" ht="13.5" customHeight="1">
      <c r="K46" s="97"/>
      <c r="L46" s="147"/>
      <c r="AF46" s="66">
        <v>4</v>
      </c>
      <c r="AG46" s="67">
        <f t="shared" si="12"/>
        <v>0</v>
      </c>
      <c r="AH46" s="67">
        <f t="shared" si="12"/>
        <v>0</v>
      </c>
      <c r="AI46" s="67">
        <f t="shared" si="12"/>
        <v>0</v>
      </c>
      <c r="AJ46" s="67">
        <f t="shared" si="12"/>
        <v>0</v>
      </c>
      <c r="AK46" s="67">
        <f t="shared" si="12"/>
        <v>0</v>
      </c>
      <c r="AL46" s="67">
        <f t="shared" si="12"/>
        <v>0</v>
      </c>
      <c r="AM46" s="67">
        <f t="shared" si="12"/>
        <v>0</v>
      </c>
      <c r="AN46" s="67">
        <f t="shared" si="12"/>
        <v>0</v>
      </c>
      <c r="AO46" s="68">
        <f>SUM(AG46:AN46)</f>
        <v>0</v>
      </c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  <c r="DM46" s="99"/>
      <c r="DN46" s="99"/>
      <c r="DO46" s="99"/>
      <c r="DP46" s="99"/>
      <c r="DQ46" s="99"/>
      <c r="DR46" s="99"/>
      <c r="DS46" s="99"/>
      <c r="DT46" s="99"/>
      <c r="DU46" s="99"/>
      <c r="DV46" s="99"/>
      <c r="DW46" s="99"/>
      <c r="DX46" s="99"/>
      <c r="DY46" s="99"/>
      <c r="DZ46" s="99"/>
      <c r="EA46" s="99"/>
      <c r="EB46" s="99"/>
      <c r="EC46" s="99"/>
      <c r="ED46" s="99"/>
      <c r="EE46" s="99"/>
      <c r="EF46" s="99"/>
      <c r="EG46" s="99"/>
      <c r="EH46" s="99"/>
      <c r="EI46" s="99"/>
      <c r="EJ46" s="99"/>
      <c r="EK46" s="99"/>
      <c r="EL46" s="99"/>
      <c r="EM46" s="99"/>
      <c r="EN46" s="99"/>
      <c r="EO46" s="99"/>
      <c r="EP46" s="99"/>
      <c r="EQ46" s="99"/>
      <c r="ER46" s="99"/>
      <c r="ES46" s="99"/>
      <c r="ET46" s="99"/>
      <c r="EU46" s="99"/>
      <c r="EV46" s="99"/>
      <c r="EW46" s="99"/>
      <c r="EX46" s="99"/>
      <c r="EY46" s="99"/>
      <c r="EZ46" s="99"/>
      <c r="FA46" s="99"/>
      <c r="FB46" s="99"/>
      <c r="FC46" s="99"/>
      <c r="FD46" s="99"/>
      <c r="FE46" s="99"/>
      <c r="FF46" s="99"/>
      <c r="FG46" s="99"/>
      <c r="FH46" s="99"/>
      <c r="FI46" s="99"/>
      <c r="FJ46" s="99"/>
      <c r="FK46" s="99"/>
      <c r="FL46" s="99"/>
      <c r="FM46" s="99"/>
      <c r="FN46" s="99"/>
      <c r="FO46" s="99"/>
      <c r="FP46" s="99"/>
      <c r="FQ46" s="99"/>
      <c r="FR46" s="99"/>
      <c r="FS46" s="99"/>
      <c r="FT46" s="99"/>
      <c r="FU46" s="99"/>
      <c r="FV46" s="99"/>
      <c r="FW46" s="99"/>
      <c r="FX46" s="99"/>
      <c r="FY46" s="99"/>
      <c r="FZ46" s="99"/>
      <c r="GA46" s="99"/>
      <c r="GB46" s="99"/>
      <c r="GC46" s="99"/>
      <c r="GD46" s="99"/>
      <c r="GE46" s="99"/>
      <c r="GF46" s="99"/>
      <c r="GG46" s="99"/>
      <c r="GH46" s="99"/>
      <c r="GI46" s="99"/>
      <c r="GJ46" s="99"/>
      <c r="GK46" s="99"/>
      <c r="GL46" s="99"/>
      <c r="GM46" s="99"/>
      <c r="GN46" s="99"/>
      <c r="GO46" s="99"/>
      <c r="GP46" s="99"/>
      <c r="GQ46" s="99"/>
      <c r="GR46" s="99"/>
      <c r="GS46" s="99"/>
      <c r="GT46" s="99"/>
      <c r="GU46" s="99"/>
      <c r="GV46" s="99"/>
      <c r="GW46" s="99"/>
      <c r="GX46" s="99"/>
      <c r="GY46" s="99"/>
      <c r="GZ46" s="99"/>
      <c r="HA46" s="99"/>
      <c r="HB46" s="99"/>
      <c r="HC46" s="99"/>
      <c r="HD46" s="99"/>
      <c r="HE46" s="99"/>
      <c r="HF46" s="99"/>
      <c r="HG46" s="99"/>
      <c r="HH46" s="99"/>
      <c r="HI46" s="99"/>
      <c r="HJ46" s="99"/>
      <c r="HK46" s="99"/>
      <c r="HL46" s="99"/>
    </row>
    <row r="47" spans="2:220" s="3" customFormat="1" ht="13.5" customHeight="1">
      <c r="L47" s="147"/>
      <c r="AF47" s="66">
        <v>5</v>
      </c>
      <c r="AG47" s="67">
        <f t="shared" si="12"/>
        <v>0</v>
      </c>
      <c r="AH47" s="67">
        <f t="shared" si="12"/>
        <v>0</v>
      </c>
      <c r="AI47" s="67">
        <f t="shared" si="12"/>
        <v>0</v>
      </c>
      <c r="AJ47" s="67">
        <f t="shared" si="12"/>
        <v>0</v>
      </c>
      <c r="AK47" s="67">
        <f t="shared" si="12"/>
        <v>0</v>
      </c>
      <c r="AL47" s="67">
        <f t="shared" si="12"/>
        <v>0</v>
      </c>
      <c r="AM47" s="67">
        <f t="shared" si="12"/>
        <v>0</v>
      </c>
      <c r="AN47" s="67">
        <f t="shared" si="12"/>
        <v>0</v>
      </c>
      <c r="AO47" s="68">
        <f>SUM(AG47:AN47)</f>
        <v>0</v>
      </c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  <c r="DL47" s="99"/>
      <c r="DM47" s="99"/>
      <c r="DN47" s="99"/>
      <c r="DO47" s="99"/>
      <c r="DP47" s="99"/>
      <c r="DQ47" s="99"/>
      <c r="DR47" s="99"/>
      <c r="DS47" s="99"/>
      <c r="DT47" s="99"/>
      <c r="DU47" s="99"/>
      <c r="DV47" s="99"/>
      <c r="DW47" s="99"/>
      <c r="DX47" s="99"/>
      <c r="DY47" s="99"/>
      <c r="DZ47" s="99"/>
      <c r="EA47" s="99"/>
      <c r="EB47" s="99"/>
      <c r="EC47" s="99"/>
      <c r="ED47" s="99"/>
      <c r="EE47" s="99"/>
      <c r="EF47" s="99"/>
      <c r="EG47" s="99"/>
      <c r="EH47" s="99"/>
      <c r="EI47" s="99"/>
      <c r="EJ47" s="99"/>
      <c r="EK47" s="99"/>
      <c r="EL47" s="99"/>
      <c r="EM47" s="99"/>
      <c r="EN47" s="99"/>
      <c r="EO47" s="99"/>
      <c r="EP47" s="99"/>
      <c r="EQ47" s="99"/>
      <c r="ER47" s="99"/>
      <c r="ES47" s="99"/>
      <c r="ET47" s="99"/>
      <c r="EU47" s="99"/>
      <c r="EV47" s="99"/>
      <c r="EW47" s="99"/>
      <c r="EX47" s="99"/>
      <c r="EY47" s="99"/>
      <c r="EZ47" s="99"/>
      <c r="FA47" s="99"/>
      <c r="FB47" s="99"/>
      <c r="FC47" s="99"/>
      <c r="FD47" s="99"/>
      <c r="FE47" s="99"/>
      <c r="FF47" s="99"/>
      <c r="FG47" s="99"/>
      <c r="FH47" s="99"/>
      <c r="FI47" s="99"/>
      <c r="FJ47" s="99"/>
      <c r="FK47" s="99"/>
      <c r="FL47" s="99"/>
      <c r="FM47" s="99"/>
      <c r="FN47" s="99"/>
      <c r="FO47" s="99"/>
      <c r="FP47" s="99"/>
      <c r="FQ47" s="99"/>
      <c r="FR47" s="99"/>
      <c r="FS47" s="99"/>
      <c r="FT47" s="99"/>
      <c r="FU47" s="99"/>
      <c r="FV47" s="99"/>
      <c r="FW47" s="99"/>
      <c r="FX47" s="99"/>
      <c r="FY47" s="99"/>
      <c r="FZ47" s="99"/>
      <c r="GA47" s="99"/>
      <c r="GB47" s="99"/>
      <c r="GC47" s="99"/>
      <c r="GD47" s="99"/>
      <c r="GE47" s="99"/>
      <c r="GF47" s="99"/>
      <c r="GG47" s="99"/>
      <c r="GH47" s="99"/>
      <c r="GI47" s="99"/>
      <c r="GJ47" s="99"/>
      <c r="GK47" s="99"/>
      <c r="GL47" s="99"/>
      <c r="GM47" s="99"/>
      <c r="GN47" s="99"/>
      <c r="GO47" s="99"/>
      <c r="GP47" s="99"/>
      <c r="GQ47" s="99"/>
      <c r="GR47" s="99"/>
      <c r="GS47" s="99"/>
      <c r="GT47" s="99"/>
      <c r="GU47" s="99"/>
      <c r="GV47" s="99"/>
      <c r="GW47" s="99"/>
      <c r="GX47" s="99"/>
      <c r="GY47" s="99"/>
      <c r="GZ47" s="99"/>
      <c r="HA47" s="99"/>
      <c r="HB47" s="99"/>
      <c r="HC47" s="99"/>
      <c r="HD47" s="99"/>
      <c r="HE47" s="99"/>
      <c r="HF47" s="99"/>
      <c r="HG47" s="99"/>
      <c r="HH47" s="99"/>
      <c r="HI47" s="99"/>
      <c r="HJ47" s="99"/>
      <c r="HK47" s="99"/>
      <c r="HL47" s="99"/>
    </row>
    <row r="48" spans="2:220" s="3" customFormat="1" ht="13.5" customHeight="1">
      <c r="L48" s="147"/>
      <c r="AF48" s="69" t="s">
        <v>18</v>
      </c>
      <c r="AG48" s="68">
        <f>SUM(AG$43:AG$47)</f>
        <v>0</v>
      </c>
      <c r="AH48" s="68">
        <f t="shared" ref="AH48:AO48" si="13">SUM(AH$43:AH$47)</f>
        <v>0</v>
      </c>
      <c r="AI48" s="68">
        <f t="shared" si="13"/>
        <v>0</v>
      </c>
      <c r="AJ48" s="68">
        <f t="shared" si="13"/>
        <v>0</v>
      </c>
      <c r="AK48" s="68">
        <f t="shared" si="13"/>
        <v>0</v>
      </c>
      <c r="AL48" s="68">
        <f t="shared" si="13"/>
        <v>0</v>
      </c>
      <c r="AM48" s="68">
        <f t="shared" si="13"/>
        <v>0</v>
      </c>
      <c r="AN48" s="68">
        <f t="shared" si="13"/>
        <v>0</v>
      </c>
      <c r="AO48" s="68">
        <f t="shared" si="13"/>
        <v>0</v>
      </c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  <c r="DV48" s="99"/>
      <c r="DW48" s="99"/>
      <c r="DX48" s="99"/>
      <c r="DY48" s="99"/>
      <c r="DZ48" s="99"/>
      <c r="EA48" s="99"/>
      <c r="EB48" s="99"/>
      <c r="EC48" s="99"/>
      <c r="ED48" s="99"/>
      <c r="EE48" s="99"/>
      <c r="EF48" s="99"/>
      <c r="EG48" s="99"/>
      <c r="EH48" s="99"/>
      <c r="EI48" s="99"/>
      <c r="EJ48" s="99"/>
      <c r="EK48" s="99"/>
      <c r="EL48" s="99"/>
      <c r="EM48" s="99"/>
      <c r="EN48" s="99"/>
      <c r="EO48" s="99"/>
      <c r="EP48" s="99"/>
      <c r="EQ48" s="99"/>
      <c r="ER48" s="99"/>
      <c r="ES48" s="99"/>
      <c r="ET48" s="99"/>
      <c r="EU48" s="99"/>
      <c r="EV48" s="99"/>
      <c r="EW48" s="99"/>
      <c r="EX48" s="99"/>
      <c r="EY48" s="99"/>
      <c r="EZ48" s="99"/>
      <c r="FA48" s="99"/>
      <c r="FB48" s="99"/>
      <c r="FC48" s="99"/>
      <c r="FD48" s="99"/>
      <c r="FE48" s="99"/>
      <c r="FF48" s="99"/>
      <c r="FG48" s="99"/>
      <c r="FH48" s="99"/>
      <c r="FI48" s="99"/>
      <c r="FJ48" s="99"/>
      <c r="FK48" s="99"/>
      <c r="FL48" s="99"/>
      <c r="FM48" s="99"/>
      <c r="FN48" s="99"/>
      <c r="FO48" s="99"/>
      <c r="FP48" s="99"/>
      <c r="FQ48" s="99"/>
      <c r="FR48" s="99"/>
      <c r="FS48" s="99"/>
      <c r="FT48" s="99"/>
      <c r="FU48" s="99"/>
      <c r="FV48" s="99"/>
      <c r="FW48" s="99"/>
      <c r="FX48" s="99"/>
      <c r="FY48" s="99"/>
      <c r="FZ48" s="99"/>
      <c r="GA48" s="99"/>
      <c r="GB48" s="99"/>
      <c r="GC48" s="99"/>
      <c r="GD48" s="99"/>
      <c r="GE48" s="99"/>
      <c r="GF48" s="99"/>
      <c r="GG48" s="99"/>
      <c r="GH48" s="99"/>
      <c r="GI48" s="99"/>
      <c r="GJ48" s="99"/>
      <c r="GK48" s="99"/>
      <c r="GL48" s="99"/>
      <c r="GM48" s="99"/>
      <c r="GN48" s="99"/>
      <c r="GO48" s="99"/>
      <c r="GP48" s="99"/>
      <c r="GQ48" s="99"/>
      <c r="GR48" s="99"/>
      <c r="GS48" s="99"/>
      <c r="GT48" s="99"/>
      <c r="GU48" s="99"/>
      <c r="GV48" s="99"/>
      <c r="GW48" s="99"/>
      <c r="GX48" s="99"/>
      <c r="GY48" s="99"/>
      <c r="GZ48" s="99"/>
      <c r="HA48" s="99"/>
      <c r="HB48" s="99"/>
      <c r="HC48" s="99"/>
      <c r="HD48" s="99"/>
      <c r="HE48" s="99"/>
      <c r="HF48" s="99"/>
      <c r="HG48" s="99"/>
      <c r="HH48" s="99"/>
      <c r="HI48" s="99"/>
      <c r="HJ48" s="99"/>
      <c r="HK48" s="99"/>
      <c r="HL48" s="99"/>
    </row>
    <row r="49" spans="12:220" s="3" customFormat="1" ht="13.5" customHeight="1" thickBot="1">
      <c r="L49" s="147"/>
      <c r="AF49" s="22"/>
      <c r="AG49" s="98"/>
      <c r="AH49" s="21"/>
      <c r="AI49" s="21"/>
      <c r="AJ49" s="21"/>
      <c r="AK49" s="21"/>
      <c r="AL49" s="21"/>
      <c r="AM49" s="21"/>
      <c r="AN49" s="21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99"/>
      <c r="CK49" s="99"/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  <c r="DM49" s="99"/>
      <c r="DN49" s="99"/>
      <c r="DO49" s="99"/>
      <c r="DP49" s="99"/>
      <c r="DQ49" s="99"/>
      <c r="DR49" s="99"/>
      <c r="DS49" s="99"/>
      <c r="DT49" s="99"/>
      <c r="DU49" s="99"/>
      <c r="DV49" s="99"/>
      <c r="DW49" s="99"/>
      <c r="DX49" s="99"/>
      <c r="DY49" s="99"/>
      <c r="DZ49" s="99"/>
      <c r="EA49" s="99"/>
      <c r="EB49" s="99"/>
      <c r="EC49" s="99"/>
      <c r="ED49" s="99"/>
      <c r="EE49" s="99"/>
      <c r="EF49" s="99"/>
      <c r="EG49" s="99"/>
      <c r="EH49" s="99"/>
      <c r="EI49" s="99"/>
      <c r="EJ49" s="99"/>
      <c r="EK49" s="99"/>
      <c r="EL49" s="99"/>
      <c r="EM49" s="99"/>
      <c r="EN49" s="99"/>
      <c r="EO49" s="99"/>
      <c r="EP49" s="99"/>
      <c r="EQ49" s="99"/>
      <c r="ER49" s="99"/>
      <c r="ES49" s="99"/>
      <c r="ET49" s="99"/>
      <c r="EU49" s="99"/>
      <c r="EV49" s="99"/>
      <c r="EW49" s="99"/>
      <c r="EX49" s="99"/>
      <c r="EY49" s="99"/>
      <c r="EZ49" s="99"/>
      <c r="FA49" s="99"/>
      <c r="FB49" s="99"/>
      <c r="FC49" s="99"/>
      <c r="FD49" s="99"/>
      <c r="FE49" s="99"/>
      <c r="FF49" s="99"/>
      <c r="FG49" s="99"/>
      <c r="FH49" s="99"/>
      <c r="FI49" s="99"/>
      <c r="FJ49" s="99"/>
      <c r="FK49" s="99"/>
      <c r="FL49" s="99"/>
      <c r="FM49" s="99"/>
      <c r="FN49" s="99"/>
      <c r="FO49" s="99"/>
      <c r="FP49" s="99"/>
      <c r="FQ49" s="99"/>
      <c r="FR49" s="99"/>
      <c r="FS49" s="99"/>
      <c r="FT49" s="99"/>
      <c r="FU49" s="99"/>
      <c r="FV49" s="99"/>
      <c r="FW49" s="99"/>
      <c r="FX49" s="99"/>
      <c r="FY49" s="99"/>
      <c r="FZ49" s="99"/>
      <c r="GA49" s="99"/>
      <c r="GB49" s="99"/>
      <c r="GC49" s="99"/>
      <c r="GD49" s="99"/>
      <c r="GE49" s="99"/>
      <c r="GF49" s="99"/>
      <c r="GG49" s="99"/>
      <c r="GH49" s="99"/>
      <c r="GI49" s="99"/>
      <c r="GJ49" s="99"/>
      <c r="GK49" s="99"/>
      <c r="GL49" s="99"/>
      <c r="GM49" s="99"/>
      <c r="GN49" s="99"/>
      <c r="GO49" s="99"/>
      <c r="GP49" s="99"/>
      <c r="GQ49" s="99"/>
      <c r="GR49" s="99"/>
      <c r="GS49" s="99"/>
      <c r="GT49" s="99"/>
      <c r="GU49" s="99"/>
      <c r="GV49" s="99"/>
      <c r="GW49" s="99"/>
      <c r="GX49" s="99"/>
      <c r="GY49" s="99"/>
      <c r="GZ49" s="99"/>
      <c r="HA49" s="99"/>
      <c r="HB49" s="99"/>
      <c r="HC49" s="99"/>
      <c r="HD49" s="99"/>
      <c r="HE49" s="99"/>
      <c r="HF49" s="99"/>
      <c r="HG49" s="99"/>
      <c r="HH49" s="99"/>
      <c r="HI49" s="99"/>
      <c r="HJ49" s="99"/>
      <c r="HK49" s="99"/>
      <c r="HL49" s="99"/>
    </row>
    <row r="50" spans="12:220" s="3" customFormat="1" ht="13.5" customHeight="1">
      <c r="L50" s="147"/>
      <c r="AE50" s="22"/>
      <c r="AG50" s="21"/>
      <c r="AH50" s="21"/>
      <c r="AI50" s="21"/>
      <c r="AJ50" s="21"/>
      <c r="AK50" s="21"/>
      <c r="AL50" s="21"/>
      <c r="AM50" s="21"/>
      <c r="AN50" s="21"/>
      <c r="AO50" s="39" t="s">
        <v>19</v>
      </c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9"/>
      <c r="BH50" s="99"/>
      <c r="BI50" s="99"/>
      <c r="BJ50" s="99"/>
      <c r="BK50" s="99"/>
      <c r="BL50" s="99"/>
      <c r="BM50" s="99"/>
      <c r="BN50" s="99"/>
      <c r="BO50" s="99"/>
      <c r="BP50" s="99"/>
      <c r="BQ50" s="99"/>
      <c r="BR50" s="99"/>
      <c r="BS50" s="99"/>
      <c r="BT50" s="99"/>
      <c r="BU50" s="99"/>
      <c r="BV50" s="99"/>
      <c r="BW50" s="99"/>
      <c r="BX50" s="99"/>
      <c r="BY50" s="99"/>
      <c r="BZ50" s="99"/>
      <c r="CA50" s="99"/>
      <c r="CB50" s="99"/>
      <c r="CC50" s="99"/>
      <c r="CD50" s="99"/>
      <c r="CE50" s="99"/>
      <c r="CF50" s="99"/>
      <c r="CG50" s="99"/>
      <c r="CH50" s="99"/>
      <c r="CI50" s="99"/>
      <c r="CJ50" s="99"/>
      <c r="CK50" s="99"/>
      <c r="CL50" s="99"/>
      <c r="CM50" s="99"/>
      <c r="CN50" s="99"/>
      <c r="CO50" s="99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  <c r="DM50" s="99"/>
      <c r="DN50" s="99"/>
      <c r="DO50" s="99"/>
      <c r="DP50" s="99"/>
      <c r="DQ50" s="99"/>
      <c r="DR50" s="99"/>
      <c r="DS50" s="99"/>
      <c r="DT50" s="99"/>
      <c r="DU50" s="99"/>
      <c r="DV50" s="99"/>
      <c r="DW50" s="99"/>
      <c r="DX50" s="99"/>
      <c r="DY50" s="99"/>
      <c r="DZ50" s="99"/>
      <c r="EA50" s="99"/>
      <c r="EB50" s="99"/>
      <c r="EC50" s="99"/>
      <c r="ED50" s="99"/>
      <c r="EE50" s="99"/>
      <c r="EF50" s="99"/>
      <c r="EG50" s="99"/>
      <c r="EH50" s="99"/>
      <c r="EI50" s="99"/>
      <c r="EJ50" s="99"/>
      <c r="EK50" s="99"/>
      <c r="EL50" s="99"/>
      <c r="EM50" s="99"/>
      <c r="EN50" s="99"/>
      <c r="EO50" s="99"/>
      <c r="EP50" s="99"/>
      <c r="EQ50" s="99"/>
      <c r="ER50" s="99"/>
      <c r="ES50" s="99"/>
      <c r="ET50" s="99"/>
      <c r="EU50" s="99"/>
      <c r="EV50" s="99"/>
      <c r="EW50" s="99"/>
      <c r="EX50" s="99"/>
      <c r="EY50" s="99"/>
      <c r="EZ50" s="99"/>
      <c r="FA50" s="99"/>
      <c r="FB50" s="99"/>
      <c r="FC50" s="99"/>
      <c r="FD50" s="99"/>
      <c r="FE50" s="99"/>
      <c r="FF50" s="99"/>
      <c r="FG50" s="99"/>
      <c r="FH50" s="99"/>
      <c r="FI50" s="99"/>
      <c r="FJ50" s="99"/>
      <c r="FK50" s="99"/>
      <c r="FL50" s="99"/>
      <c r="FM50" s="99"/>
      <c r="FN50" s="99"/>
      <c r="FO50" s="99"/>
      <c r="FP50" s="99"/>
      <c r="FQ50" s="99"/>
      <c r="FR50" s="99"/>
      <c r="FS50" s="99"/>
      <c r="FT50" s="99"/>
      <c r="FU50" s="99"/>
      <c r="FV50" s="99"/>
      <c r="FW50" s="99"/>
      <c r="FX50" s="99"/>
      <c r="FY50" s="99"/>
      <c r="FZ50" s="99"/>
      <c r="GA50" s="99"/>
      <c r="GB50" s="99"/>
      <c r="GC50" s="99"/>
      <c r="GD50" s="99"/>
      <c r="GE50" s="99"/>
      <c r="GF50" s="99"/>
      <c r="GG50" s="99"/>
      <c r="GH50" s="99"/>
      <c r="GI50" s="99"/>
      <c r="GJ50" s="99"/>
      <c r="GK50" s="99"/>
      <c r="GL50" s="99"/>
      <c r="GM50" s="99"/>
      <c r="GN50" s="99"/>
      <c r="GO50" s="99"/>
      <c r="GP50" s="99"/>
      <c r="GQ50" s="99"/>
      <c r="GR50" s="99"/>
      <c r="GS50" s="99"/>
      <c r="GT50" s="99"/>
      <c r="GU50" s="99"/>
      <c r="GV50" s="99"/>
      <c r="GW50" s="99"/>
      <c r="GX50" s="99"/>
      <c r="GY50" s="99"/>
      <c r="GZ50" s="99"/>
      <c r="HA50" s="99"/>
      <c r="HB50" s="99"/>
      <c r="HC50" s="99"/>
      <c r="HD50" s="99"/>
      <c r="HE50" s="99"/>
      <c r="HF50" s="99"/>
      <c r="HG50" s="99"/>
      <c r="HH50" s="99"/>
      <c r="HI50" s="99"/>
      <c r="HJ50" s="99"/>
      <c r="HK50" s="99"/>
      <c r="HL50" s="99"/>
    </row>
    <row r="51" spans="12:220" s="3" customFormat="1" ht="13.5" customHeight="1" thickBot="1">
      <c r="L51" s="147"/>
      <c r="AG51" s="21"/>
      <c r="AH51" s="21"/>
      <c r="AI51" s="21"/>
      <c r="AJ51" s="21"/>
      <c r="AK51" s="21"/>
      <c r="AL51" s="21"/>
      <c r="AM51" s="21"/>
      <c r="AN51" s="21"/>
      <c r="AO51" s="40">
        <f>AO48</f>
        <v>0</v>
      </c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99"/>
      <c r="DX51" s="99"/>
      <c r="DY51" s="99"/>
      <c r="DZ51" s="99"/>
      <c r="EA51" s="99"/>
      <c r="EB51" s="99"/>
      <c r="EC51" s="99"/>
      <c r="ED51" s="99"/>
      <c r="EE51" s="99"/>
      <c r="EF51" s="99"/>
      <c r="EG51" s="99"/>
      <c r="EH51" s="99"/>
      <c r="EI51" s="99"/>
      <c r="EJ51" s="99"/>
      <c r="EK51" s="99"/>
      <c r="EL51" s="99"/>
      <c r="EM51" s="99"/>
      <c r="EN51" s="99"/>
      <c r="EO51" s="99"/>
      <c r="EP51" s="99"/>
      <c r="EQ51" s="99"/>
      <c r="ER51" s="99"/>
      <c r="ES51" s="99"/>
      <c r="ET51" s="99"/>
      <c r="EU51" s="99"/>
      <c r="EV51" s="99"/>
      <c r="EW51" s="99"/>
      <c r="EX51" s="99"/>
      <c r="EY51" s="99"/>
      <c r="EZ51" s="99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  <c r="FL51" s="99"/>
      <c r="FM51" s="99"/>
      <c r="FN51" s="99"/>
      <c r="FO51" s="99"/>
      <c r="FP51" s="99"/>
      <c r="FQ51" s="99"/>
      <c r="FR51" s="99"/>
      <c r="FS51" s="99"/>
      <c r="FT51" s="99"/>
      <c r="FU51" s="99"/>
      <c r="FV51" s="99"/>
      <c r="FW51" s="99"/>
      <c r="FX51" s="99"/>
      <c r="FY51" s="99"/>
      <c r="FZ51" s="99"/>
      <c r="GA51" s="99"/>
      <c r="GB51" s="99"/>
      <c r="GC51" s="99"/>
      <c r="GD51" s="99"/>
      <c r="GE51" s="99"/>
      <c r="GF51" s="99"/>
      <c r="GG51" s="99"/>
      <c r="GH51" s="99"/>
      <c r="GI51" s="99"/>
      <c r="GJ51" s="99"/>
      <c r="GK51" s="99"/>
      <c r="GL51" s="99"/>
      <c r="GM51" s="99"/>
      <c r="GN51" s="99"/>
      <c r="GO51" s="99"/>
      <c r="GP51" s="99"/>
      <c r="GQ51" s="99"/>
      <c r="GR51" s="99"/>
      <c r="GS51" s="99"/>
      <c r="GT51" s="99"/>
      <c r="GU51" s="99"/>
      <c r="GV51" s="99"/>
      <c r="GW51" s="99"/>
      <c r="GX51" s="99"/>
      <c r="GY51" s="99"/>
      <c r="GZ51" s="99"/>
      <c r="HA51" s="99"/>
      <c r="HB51" s="99"/>
      <c r="HC51" s="99"/>
      <c r="HD51" s="99"/>
      <c r="HE51" s="99"/>
      <c r="HF51" s="99"/>
      <c r="HG51" s="99"/>
      <c r="HH51" s="99"/>
      <c r="HI51" s="99"/>
      <c r="HJ51" s="99"/>
      <c r="HK51" s="99"/>
      <c r="HL51" s="99"/>
    </row>
    <row r="52" spans="12:220" s="3" customFormat="1" ht="13.5" customHeight="1">
      <c r="L52" s="147"/>
      <c r="AO52" s="21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99"/>
      <c r="DP52" s="99"/>
      <c r="DQ52" s="99"/>
      <c r="DR52" s="99"/>
      <c r="DS52" s="99"/>
      <c r="DT52" s="99"/>
      <c r="DU52" s="99"/>
      <c r="DV52" s="99"/>
      <c r="DW52" s="99"/>
      <c r="DX52" s="99"/>
      <c r="DY52" s="99"/>
      <c r="DZ52" s="99"/>
      <c r="EA52" s="99"/>
      <c r="EB52" s="99"/>
      <c r="EC52" s="99"/>
      <c r="ED52" s="99"/>
      <c r="EE52" s="99"/>
      <c r="EF52" s="99"/>
      <c r="EG52" s="99"/>
      <c r="EH52" s="99"/>
      <c r="EI52" s="99"/>
      <c r="EJ52" s="99"/>
      <c r="EK52" s="99"/>
      <c r="EL52" s="99"/>
      <c r="EM52" s="99"/>
      <c r="EN52" s="99"/>
      <c r="EO52" s="99"/>
      <c r="EP52" s="99"/>
      <c r="EQ52" s="99"/>
      <c r="ER52" s="99"/>
      <c r="ES52" s="99"/>
      <c r="ET52" s="99"/>
      <c r="EU52" s="99"/>
      <c r="EV52" s="99"/>
      <c r="EW52" s="99"/>
      <c r="EX52" s="99"/>
      <c r="EY52" s="99"/>
      <c r="EZ52" s="99"/>
      <c r="FA52" s="99"/>
      <c r="FB52" s="99"/>
      <c r="FC52" s="99"/>
      <c r="FD52" s="99"/>
      <c r="FE52" s="99"/>
      <c r="FF52" s="99"/>
      <c r="FG52" s="99"/>
      <c r="FH52" s="99"/>
      <c r="FI52" s="99"/>
      <c r="FJ52" s="99"/>
      <c r="FK52" s="99"/>
      <c r="FL52" s="99"/>
      <c r="FM52" s="99"/>
      <c r="FN52" s="99"/>
      <c r="FO52" s="99"/>
      <c r="FP52" s="99"/>
      <c r="FQ52" s="99"/>
      <c r="FR52" s="99"/>
      <c r="FS52" s="99"/>
      <c r="FT52" s="99"/>
      <c r="FU52" s="99"/>
      <c r="FV52" s="99"/>
      <c r="FW52" s="99"/>
      <c r="FX52" s="99"/>
      <c r="FY52" s="99"/>
      <c r="FZ52" s="99"/>
      <c r="GA52" s="99"/>
      <c r="GB52" s="99"/>
      <c r="GC52" s="99"/>
      <c r="GD52" s="99"/>
      <c r="GE52" s="99"/>
      <c r="GF52" s="99"/>
      <c r="GG52" s="99"/>
      <c r="GH52" s="99"/>
      <c r="GI52" s="99"/>
      <c r="GJ52" s="99"/>
      <c r="GK52" s="99"/>
      <c r="GL52" s="99"/>
      <c r="GM52" s="99"/>
      <c r="GN52" s="99"/>
      <c r="GO52" s="99"/>
      <c r="GP52" s="99"/>
      <c r="GQ52" s="99"/>
      <c r="GR52" s="99"/>
      <c r="GS52" s="99"/>
      <c r="GT52" s="99"/>
      <c r="GU52" s="99"/>
      <c r="GV52" s="99"/>
      <c r="GW52" s="99"/>
      <c r="GX52" s="99"/>
      <c r="GY52" s="99"/>
      <c r="GZ52" s="99"/>
      <c r="HA52" s="99"/>
      <c r="HB52" s="99"/>
      <c r="HC52" s="99"/>
      <c r="HD52" s="99"/>
      <c r="HE52" s="99"/>
      <c r="HF52" s="99"/>
      <c r="HG52" s="99"/>
      <c r="HH52" s="99"/>
      <c r="HI52" s="99"/>
      <c r="HJ52" s="99"/>
      <c r="HK52" s="99"/>
      <c r="HL52" s="99"/>
    </row>
    <row r="53" spans="12:220" s="3" customFormat="1" ht="13.5" customHeight="1">
      <c r="L53" s="147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99"/>
      <c r="DX53" s="99"/>
      <c r="DY53" s="99"/>
      <c r="DZ53" s="99"/>
      <c r="EA53" s="99"/>
      <c r="EB53" s="99"/>
      <c r="EC53" s="99"/>
      <c r="ED53" s="99"/>
      <c r="EE53" s="99"/>
      <c r="EF53" s="99"/>
      <c r="EG53" s="99"/>
      <c r="EH53" s="99"/>
      <c r="EI53" s="99"/>
      <c r="EJ53" s="99"/>
      <c r="EK53" s="99"/>
      <c r="EL53" s="99"/>
      <c r="EM53" s="99"/>
      <c r="EN53" s="99"/>
      <c r="EO53" s="99"/>
      <c r="EP53" s="99"/>
      <c r="EQ53" s="99"/>
      <c r="ER53" s="99"/>
      <c r="ES53" s="99"/>
      <c r="ET53" s="99"/>
      <c r="EU53" s="99"/>
      <c r="EV53" s="99"/>
      <c r="EW53" s="99"/>
      <c r="EX53" s="99"/>
      <c r="EY53" s="99"/>
      <c r="EZ53" s="99"/>
      <c r="FA53" s="99"/>
      <c r="FB53" s="99"/>
      <c r="FC53" s="99"/>
      <c r="FD53" s="99"/>
      <c r="FE53" s="99"/>
      <c r="FF53" s="99"/>
      <c r="FG53" s="99"/>
      <c r="FH53" s="99"/>
      <c r="FI53" s="99"/>
      <c r="FJ53" s="99"/>
      <c r="FK53" s="99"/>
      <c r="FL53" s="99"/>
      <c r="FM53" s="99"/>
      <c r="FN53" s="99"/>
      <c r="FO53" s="99"/>
      <c r="FP53" s="99"/>
      <c r="FQ53" s="99"/>
      <c r="FR53" s="99"/>
      <c r="FS53" s="99"/>
      <c r="FT53" s="99"/>
      <c r="FU53" s="99"/>
      <c r="FV53" s="99"/>
      <c r="FW53" s="99"/>
      <c r="FX53" s="99"/>
      <c r="FY53" s="99"/>
      <c r="FZ53" s="99"/>
      <c r="GA53" s="99"/>
      <c r="GB53" s="99"/>
      <c r="GC53" s="99"/>
      <c r="GD53" s="99"/>
      <c r="GE53" s="99"/>
      <c r="GF53" s="99"/>
      <c r="GG53" s="99"/>
      <c r="GH53" s="99"/>
      <c r="GI53" s="99"/>
      <c r="GJ53" s="99"/>
      <c r="GK53" s="99"/>
      <c r="GL53" s="99"/>
      <c r="GM53" s="99"/>
      <c r="GN53" s="99"/>
      <c r="GO53" s="99"/>
      <c r="GP53" s="99"/>
      <c r="GQ53" s="99"/>
      <c r="GR53" s="99"/>
      <c r="GS53" s="99"/>
      <c r="GT53" s="99"/>
      <c r="GU53" s="99"/>
      <c r="GV53" s="99"/>
      <c r="GW53" s="99"/>
      <c r="GX53" s="99"/>
      <c r="GY53" s="99"/>
      <c r="GZ53" s="99"/>
      <c r="HA53" s="99"/>
      <c r="HB53" s="99"/>
      <c r="HC53" s="99"/>
      <c r="HD53" s="99"/>
      <c r="HE53" s="99"/>
      <c r="HF53" s="99"/>
      <c r="HG53" s="99"/>
      <c r="HH53" s="99"/>
      <c r="HI53" s="99"/>
      <c r="HJ53" s="99"/>
      <c r="HK53" s="99"/>
      <c r="HL53" s="99"/>
    </row>
    <row r="54" spans="12:220" s="3" customFormat="1" ht="13.5" customHeight="1">
      <c r="L54" s="147"/>
      <c r="AG54" s="1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9"/>
      <c r="BH54" s="99"/>
      <c r="BI54" s="99"/>
      <c r="BJ54" s="99"/>
      <c r="BK54" s="99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  <c r="CC54" s="99"/>
      <c r="CD54" s="99"/>
      <c r="CE54" s="99"/>
      <c r="CF54" s="99"/>
      <c r="CG54" s="99"/>
      <c r="CH54" s="99"/>
      <c r="CI54" s="99"/>
      <c r="CJ54" s="99"/>
      <c r="CK54" s="99"/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  <c r="DM54" s="99"/>
      <c r="DN54" s="99"/>
      <c r="DO54" s="99"/>
      <c r="DP54" s="99"/>
      <c r="DQ54" s="99"/>
      <c r="DR54" s="99"/>
      <c r="DS54" s="99"/>
      <c r="DT54" s="99"/>
      <c r="DU54" s="99"/>
      <c r="DV54" s="99"/>
      <c r="DW54" s="99"/>
      <c r="DX54" s="99"/>
      <c r="DY54" s="99"/>
      <c r="DZ54" s="99"/>
      <c r="EA54" s="99"/>
      <c r="EB54" s="99"/>
      <c r="EC54" s="99"/>
      <c r="ED54" s="99"/>
      <c r="EE54" s="99"/>
      <c r="EF54" s="99"/>
      <c r="EG54" s="99"/>
      <c r="EH54" s="99"/>
      <c r="EI54" s="99"/>
      <c r="EJ54" s="99"/>
      <c r="EK54" s="99"/>
      <c r="EL54" s="99"/>
      <c r="EM54" s="99"/>
      <c r="EN54" s="99"/>
      <c r="EO54" s="99"/>
      <c r="EP54" s="99"/>
      <c r="EQ54" s="99"/>
      <c r="ER54" s="99"/>
      <c r="ES54" s="99"/>
      <c r="ET54" s="99"/>
      <c r="EU54" s="99"/>
      <c r="EV54" s="99"/>
      <c r="EW54" s="99"/>
      <c r="EX54" s="99"/>
      <c r="EY54" s="99"/>
      <c r="EZ54" s="99"/>
      <c r="FA54" s="99"/>
      <c r="FB54" s="99"/>
      <c r="FC54" s="99"/>
      <c r="FD54" s="99"/>
      <c r="FE54" s="99"/>
      <c r="FF54" s="99"/>
      <c r="FG54" s="99"/>
      <c r="FH54" s="99"/>
      <c r="FI54" s="99"/>
      <c r="FJ54" s="99"/>
      <c r="FK54" s="99"/>
      <c r="FL54" s="99"/>
      <c r="FM54" s="99"/>
      <c r="FN54" s="99"/>
      <c r="FO54" s="99"/>
      <c r="FP54" s="99"/>
      <c r="FQ54" s="99"/>
      <c r="FR54" s="99"/>
      <c r="FS54" s="99"/>
      <c r="FT54" s="99"/>
      <c r="FU54" s="99"/>
      <c r="FV54" s="99"/>
      <c r="FW54" s="99"/>
      <c r="FX54" s="99"/>
      <c r="FY54" s="99"/>
      <c r="FZ54" s="99"/>
      <c r="GA54" s="99"/>
      <c r="GB54" s="99"/>
      <c r="GC54" s="99"/>
      <c r="GD54" s="99"/>
      <c r="GE54" s="99"/>
      <c r="GF54" s="99"/>
      <c r="GG54" s="99"/>
      <c r="GH54" s="99"/>
      <c r="GI54" s="99"/>
      <c r="GJ54" s="99"/>
      <c r="GK54" s="99"/>
      <c r="GL54" s="99"/>
      <c r="GM54" s="99"/>
      <c r="GN54" s="99"/>
      <c r="GO54" s="99"/>
      <c r="GP54" s="99"/>
      <c r="GQ54" s="99"/>
      <c r="GR54" s="99"/>
      <c r="GS54" s="99"/>
      <c r="GT54" s="99"/>
      <c r="GU54" s="99"/>
      <c r="GV54" s="99"/>
      <c r="GW54" s="99"/>
      <c r="GX54" s="99"/>
      <c r="GY54" s="99"/>
      <c r="GZ54" s="99"/>
      <c r="HA54" s="99"/>
      <c r="HB54" s="99"/>
      <c r="HC54" s="99"/>
      <c r="HD54" s="99"/>
      <c r="HE54" s="99"/>
      <c r="HF54" s="99"/>
      <c r="HG54" s="99"/>
      <c r="HH54" s="99"/>
      <c r="HI54" s="99"/>
      <c r="HJ54" s="99"/>
      <c r="HK54" s="99"/>
      <c r="HL54" s="99"/>
    </row>
    <row r="55" spans="12:220" s="3" customFormat="1" ht="13.5" customHeight="1">
      <c r="L55" s="147"/>
      <c r="AF55" s="1"/>
      <c r="AG55" s="1"/>
      <c r="AH55" s="1"/>
      <c r="AI55" s="1"/>
      <c r="AJ55" s="1"/>
      <c r="AK55" s="1"/>
      <c r="AL55" s="1"/>
      <c r="AM55" s="1"/>
      <c r="AN55" s="1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9"/>
      <c r="BH55" s="99"/>
      <c r="BI55" s="99"/>
      <c r="BJ55" s="99"/>
      <c r="BK55" s="99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  <c r="CC55" s="99"/>
      <c r="CD55" s="99"/>
      <c r="CE55" s="99"/>
      <c r="CF55" s="99"/>
      <c r="CG55" s="99"/>
      <c r="CH55" s="99"/>
      <c r="CI55" s="99"/>
      <c r="CJ55" s="99"/>
      <c r="CK55" s="99"/>
      <c r="CL55" s="99"/>
      <c r="CM55" s="99"/>
      <c r="CN55" s="99"/>
      <c r="CO55" s="99"/>
      <c r="CP55" s="99"/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  <c r="DM55" s="99"/>
      <c r="DN55" s="99"/>
      <c r="DO55" s="99"/>
      <c r="DP55" s="99"/>
      <c r="DQ55" s="99"/>
      <c r="DR55" s="99"/>
      <c r="DS55" s="99"/>
      <c r="DT55" s="99"/>
      <c r="DU55" s="99"/>
      <c r="DV55" s="99"/>
      <c r="DW55" s="99"/>
      <c r="DX55" s="99"/>
      <c r="DY55" s="99"/>
      <c r="DZ55" s="99"/>
      <c r="EA55" s="99"/>
      <c r="EB55" s="99"/>
      <c r="EC55" s="99"/>
      <c r="ED55" s="99"/>
      <c r="EE55" s="99"/>
      <c r="EF55" s="99"/>
      <c r="EG55" s="99"/>
      <c r="EH55" s="99"/>
      <c r="EI55" s="99"/>
      <c r="EJ55" s="99"/>
      <c r="EK55" s="99"/>
      <c r="EL55" s="99"/>
      <c r="EM55" s="99"/>
      <c r="EN55" s="99"/>
      <c r="EO55" s="99"/>
      <c r="EP55" s="99"/>
      <c r="EQ55" s="99"/>
      <c r="ER55" s="99"/>
      <c r="ES55" s="99"/>
      <c r="ET55" s="99"/>
      <c r="EU55" s="99"/>
      <c r="EV55" s="99"/>
      <c r="EW55" s="99"/>
      <c r="EX55" s="99"/>
      <c r="EY55" s="99"/>
      <c r="EZ55" s="99"/>
      <c r="FA55" s="99"/>
      <c r="FB55" s="99"/>
      <c r="FC55" s="99"/>
      <c r="FD55" s="99"/>
      <c r="FE55" s="99"/>
      <c r="FF55" s="99"/>
      <c r="FG55" s="99"/>
      <c r="FH55" s="99"/>
      <c r="FI55" s="99"/>
      <c r="FJ55" s="99"/>
      <c r="FK55" s="99"/>
      <c r="FL55" s="99"/>
      <c r="FM55" s="99"/>
      <c r="FN55" s="99"/>
      <c r="FO55" s="99"/>
      <c r="FP55" s="99"/>
      <c r="FQ55" s="99"/>
      <c r="FR55" s="99"/>
      <c r="FS55" s="99"/>
      <c r="FT55" s="99"/>
      <c r="FU55" s="99"/>
      <c r="FV55" s="99"/>
      <c r="FW55" s="99"/>
      <c r="FX55" s="99"/>
      <c r="FY55" s="99"/>
      <c r="FZ55" s="99"/>
      <c r="GA55" s="99"/>
      <c r="GB55" s="99"/>
      <c r="GC55" s="99"/>
      <c r="GD55" s="99"/>
      <c r="GE55" s="99"/>
      <c r="GF55" s="99"/>
      <c r="GG55" s="99"/>
      <c r="GH55" s="99"/>
      <c r="GI55" s="99"/>
      <c r="GJ55" s="99"/>
      <c r="GK55" s="99"/>
      <c r="GL55" s="99"/>
      <c r="GM55" s="99"/>
      <c r="GN55" s="99"/>
      <c r="GO55" s="99"/>
      <c r="GP55" s="99"/>
      <c r="GQ55" s="99"/>
      <c r="GR55" s="99"/>
      <c r="GS55" s="99"/>
      <c r="GT55" s="99"/>
      <c r="GU55" s="99"/>
      <c r="GV55" s="99"/>
      <c r="GW55" s="99"/>
      <c r="GX55" s="99"/>
      <c r="GY55" s="99"/>
      <c r="GZ55" s="99"/>
      <c r="HA55" s="99"/>
      <c r="HB55" s="99"/>
      <c r="HC55" s="99"/>
      <c r="HD55" s="99"/>
      <c r="HE55" s="99"/>
      <c r="HF55" s="99"/>
      <c r="HG55" s="99"/>
      <c r="HH55" s="99"/>
      <c r="HI55" s="99"/>
      <c r="HJ55" s="99"/>
      <c r="HK55" s="99"/>
      <c r="HL55" s="99"/>
    </row>
    <row r="56" spans="12:220" ht="13.5" customHeight="1"/>
    <row r="57" spans="12:220" ht="13.5" customHeight="1"/>
  </sheetData>
  <sheetProtection sheet="1" objects="1" scenarios="1" formatCells="0" formatColumns="0" formatRows="0" insertColumns="0" insertRows="0" insertHyperlinks="0" deleteColumns="0" deleteRows="0" sort="0" autoFilter="0" pivotTables="0"/>
  <mergeCells count="3">
    <mergeCell ref="J8:K8"/>
    <mergeCell ref="D8:E8"/>
    <mergeCell ref="F8:G8"/>
  </mergeCells>
  <phoneticPr fontId="4"/>
  <conditionalFormatting sqref="AK28:AL28 AI9:AK31 AL9:AN39 B9:AJ39">
    <cfRule type="expression" dxfId="22" priority="10" stopIfTrue="1">
      <formula>TEXT($C9,"aaa")="日"</formula>
    </cfRule>
    <cfRule type="expression" dxfId="21" priority="11" stopIfTrue="1">
      <formula>TEXT($C9,"aaa")="土"</formula>
    </cfRule>
    <cfRule type="expression" dxfId="20" priority="12" stopIfTrue="1">
      <formula>TEXT($C9,"@")="祝"</formula>
    </cfRule>
  </conditionalFormatting>
  <conditionalFormatting sqref="AK9:AK39">
    <cfRule type="expression" dxfId="19" priority="7" stopIfTrue="1">
      <formula>TEXT($C9,"aaa")="日"</formula>
    </cfRule>
    <cfRule type="expression" dxfId="18" priority="8" stopIfTrue="1">
      <formula>TEXT($C9,"aaa")="土"</formula>
    </cfRule>
    <cfRule type="expression" dxfId="17" priority="9" stopIfTrue="1">
      <formula>TEXT($C9,"@")="祝"</formula>
    </cfRule>
  </conditionalFormatting>
  <conditionalFormatting sqref="AL28">
    <cfRule type="expression" dxfId="16" priority="4" stopIfTrue="1">
      <formula>TEXT($C28,"aaa")="日"</formula>
    </cfRule>
    <cfRule type="expression" dxfId="15" priority="5" stopIfTrue="1">
      <formula>TEXT($C28,"aaa")="土"</formula>
    </cfRule>
    <cfRule type="expression" dxfId="14" priority="6" stopIfTrue="1">
      <formula>TEXT($C28,"@")="祝"</formula>
    </cfRule>
  </conditionalFormatting>
  <conditionalFormatting sqref="AL27">
    <cfRule type="expression" dxfId="13" priority="1" stopIfTrue="1">
      <formula>TEXT($C27,"aaa")="日"</formula>
    </cfRule>
    <cfRule type="expression" dxfId="12" priority="2" stopIfTrue="1">
      <formula>TEXT($C27,"aaa")="土"</formula>
    </cfRule>
    <cfRule type="expression" dxfId="11" priority="3" stopIfTrue="1">
      <formula>TEXT($C27,"@")="祝"</formula>
    </cfRule>
  </conditionalFormatting>
  <pageMargins left="0.19685039370078741" right="0.19685039370078741" top="0.59055118110236227" bottom="0.59055118110236227" header="0.31496062992125984" footer="0.31496062992125984"/>
  <pageSetup paperSize="9" scale="6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4.25"/>
  <cols>
    <col min="1" max="1" width="5.140625" style="149" customWidth="1"/>
    <col min="2" max="2" width="17.85546875" style="149" customWidth="1"/>
    <col min="3" max="3" width="14.42578125" style="149" bestFit="1" customWidth="1"/>
    <col min="4" max="4" width="11.42578125" style="149" bestFit="1" customWidth="1"/>
    <col min="5" max="5" width="21.7109375" style="149" bestFit="1" customWidth="1"/>
    <col min="6" max="6" width="44.140625" style="149" bestFit="1" customWidth="1"/>
    <col min="7" max="7" width="12.140625" style="149" customWidth="1"/>
    <col min="8" max="8" width="2" style="149" customWidth="1"/>
    <col min="9" max="9" width="10.28515625" style="149" customWidth="1"/>
    <col min="10" max="10" width="15.42578125" style="149" customWidth="1"/>
    <col min="11" max="11" width="2" style="149" customWidth="1"/>
    <col min="12" max="12" width="10.28515625" style="149" customWidth="1"/>
    <col min="13" max="13" width="15.42578125" style="149" customWidth="1"/>
    <col min="14" max="14" width="2" style="149" customWidth="1"/>
    <col min="15" max="16384" width="9.140625" style="149"/>
  </cols>
  <sheetData>
    <row r="1" spans="1:13" ht="19.5">
      <c r="A1" s="152" t="s">
        <v>69</v>
      </c>
    </row>
    <row r="2" spans="1:13">
      <c r="I2" s="149" t="s">
        <v>76</v>
      </c>
    </row>
    <row r="3" spans="1:13" ht="15" thickBot="1">
      <c r="B3" s="163" t="s">
        <v>65</v>
      </c>
      <c r="C3" s="163" t="s">
        <v>66</v>
      </c>
      <c r="D3" s="163" t="s">
        <v>80</v>
      </c>
      <c r="E3" s="163" t="s">
        <v>81</v>
      </c>
      <c r="F3" s="163" t="s">
        <v>67</v>
      </c>
      <c r="G3" s="164" t="s">
        <v>68</v>
      </c>
      <c r="I3" s="153" t="s">
        <v>72</v>
      </c>
      <c r="J3" s="149" t="s">
        <v>75</v>
      </c>
      <c r="L3" s="153" t="s">
        <v>72</v>
      </c>
      <c r="M3" s="149" t="s">
        <v>75</v>
      </c>
    </row>
    <row r="4" spans="1:13" ht="15" thickTop="1">
      <c r="B4" s="156"/>
      <c r="C4" s="151"/>
      <c r="D4" s="151"/>
      <c r="E4" s="165"/>
      <c r="F4" s="151"/>
      <c r="G4" s="158"/>
      <c r="I4" s="155" t="s">
        <v>73</v>
      </c>
      <c r="J4" s="154"/>
      <c r="L4" s="155" t="s">
        <v>73</v>
      </c>
      <c r="M4" s="154"/>
    </row>
    <row r="5" spans="1:13">
      <c r="B5" s="156"/>
      <c r="C5" s="151"/>
      <c r="D5" s="151"/>
      <c r="E5" s="165"/>
      <c r="F5" s="151"/>
      <c r="G5" s="158"/>
      <c r="I5" s="155" t="s">
        <v>74</v>
      </c>
      <c r="J5" s="154"/>
      <c r="L5" s="155" t="s">
        <v>74</v>
      </c>
      <c r="M5" s="154"/>
    </row>
    <row r="6" spans="1:13">
      <c r="B6" s="156"/>
      <c r="C6" s="151"/>
      <c r="D6" s="151"/>
      <c r="E6" s="165"/>
      <c r="F6" s="151"/>
      <c r="G6" s="158"/>
      <c r="I6"/>
      <c r="J6"/>
      <c r="L6"/>
      <c r="M6"/>
    </row>
    <row r="7" spans="1:13">
      <c r="B7" s="156"/>
      <c r="C7" s="151"/>
      <c r="D7" s="151"/>
      <c r="E7" s="165"/>
      <c r="F7" s="151"/>
      <c r="G7" s="158"/>
      <c r="I7"/>
      <c r="J7"/>
      <c r="L7"/>
      <c r="M7"/>
    </row>
    <row r="8" spans="1:13">
      <c r="B8" s="156"/>
      <c r="C8" s="151"/>
      <c r="D8" s="151"/>
      <c r="E8" s="165"/>
      <c r="F8" s="151"/>
      <c r="G8" s="158"/>
      <c r="I8"/>
      <c r="J8"/>
      <c r="L8"/>
      <c r="M8"/>
    </row>
    <row r="9" spans="1:13">
      <c r="B9" s="156"/>
      <c r="C9" s="151"/>
      <c r="D9" s="151"/>
      <c r="E9" s="165"/>
      <c r="F9" s="151"/>
      <c r="G9" s="158"/>
      <c r="I9"/>
      <c r="J9"/>
      <c r="L9"/>
      <c r="M9"/>
    </row>
    <row r="10" spans="1:13">
      <c r="B10" s="156"/>
      <c r="C10" s="151"/>
      <c r="D10" s="151"/>
      <c r="E10" s="165"/>
      <c r="F10" s="150"/>
      <c r="G10" s="159"/>
      <c r="I10"/>
      <c r="J10"/>
      <c r="L10"/>
      <c r="M10"/>
    </row>
    <row r="11" spans="1:13">
      <c r="B11" s="156"/>
      <c r="C11" s="151"/>
      <c r="D11" s="151"/>
      <c r="E11" s="165"/>
      <c r="F11" s="151"/>
      <c r="G11" s="167"/>
      <c r="I11"/>
      <c r="J11"/>
      <c r="L11"/>
      <c r="M11"/>
    </row>
    <row r="12" spans="1:13">
      <c r="B12" s="156"/>
      <c r="C12" s="151"/>
      <c r="D12" s="151"/>
      <c r="E12" s="165"/>
      <c r="F12" s="151"/>
      <c r="G12" s="158"/>
      <c r="I12"/>
      <c r="J12"/>
      <c r="L12"/>
      <c r="M12"/>
    </row>
    <row r="13" spans="1:13">
      <c r="B13" s="156"/>
      <c r="C13" s="151"/>
      <c r="D13" s="151"/>
      <c r="E13" s="165"/>
      <c r="F13" s="151"/>
      <c r="G13" s="158"/>
      <c r="I13"/>
      <c r="J13"/>
      <c r="L13"/>
      <c r="M13"/>
    </row>
    <row r="14" spans="1:13">
      <c r="B14" s="156"/>
      <c r="C14" s="151"/>
      <c r="D14" s="151"/>
      <c r="E14" s="165"/>
      <c r="F14" s="151"/>
      <c r="G14" s="158"/>
      <c r="I14"/>
      <c r="J14"/>
      <c r="L14"/>
      <c r="M14"/>
    </row>
    <row r="15" spans="1:13">
      <c r="B15" s="156"/>
      <c r="C15" s="151"/>
      <c r="D15" s="151"/>
      <c r="E15" s="165"/>
      <c r="F15" s="151"/>
      <c r="G15" s="158"/>
      <c r="I15"/>
      <c r="J15"/>
      <c r="L15"/>
      <c r="M15"/>
    </row>
    <row r="16" spans="1:13">
      <c r="B16" s="156"/>
      <c r="C16" s="151"/>
      <c r="D16" s="151"/>
      <c r="E16" s="165"/>
      <c r="F16" s="151"/>
      <c r="G16" s="158"/>
      <c r="I16"/>
      <c r="J16"/>
      <c r="L16"/>
      <c r="M16"/>
    </row>
    <row r="17" spans="2:13">
      <c r="B17" s="156"/>
      <c r="C17" s="151"/>
      <c r="D17" s="151"/>
      <c r="E17" s="165"/>
      <c r="F17" s="151"/>
      <c r="G17" s="158"/>
      <c r="I17"/>
      <c r="J17"/>
      <c r="L17"/>
      <c r="M17"/>
    </row>
    <row r="18" spans="2:13">
      <c r="B18" s="156"/>
      <c r="C18" s="151"/>
      <c r="D18" s="151"/>
      <c r="E18" s="165"/>
      <c r="F18" s="151"/>
      <c r="G18" s="158"/>
      <c r="I18"/>
      <c r="J18"/>
      <c r="L18"/>
      <c r="M18"/>
    </row>
    <row r="19" spans="2:13">
      <c r="B19" s="156"/>
      <c r="C19" s="151"/>
      <c r="D19" s="151"/>
      <c r="E19" s="165"/>
      <c r="F19" s="151"/>
      <c r="G19" s="158"/>
      <c r="I19"/>
      <c r="J19"/>
      <c r="L19"/>
      <c r="M19"/>
    </row>
    <row r="20" spans="2:13">
      <c r="B20" s="156"/>
      <c r="C20" s="151"/>
      <c r="D20" s="151"/>
      <c r="E20" s="165"/>
      <c r="F20" s="151"/>
      <c r="G20" s="159"/>
      <c r="I20"/>
      <c r="J20"/>
      <c r="L20"/>
      <c r="M20"/>
    </row>
    <row r="21" spans="2:13">
      <c r="B21" s="157"/>
      <c r="C21" s="151"/>
      <c r="D21" s="151"/>
      <c r="E21" s="165"/>
      <c r="F21" s="151"/>
      <c r="G21" s="159"/>
      <c r="I21"/>
      <c r="J21"/>
      <c r="L21"/>
      <c r="M21"/>
    </row>
    <row r="22" spans="2:13">
      <c r="B22" s="157"/>
      <c r="C22" s="151"/>
      <c r="D22" s="151"/>
      <c r="E22" s="165"/>
      <c r="F22" s="151"/>
      <c r="G22" s="158"/>
      <c r="I22"/>
      <c r="J22"/>
      <c r="L22"/>
      <c r="M22"/>
    </row>
    <row r="23" spans="2:13">
      <c r="B23" s="157"/>
      <c r="C23" s="151"/>
      <c r="D23" s="151"/>
      <c r="E23" s="165"/>
      <c r="F23" s="151"/>
      <c r="G23" s="158"/>
      <c r="I23"/>
      <c r="J23"/>
      <c r="L23"/>
      <c r="M23"/>
    </row>
    <row r="24" spans="2:13">
      <c r="B24" s="157"/>
      <c r="C24" s="151"/>
      <c r="D24" s="151"/>
      <c r="E24" s="165"/>
      <c r="F24" s="151"/>
      <c r="G24" s="159"/>
      <c r="I24"/>
      <c r="J24"/>
      <c r="L24"/>
      <c r="M24"/>
    </row>
    <row r="25" spans="2:13">
      <c r="B25" s="157"/>
      <c r="C25" s="151"/>
      <c r="D25" s="151"/>
      <c r="E25" s="165"/>
      <c r="F25" s="150"/>
      <c r="G25" s="159"/>
      <c r="I25"/>
      <c r="J25"/>
      <c r="L25"/>
      <c r="M25"/>
    </row>
    <row r="26" spans="2:13">
      <c r="B26" s="157"/>
      <c r="C26" s="151"/>
      <c r="D26" s="151"/>
      <c r="E26" s="165"/>
      <c r="F26" s="150"/>
      <c r="G26" s="159"/>
      <c r="I26"/>
      <c r="J26"/>
      <c r="L26"/>
      <c r="M26"/>
    </row>
    <row r="27" spans="2:13">
      <c r="B27" s="157"/>
      <c r="C27" s="151"/>
      <c r="D27" s="151"/>
      <c r="E27" s="165"/>
      <c r="F27" s="151"/>
      <c r="G27" s="158"/>
      <c r="I27"/>
      <c r="J27"/>
      <c r="L27"/>
      <c r="M27"/>
    </row>
    <row r="28" spans="2:13">
      <c r="B28" s="157"/>
      <c r="C28" s="151"/>
      <c r="D28" s="151"/>
      <c r="E28" s="165"/>
      <c r="F28" s="150"/>
      <c r="G28" s="159"/>
      <c r="I28"/>
      <c r="J28"/>
      <c r="L28"/>
      <c r="M28"/>
    </row>
    <row r="29" spans="2:13">
      <c r="B29" s="157"/>
      <c r="C29" s="151"/>
      <c r="D29" s="151"/>
      <c r="E29" s="165"/>
      <c r="F29" s="151"/>
      <c r="G29" s="167"/>
      <c r="I29"/>
      <c r="J29"/>
      <c r="L29"/>
      <c r="M29"/>
    </row>
    <row r="30" spans="2:13">
      <c r="B30" s="157"/>
      <c r="C30" s="151"/>
      <c r="D30" s="151"/>
      <c r="E30" s="165"/>
      <c r="F30" s="150"/>
      <c r="G30" s="159"/>
      <c r="I30"/>
      <c r="J30"/>
      <c r="L30"/>
      <c r="M30"/>
    </row>
    <row r="31" spans="2:13">
      <c r="B31" s="157"/>
      <c r="C31" s="151"/>
      <c r="D31" s="151"/>
      <c r="E31" s="165"/>
      <c r="F31" s="151"/>
      <c r="G31" s="158"/>
      <c r="I31"/>
      <c r="J31"/>
      <c r="L31"/>
      <c r="M31"/>
    </row>
    <row r="32" spans="2:13">
      <c r="B32" s="157"/>
      <c r="C32" s="151"/>
      <c r="D32" s="151"/>
      <c r="E32" s="165"/>
      <c r="F32" s="151"/>
      <c r="G32" s="159"/>
      <c r="I32"/>
      <c r="J32"/>
      <c r="L32"/>
      <c r="M32"/>
    </row>
    <row r="33" spans="2:13">
      <c r="B33" s="157"/>
      <c r="C33" s="151"/>
      <c r="D33" s="151"/>
      <c r="E33" s="165"/>
      <c r="F33" s="151"/>
      <c r="G33" s="158"/>
      <c r="I33"/>
      <c r="J33"/>
      <c r="L33"/>
      <c r="M33"/>
    </row>
    <row r="34" spans="2:13">
      <c r="B34" s="157"/>
      <c r="C34" s="151"/>
      <c r="D34" s="151"/>
      <c r="E34" s="165"/>
      <c r="F34" s="151"/>
      <c r="G34" s="158"/>
      <c r="I34"/>
      <c r="J34"/>
      <c r="L34"/>
      <c r="M34"/>
    </row>
    <row r="35" spans="2:13">
      <c r="B35" s="157"/>
      <c r="C35" s="151"/>
      <c r="D35" s="151"/>
      <c r="E35" s="165"/>
      <c r="F35" s="151"/>
      <c r="G35" s="159"/>
      <c r="I35"/>
      <c r="J35"/>
      <c r="L35"/>
      <c r="M35"/>
    </row>
    <row r="36" spans="2:13">
      <c r="B36" s="157"/>
      <c r="C36" s="151"/>
      <c r="D36" s="151"/>
      <c r="E36" s="165"/>
      <c r="F36" s="151"/>
      <c r="G36" s="158"/>
      <c r="I36"/>
      <c r="J36"/>
      <c r="L36"/>
      <c r="M36"/>
    </row>
    <row r="37" spans="2:13">
      <c r="B37" s="157"/>
      <c r="C37" s="151"/>
      <c r="D37" s="151"/>
      <c r="E37" s="165"/>
      <c r="F37" s="151"/>
      <c r="G37" s="158"/>
      <c r="I37"/>
      <c r="J37"/>
      <c r="L37"/>
      <c r="M37"/>
    </row>
    <row r="38" spans="2:13">
      <c r="B38" s="157"/>
      <c r="C38" s="151"/>
      <c r="D38" s="151"/>
      <c r="E38" s="165"/>
      <c r="F38" s="151"/>
      <c r="G38" s="158"/>
      <c r="I38"/>
      <c r="J38"/>
      <c r="L38"/>
      <c r="M38"/>
    </row>
    <row r="39" spans="2:13">
      <c r="B39" s="157"/>
      <c r="C39" s="151"/>
      <c r="D39" s="151"/>
      <c r="E39" s="165"/>
      <c r="F39" s="151"/>
      <c r="G39" s="159"/>
      <c r="L39"/>
      <c r="M39"/>
    </row>
    <row r="40" spans="2:13">
      <c r="B40" s="157"/>
      <c r="C40" s="151"/>
      <c r="D40" s="151"/>
      <c r="E40" s="165"/>
      <c r="F40" s="151"/>
      <c r="G40" s="158"/>
      <c r="L40"/>
      <c r="M40"/>
    </row>
    <row r="41" spans="2:13">
      <c r="B41" s="157"/>
      <c r="C41" s="151"/>
      <c r="D41" s="151"/>
      <c r="E41" s="165"/>
      <c r="F41" s="151"/>
      <c r="G41" s="158"/>
      <c r="L41"/>
      <c r="M41"/>
    </row>
    <row r="42" spans="2:13">
      <c r="B42" s="157"/>
      <c r="C42" s="151"/>
      <c r="D42" s="151"/>
      <c r="E42" s="165"/>
      <c r="F42" s="151"/>
      <c r="G42" s="158"/>
      <c r="L42"/>
      <c r="M42"/>
    </row>
    <row r="43" spans="2:13">
      <c r="B43" s="157"/>
      <c r="C43" s="151"/>
      <c r="D43" s="151"/>
      <c r="E43" s="165"/>
      <c r="F43" s="151"/>
      <c r="G43" s="159"/>
    </row>
    <row r="44" spans="2:13">
      <c r="B44" s="157"/>
      <c r="C44" s="151"/>
      <c r="D44" s="151"/>
      <c r="E44" s="165"/>
      <c r="F44" s="150"/>
      <c r="G44" s="159"/>
    </row>
    <row r="45" spans="2:13">
      <c r="B45" s="157"/>
      <c r="C45" s="151"/>
      <c r="D45" s="151"/>
      <c r="E45" s="165"/>
      <c r="F45" s="151"/>
      <c r="G45" s="158"/>
    </row>
    <row r="46" spans="2:13">
      <c r="B46" s="157"/>
      <c r="C46" s="151"/>
      <c r="D46" s="151"/>
      <c r="E46" s="165"/>
      <c r="F46" s="151"/>
      <c r="G46" s="159"/>
    </row>
    <row r="47" spans="2:13">
      <c r="B47" s="157"/>
      <c r="C47" s="151"/>
      <c r="D47" s="151"/>
      <c r="E47" s="165"/>
      <c r="F47" s="150"/>
      <c r="G47" s="159"/>
    </row>
    <row r="48" spans="2:13">
      <c r="B48" s="157"/>
      <c r="C48" s="151"/>
      <c r="D48" s="151"/>
      <c r="E48" s="165"/>
      <c r="F48" s="151"/>
      <c r="G48" s="159"/>
    </row>
    <row r="49" spans="2:7">
      <c r="B49" s="157"/>
      <c r="C49" s="151"/>
      <c r="D49" s="151"/>
      <c r="E49" s="165"/>
      <c r="F49" s="150"/>
      <c r="G49" s="159"/>
    </row>
    <row r="50" spans="2:7">
      <c r="B50" s="157"/>
      <c r="C50" s="151"/>
      <c r="D50" s="151"/>
      <c r="E50" s="165"/>
      <c r="F50" s="151"/>
      <c r="G50" s="159"/>
    </row>
    <row r="51" spans="2:7">
      <c r="B51" s="157"/>
      <c r="C51" s="151"/>
      <c r="D51" s="151"/>
      <c r="E51" s="165"/>
      <c r="F51" s="150"/>
      <c r="G51" s="159"/>
    </row>
    <row r="52" spans="2:7">
      <c r="B52" s="157"/>
      <c r="C52" s="151"/>
      <c r="D52" s="151"/>
      <c r="E52" s="165"/>
      <c r="F52" s="150"/>
      <c r="G52" s="159"/>
    </row>
    <row r="53" spans="2:7">
      <c r="B53" s="157"/>
      <c r="C53" s="151"/>
      <c r="D53" s="151"/>
      <c r="E53" s="165"/>
      <c r="F53" s="150"/>
      <c r="G53" s="159"/>
    </row>
    <row r="54" spans="2:7">
      <c r="B54" s="157"/>
      <c r="C54" s="151"/>
      <c r="D54" s="151"/>
      <c r="E54" s="165"/>
      <c r="F54" s="151"/>
      <c r="G54" s="158"/>
    </row>
    <row r="55" spans="2:7">
      <c r="B55" s="157"/>
      <c r="C55" s="151"/>
      <c r="D55" s="151"/>
      <c r="E55" s="165"/>
      <c r="F55" s="150"/>
      <c r="G55" s="159"/>
    </row>
    <row r="56" spans="2:7">
      <c r="B56" s="157"/>
      <c r="C56" s="151"/>
      <c r="D56" s="151"/>
      <c r="E56" s="165"/>
      <c r="F56" s="151"/>
      <c r="G56" s="158"/>
    </row>
    <row r="57" spans="2:7">
      <c r="B57" s="160"/>
      <c r="C57" s="161"/>
      <c r="D57" s="161"/>
      <c r="E57" s="166"/>
      <c r="F57" s="161"/>
      <c r="G57" s="162"/>
    </row>
    <row r="58" spans="2:7">
      <c r="B58" s="149" t="s">
        <v>70</v>
      </c>
      <c r="C58" s="149" t="s">
        <v>71</v>
      </c>
      <c r="E58" s="149" t="s">
        <v>70</v>
      </c>
      <c r="F58" s="149" t="s">
        <v>70</v>
      </c>
      <c r="G58" s="149" t="s">
        <v>70</v>
      </c>
    </row>
    <row r="61" spans="2:7">
      <c r="E61" s="149" t="s">
        <v>82</v>
      </c>
    </row>
    <row r="62" spans="2:7">
      <c r="E62" s="149" t="s">
        <v>83</v>
      </c>
    </row>
    <row r="63" spans="2:7">
      <c r="E63" s="149" t="s">
        <v>77</v>
      </c>
    </row>
    <row r="64" spans="2:7">
      <c r="E64" s="149" t="s">
        <v>78</v>
      </c>
    </row>
    <row r="65" spans="5:5">
      <c r="E65" s="149" t="s">
        <v>79</v>
      </c>
    </row>
  </sheetData>
  <phoneticPr fontId="4"/>
  <pageMargins left="0.7" right="0.7" top="0.75" bottom="0.75" header="0.3" footer="0.3"/>
  <drawing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51"/>
  <sheetViews>
    <sheetView showGridLines="0" workbookViewId="0"/>
  </sheetViews>
  <sheetFormatPr defaultColWidth="9.140625" defaultRowHeight="12"/>
  <cols>
    <col min="1" max="1" width="1.7109375" style="45" customWidth="1"/>
    <col min="2" max="2" width="11.85546875" style="45" bestFit="1" customWidth="1"/>
    <col min="3" max="3" width="13.5703125" style="45" bestFit="1" customWidth="1"/>
    <col min="4" max="4" width="2.42578125" style="45" customWidth="1"/>
    <col min="5" max="5" width="6.42578125" customWidth="1"/>
    <col min="6" max="6" width="3.42578125" bestFit="1" customWidth="1"/>
    <col min="7" max="7" width="6.42578125" customWidth="1"/>
    <col min="8" max="8" width="9.140625" bestFit="1" customWidth="1"/>
    <col min="10" max="10" width="18" style="45" bestFit="1" customWidth="1"/>
    <col min="11" max="16384" width="9.140625" style="45"/>
  </cols>
  <sheetData>
    <row r="1" spans="2:8" s="43" customFormat="1" ht="6.75" customHeight="1"/>
    <row r="2" spans="2:8" s="43" customFormat="1">
      <c r="B2" s="48">
        <f>YEAR(勤怠!K2)</f>
        <v>2019</v>
      </c>
      <c r="C2" s="95" t="s">
        <v>21</v>
      </c>
    </row>
    <row r="3" spans="2:8">
      <c r="B3" s="89">
        <f>DATE($B$2,1,1)</f>
        <v>43466</v>
      </c>
      <c r="C3" s="90" t="s">
        <v>22</v>
      </c>
      <c r="E3" s="116" t="s">
        <v>10</v>
      </c>
      <c r="F3" s="117"/>
      <c r="G3" s="118"/>
      <c r="H3" s="44"/>
    </row>
    <row r="4" spans="2:8" ht="12" customHeight="1">
      <c r="B4" s="91">
        <f>DATE($B$2,1,2)</f>
        <v>43467</v>
      </c>
      <c r="C4" s="92" t="s">
        <v>2</v>
      </c>
      <c r="E4" s="135">
        <v>0</v>
      </c>
      <c r="F4" s="138" t="s">
        <v>60</v>
      </c>
      <c r="G4" s="136">
        <v>0.53125</v>
      </c>
      <c r="H4" s="41"/>
    </row>
    <row r="5" spans="2:8" ht="12" customHeight="1">
      <c r="B5" s="91">
        <f>DATE($B$2,1,3)</f>
        <v>43468</v>
      </c>
      <c r="C5" s="92" t="s">
        <v>2</v>
      </c>
      <c r="E5" s="135">
        <v>0.5625</v>
      </c>
      <c r="F5" s="139" t="s">
        <v>60</v>
      </c>
      <c r="G5" s="137">
        <v>0.72916666666666663</v>
      </c>
      <c r="H5" s="41"/>
    </row>
    <row r="6" spans="2:8" ht="12" customHeight="1">
      <c r="B6" s="91">
        <f>DATE(B$2,1,14-WEEKDAY(DATE(B$2,1,0),3))</f>
        <v>43479</v>
      </c>
      <c r="C6" s="92" t="s">
        <v>24</v>
      </c>
      <c r="E6" s="135">
        <v>0.73958333333333337</v>
      </c>
      <c r="F6" s="139" t="s">
        <v>60</v>
      </c>
      <c r="G6" s="137"/>
      <c r="H6" s="41"/>
    </row>
    <row r="7" spans="2:8" ht="12" customHeight="1">
      <c r="B7" s="91">
        <f>DATE($B$2,2,11)</f>
        <v>43507</v>
      </c>
      <c r="C7" s="92" t="s">
        <v>25</v>
      </c>
      <c r="E7" s="135"/>
      <c r="F7" s="139" t="s">
        <v>60</v>
      </c>
      <c r="G7" s="137"/>
      <c r="H7" s="41"/>
    </row>
    <row r="8" spans="2:8" ht="12" customHeight="1">
      <c r="B8" s="91" t="str">
        <f>IF(WEEKDAY(B7)=1,B7+1,"")</f>
        <v/>
      </c>
      <c r="C8" s="93" t="s">
        <v>26</v>
      </c>
      <c r="E8" s="135"/>
      <c r="F8" s="139" t="s">
        <v>60</v>
      </c>
      <c r="G8" s="137"/>
      <c r="H8" s="41"/>
    </row>
    <row r="9" spans="2:8" ht="12" customHeight="1">
      <c r="B9" s="91">
        <f>DATE(B$2,3,INT(20.8431+0.242194*(B$2-1980)-INT((B$2-1980)/4)))</f>
        <v>43545</v>
      </c>
      <c r="C9" s="92" t="s">
        <v>28</v>
      </c>
      <c r="E9" s="135"/>
      <c r="F9" s="139" t="s">
        <v>60</v>
      </c>
      <c r="G9" s="137"/>
      <c r="H9" s="41"/>
    </row>
    <row r="10" spans="2:8" ht="12" customHeight="1">
      <c r="B10" s="91" t="str">
        <f>IF(WEEKDAY(B9)=1,B9+1,"")</f>
        <v/>
      </c>
      <c r="C10" s="93" t="s">
        <v>26</v>
      </c>
      <c r="E10" s="135"/>
      <c r="F10" s="139" t="s">
        <v>60</v>
      </c>
      <c r="G10" s="137"/>
      <c r="H10" s="41"/>
    </row>
    <row r="11" spans="2:8" ht="12" customHeight="1">
      <c r="B11" s="91">
        <f>DATE($B$2,4,29)</f>
        <v>43584</v>
      </c>
      <c r="C11" s="92" t="s">
        <v>3</v>
      </c>
      <c r="D11" s="46"/>
      <c r="E11" s="41"/>
      <c r="F11" s="41"/>
      <c r="G11" s="41"/>
      <c r="H11" s="41"/>
    </row>
    <row r="12" spans="2:8" ht="12" customHeight="1">
      <c r="B12" s="91" t="str">
        <f>IF(WEEKDAY(B11)=1,B11+1,"")</f>
        <v/>
      </c>
      <c r="C12" s="93" t="s">
        <v>29</v>
      </c>
      <c r="E12" s="41"/>
      <c r="F12" s="41"/>
      <c r="G12" s="41"/>
      <c r="H12" s="42"/>
    </row>
    <row r="13" spans="2:8" ht="12" customHeight="1">
      <c r="B13" s="91">
        <f>DATE($B$2,5,3)</f>
        <v>43588</v>
      </c>
      <c r="C13" s="92" t="s">
        <v>30</v>
      </c>
      <c r="E13" s="116" t="s">
        <v>11</v>
      </c>
      <c r="F13" s="117"/>
      <c r="G13" s="118"/>
      <c r="H13" s="119" t="s">
        <v>12</v>
      </c>
    </row>
    <row r="14" spans="2:8" ht="12" customHeight="1">
      <c r="B14" s="91" t="str">
        <f>IF(WEEKDAY(B13)=1,B13+3,"")</f>
        <v/>
      </c>
      <c r="C14" s="93" t="s">
        <v>29</v>
      </c>
      <c r="E14" s="84">
        <f t="shared" ref="E14:E19" si="0">G4</f>
        <v>0.53125</v>
      </c>
      <c r="F14" s="85" t="s">
        <v>27</v>
      </c>
      <c r="G14" s="86">
        <f t="shared" ref="G14:G19" si="1">E5</f>
        <v>0.5625</v>
      </c>
      <c r="H14" s="87">
        <f t="shared" ref="H14:H19" si="2">G14-E14</f>
        <v>3.125E-2</v>
      </c>
    </row>
    <row r="15" spans="2:8" ht="12" customHeight="1">
      <c r="B15" s="91">
        <f>DATE($B$2,5,4)</f>
        <v>43589</v>
      </c>
      <c r="C15" s="92" t="s">
        <v>31</v>
      </c>
      <c r="E15" s="84">
        <f t="shared" si="0"/>
        <v>0.72916666666666663</v>
      </c>
      <c r="F15" s="88" t="s">
        <v>27</v>
      </c>
      <c r="G15" s="86">
        <f t="shared" si="1"/>
        <v>0.73958333333333337</v>
      </c>
      <c r="H15" s="87">
        <f t="shared" si="2"/>
        <v>1.0416666666666741E-2</v>
      </c>
    </row>
    <row r="16" spans="2:8" ht="12" customHeight="1">
      <c r="B16" s="91" t="str">
        <f>IF(WEEKDAY(B15)=1,B15+2,"")</f>
        <v/>
      </c>
      <c r="C16" s="93" t="s">
        <v>29</v>
      </c>
      <c r="E16" s="84">
        <f t="shared" si="0"/>
        <v>0</v>
      </c>
      <c r="F16" s="88" t="s">
        <v>23</v>
      </c>
      <c r="G16" s="86">
        <f t="shared" si="1"/>
        <v>0</v>
      </c>
      <c r="H16" s="87">
        <f t="shared" si="2"/>
        <v>0</v>
      </c>
    </row>
    <row r="17" spans="2:8" ht="12" customHeight="1">
      <c r="B17" s="91">
        <f>DATE($B$2,5,5)</f>
        <v>43590</v>
      </c>
      <c r="C17" s="92" t="s">
        <v>32</v>
      </c>
      <c r="E17" s="84">
        <f t="shared" si="0"/>
        <v>0</v>
      </c>
      <c r="F17" s="88" t="s">
        <v>23</v>
      </c>
      <c r="G17" s="86">
        <f t="shared" si="1"/>
        <v>0</v>
      </c>
      <c r="H17" s="87">
        <f t="shared" si="2"/>
        <v>0</v>
      </c>
    </row>
    <row r="18" spans="2:8" ht="12" customHeight="1">
      <c r="B18" s="91">
        <f>IF(WEEKDAY(B17)=1,B17+1,"")</f>
        <v>43591</v>
      </c>
      <c r="C18" s="93" t="s">
        <v>29</v>
      </c>
      <c r="E18" s="84">
        <f t="shared" si="0"/>
        <v>0</v>
      </c>
      <c r="F18" s="88" t="s">
        <v>23</v>
      </c>
      <c r="G18" s="86">
        <f t="shared" si="1"/>
        <v>0</v>
      </c>
      <c r="H18" s="87">
        <f t="shared" si="2"/>
        <v>0</v>
      </c>
    </row>
    <row r="19" spans="2:8" ht="12" customHeight="1">
      <c r="B19" s="91">
        <f>DATE(B$2,7,21-WEEKDAY(DATE(B$2,7,0),3))</f>
        <v>43661</v>
      </c>
      <c r="C19" s="92" t="s">
        <v>33</v>
      </c>
      <c r="E19" s="84">
        <f t="shared" si="0"/>
        <v>0</v>
      </c>
      <c r="F19" s="88" t="s">
        <v>23</v>
      </c>
      <c r="G19" s="86">
        <f t="shared" si="1"/>
        <v>0</v>
      </c>
      <c r="H19" s="87">
        <f t="shared" si="2"/>
        <v>0</v>
      </c>
    </row>
    <row r="20" spans="2:8" ht="12" customHeight="1">
      <c r="B20" s="91">
        <f>DATE($B$2,8,11)</f>
        <v>43688</v>
      </c>
      <c r="C20" s="92" t="s">
        <v>44</v>
      </c>
    </row>
    <row r="21" spans="2:8" ht="12" customHeight="1">
      <c r="B21" s="91">
        <f>IF(WEEKDAY(B20)=1,B20+1,"")</f>
        <v>43689</v>
      </c>
      <c r="C21" s="93" t="s">
        <v>29</v>
      </c>
    </row>
    <row r="22" spans="2:8" ht="12" customHeight="1">
      <c r="B22" s="91">
        <f>DATE(B$2,9,21-WEEKDAY(DATE(B$2,9,0),3))</f>
        <v>43724</v>
      </c>
      <c r="C22" s="92" t="s">
        <v>34</v>
      </c>
    </row>
    <row r="23" spans="2:8" ht="12" customHeight="1">
      <c r="B23" s="91" t="str">
        <f>IF(B24-B22=2,B22+1,"")</f>
        <v/>
      </c>
      <c r="C23" s="94" t="s">
        <v>35</v>
      </c>
    </row>
    <row r="24" spans="2:8" ht="12" customHeight="1">
      <c r="B24" s="91">
        <f>DATE(B$2,9,INT(23.2488+0.242194*(B$2-1980)-INT((B$2-1980)/4)))</f>
        <v>43731</v>
      </c>
      <c r="C24" s="92" t="s">
        <v>36</v>
      </c>
    </row>
    <row r="25" spans="2:8" ht="12" customHeight="1">
      <c r="B25" s="91" t="str">
        <f>IF(WEEKDAY(B24)=1,B24+1,"")</f>
        <v/>
      </c>
      <c r="C25" s="93" t="s">
        <v>37</v>
      </c>
    </row>
    <row r="26" spans="2:8" ht="12" customHeight="1">
      <c r="B26" s="91">
        <f>DATE(B$2,10,14-WEEKDAY(DATE(B$2,10,0),3))</f>
        <v>43752</v>
      </c>
      <c r="C26" s="92" t="s">
        <v>38</v>
      </c>
    </row>
    <row r="27" spans="2:8" ht="12" customHeight="1">
      <c r="B27" s="91">
        <f>DATE($B$2,11,3)</f>
        <v>43772</v>
      </c>
      <c r="C27" s="92" t="s">
        <v>39</v>
      </c>
    </row>
    <row r="28" spans="2:8" ht="12" customHeight="1">
      <c r="B28" s="91">
        <f>IF(WEEKDAY(B27)=1,B27+1,"")</f>
        <v>43773</v>
      </c>
      <c r="C28" s="93" t="s">
        <v>37</v>
      </c>
    </row>
    <row r="29" spans="2:8" ht="12" customHeight="1">
      <c r="B29" s="91">
        <f>DATE($B$2,11,23)</f>
        <v>43792</v>
      </c>
      <c r="C29" s="92" t="s">
        <v>40</v>
      </c>
    </row>
    <row r="30" spans="2:8" ht="12" customHeight="1">
      <c r="B30" s="91" t="str">
        <f>IF(WEEKDAY(B29)=1,B29+1,"")</f>
        <v/>
      </c>
      <c r="C30" s="93" t="s">
        <v>37</v>
      </c>
    </row>
    <row r="31" spans="2:8" ht="12" customHeight="1">
      <c r="B31" s="91"/>
      <c r="C31" s="92"/>
    </row>
    <row r="32" spans="2:8" ht="12" customHeight="1">
      <c r="B32" s="91" t="str">
        <f>IF(WEEKDAY(B31)=1,B31+1,"")</f>
        <v/>
      </c>
      <c r="C32" s="93" t="s">
        <v>37</v>
      </c>
    </row>
    <row r="33" spans="2:3" ht="12" customHeight="1">
      <c r="B33" s="91">
        <f>DATE($B$2,12,29)</f>
        <v>43828</v>
      </c>
      <c r="C33" s="92" t="s">
        <v>4</v>
      </c>
    </row>
    <row r="34" spans="2:3" ht="12" customHeight="1">
      <c r="B34" s="91">
        <f>DATE($B$2,12,30)</f>
        <v>43829</v>
      </c>
      <c r="C34" s="92" t="s">
        <v>4</v>
      </c>
    </row>
    <row r="35" spans="2:3" ht="12" customHeight="1">
      <c r="B35" s="91">
        <f>DATE($B$2,12,31)</f>
        <v>43830</v>
      </c>
      <c r="C35" s="92" t="s">
        <v>4</v>
      </c>
    </row>
    <row r="36" spans="2:3" ht="12" customHeight="1">
      <c r="B36" s="81"/>
      <c r="C36" s="80"/>
    </row>
    <row r="37" spans="2:3" ht="12" customHeight="1">
      <c r="B37" s="148">
        <v>43469</v>
      </c>
      <c r="C37" s="80" t="s">
        <v>61</v>
      </c>
    </row>
    <row r="38" spans="2:3" ht="12" customHeight="1">
      <c r="B38" s="148">
        <v>43585</v>
      </c>
      <c r="C38" s="80" t="s">
        <v>62</v>
      </c>
    </row>
    <row r="39" spans="2:3" ht="12" customHeight="1">
      <c r="B39" s="148">
        <v>43586</v>
      </c>
      <c r="C39" s="80" t="s">
        <v>62</v>
      </c>
    </row>
    <row r="40" spans="2:3" ht="12" customHeight="1">
      <c r="B40" s="148">
        <v>43587</v>
      </c>
      <c r="C40" s="80" t="s">
        <v>62</v>
      </c>
    </row>
    <row r="41" spans="2:3" ht="12" customHeight="1">
      <c r="B41" s="148">
        <v>43686</v>
      </c>
      <c r="C41" s="80" t="s">
        <v>63</v>
      </c>
    </row>
    <row r="42" spans="2:3" ht="12" customHeight="1">
      <c r="B42" s="148">
        <v>43690</v>
      </c>
      <c r="C42" s="80" t="s">
        <v>63</v>
      </c>
    </row>
    <row r="43" spans="2:3" ht="12" customHeight="1">
      <c r="B43" s="148">
        <v>43691</v>
      </c>
      <c r="C43" s="80" t="s">
        <v>63</v>
      </c>
    </row>
    <row r="44" spans="2:3" ht="12" customHeight="1">
      <c r="B44" s="148">
        <v>43692</v>
      </c>
      <c r="C44" s="80" t="s">
        <v>63</v>
      </c>
    </row>
    <row r="45" spans="2:3">
      <c r="B45" s="148">
        <v>43693</v>
      </c>
      <c r="C45" s="80" t="s">
        <v>63</v>
      </c>
    </row>
    <row r="46" spans="2:3">
      <c r="B46" s="148">
        <v>43696</v>
      </c>
      <c r="C46" s="80" t="s">
        <v>63</v>
      </c>
    </row>
    <row r="47" spans="2:3">
      <c r="B47" s="120">
        <v>43759</v>
      </c>
      <c r="C47" s="80" t="s">
        <v>64</v>
      </c>
    </row>
    <row r="48" spans="2:3">
      <c r="B48" s="120">
        <v>43760</v>
      </c>
      <c r="C48" s="80" t="s">
        <v>64</v>
      </c>
    </row>
    <row r="49" spans="1:3">
      <c r="B49" s="79"/>
      <c r="C49" s="80"/>
    </row>
    <row r="50" spans="1:3">
      <c r="A50" s="47"/>
      <c r="B50" s="81"/>
      <c r="C50" s="80"/>
    </row>
    <row r="51" spans="1:3">
      <c r="B51" s="82"/>
      <c r="C51" s="83"/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勤怠</vt:lpstr>
      <vt:lpstr>勤怠詳細</vt:lpstr>
      <vt:lpstr>work</vt:lpstr>
      <vt:lpstr>勤怠!Print_Area</vt:lpstr>
      <vt:lpstr>祝日テーブル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fst-kabetani</dc:creator>
  <cp:lastModifiedBy>FS Kabetani</cp:lastModifiedBy>
  <cp:lastPrinted>2019-05-31T02:01:48Z</cp:lastPrinted>
  <dcterms:created xsi:type="dcterms:W3CDTF">2009-06-29T01:18:58Z</dcterms:created>
  <dcterms:modified xsi:type="dcterms:W3CDTF">2019-07-28T04:43:06Z</dcterms:modified>
</cp:coreProperties>
</file>