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Propulsive Lander\CAD\Test Stand V2\"/>
    </mc:Choice>
  </mc:AlternateContent>
  <bookViews>
    <workbookView xWindow="0" yWindow="0" windowWidth="12945" windowHeight="84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5" i="1" l="1"/>
  <c r="K85" i="1"/>
  <c r="K113" i="1"/>
  <c r="K109" i="1"/>
  <c r="H107" i="1"/>
  <c r="H106" i="1"/>
  <c r="H105" i="1"/>
  <c r="H114" i="1" s="1"/>
  <c r="K102" i="1"/>
  <c r="H94" i="1"/>
  <c r="K93" i="1"/>
  <c r="K89" i="1"/>
  <c r="H87" i="1"/>
  <c r="H86" i="1"/>
  <c r="H85" i="1"/>
  <c r="K82" i="1"/>
  <c r="K46" i="1"/>
  <c r="K47" i="1"/>
  <c r="K115" i="1" l="1"/>
  <c r="H117" i="1" s="1"/>
  <c r="K95" i="1"/>
  <c r="H97" i="1" s="1"/>
  <c r="K66" i="1"/>
  <c r="K35" i="1" l="1"/>
  <c r="K74" i="1"/>
  <c r="K70" i="1"/>
  <c r="H68" i="1"/>
  <c r="K67" i="1"/>
  <c r="H67" i="1"/>
  <c r="H66" i="1"/>
  <c r="H75" i="1" s="1"/>
  <c r="K63" i="1"/>
  <c r="K76" i="1" s="1"/>
  <c r="K54" i="1"/>
  <c r="K56" i="1"/>
  <c r="H48" i="1"/>
  <c r="K43" i="1"/>
  <c r="H47" i="1"/>
  <c r="H46" i="1"/>
  <c r="K50" i="1"/>
  <c r="H78" i="1" l="1"/>
  <c r="H55" i="1"/>
  <c r="H58" i="1" s="1"/>
  <c r="E36" i="1"/>
  <c r="K38" i="1" l="1"/>
  <c r="K30" i="1" l="1"/>
  <c r="H32" i="1"/>
  <c r="K17" i="1"/>
  <c r="H19" i="1" s="1"/>
  <c r="H12" i="1"/>
  <c r="E28" i="1"/>
  <c r="H39" i="1" l="1"/>
  <c r="B5" i="1"/>
  <c r="B12" i="1" s="1"/>
</calcChain>
</file>

<file path=xl/sharedStrings.xml><?xml version="1.0" encoding="utf-8"?>
<sst xmlns="http://schemas.openxmlformats.org/spreadsheetml/2006/main" count="225" uniqueCount="61">
  <si>
    <t>Test Frame</t>
  </si>
  <si>
    <t>Cura Weight</t>
  </si>
  <si>
    <t>Component</t>
  </si>
  <si>
    <t>Weight [g]</t>
  </si>
  <si>
    <t>Second Frame</t>
  </si>
  <si>
    <t>Landing Gear (2X)</t>
  </si>
  <si>
    <t>Motor Mount</t>
  </si>
  <si>
    <t>Slider Mount (L)</t>
  </si>
  <si>
    <t>Slider Mount (RR)</t>
  </si>
  <si>
    <t>Total</t>
  </si>
  <si>
    <t>Scale</t>
  </si>
  <si>
    <t>Battery</t>
  </si>
  <si>
    <t>Dist Sense Mount</t>
  </si>
  <si>
    <t>Dist Sense</t>
  </si>
  <si>
    <t>Prop and Motor</t>
  </si>
  <si>
    <t xml:space="preserve">Slider </t>
  </si>
  <si>
    <t>ESC</t>
  </si>
  <si>
    <t>Accel/Gyro</t>
  </si>
  <si>
    <t>Flight Computer</t>
  </si>
  <si>
    <t>Power Module</t>
  </si>
  <si>
    <t>Wires</t>
  </si>
  <si>
    <t>Bread Board</t>
  </si>
  <si>
    <t>Slider (3D Printed)</t>
  </si>
  <si>
    <t>Sense Mount</t>
  </si>
  <si>
    <t>Hardware (fastners)</t>
  </si>
  <si>
    <t>Landing Gear 2</t>
  </si>
  <si>
    <t>Landing Gear 1</t>
  </si>
  <si>
    <t>Y Power Connector</t>
  </si>
  <si>
    <t>Structure</t>
  </si>
  <si>
    <t>Electronics</t>
  </si>
  <si>
    <t>Total Total</t>
  </si>
  <si>
    <t>Telemtry</t>
  </si>
  <si>
    <t>Servos</t>
  </si>
  <si>
    <t>Recorded</t>
  </si>
  <si>
    <t>Version 1.1</t>
  </si>
  <si>
    <t>Updated Slider</t>
  </si>
  <si>
    <t>Each Wheel Assembly</t>
  </si>
  <si>
    <t>New Slider Total</t>
  </si>
  <si>
    <t>Version 2 Estimate</t>
  </si>
  <si>
    <t>LIDAR Sense Mount</t>
  </si>
  <si>
    <t>Bottom Deck</t>
  </si>
  <si>
    <t>Upper Deck</t>
  </si>
  <si>
    <t>Motor Mount Sides 2x</t>
  </si>
  <si>
    <t>Motor Mount Upper/Lower 2x</t>
  </si>
  <si>
    <t>Gimble Mount 2x</t>
  </si>
  <si>
    <t>Gimbal Ring</t>
  </si>
  <si>
    <t>Gimbal Servo 2x</t>
  </si>
  <si>
    <t>Gimbal Bearings 4x</t>
  </si>
  <si>
    <t>Lidar Sensor</t>
  </si>
  <si>
    <t>Prop and Motor 2x</t>
  </si>
  <si>
    <t>ESC 2x</t>
  </si>
  <si>
    <t>Radio</t>
  </si>
  <si>
    <t>IMU</t>
  </si>
  <si>
    <t>Slider Mount</t>
  </si>
  <si>
    <t>Slide</t>
  </si>
  <si>
    <t>Fasteners/Washers/Nuts</t>
  </si>
  <si>
    <t>Total Vehicle</t>
  </si>
  <si>
    <t>Version 2 Estimate (Hover Testing Config)</t>
  </si>
  <si>
    <t>Version 2 Estimate (Flight Config)</t>
  </si>
  <si>
    <t>Version 2.1 Estimate (Hover Testing Config)</t>
  </si>
  <si>
    <t>Version 2.1 Estimate (Flight Config)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</si>
</sst>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abSelected="1" topLeftCell="A82" workbookViewId="0">
      <selection activeCell="M111" sqref="M111"/>
    </sheetView>
  </sheetViews>
  <sheetFormatPr defaultRowHeight="15" x14ac:dyDescent="0.25"/>
  <cols>
    <col min="1" max="1" width="17.5703125" bestFit="1" customWidth="1"/>
    <col min="2" max="2" width="10.28515625" bestFit="1" customWidth="1"/>
    <col min="4" max="4" width="20.5703125" bestFit="1" customWidth="1"/>
    <col min="5" max="5" width="10.28515625" bestFit="1" customWidth="1"/>
    <col min="6" max="6" width="3.7109375" style="2" customWidth="1"/>
    <col min="7" max="7" width="27.85546875" bestFit="1" customWidth="1"/>
    <col min="8" max="8" width="10.28515625" bestFit="1" customWidth="1"/>
    <col min="9" max="9" width="9.140625" customWidth="1"/>
    <col min="10" max="10" width="18" bestFit="1" customWidth="1"/>
    <col min="11" max="11" width="10.28515625" bestFit="1" customWidth="1"/>
  </cols>
  <sheetData>
    <row r="1" spans="1:11" x14ac:dyDescent="0.25">
      <c r="A1" t="s">
        <v>1</v>
      </c>
      <c r="D1" t="s">
        <v>10</v>
      </c>
      <c r="G1" s="4" t="s">
        <v>34</v>
      </c>
      <c r="H1" s="4"/>
      <c r="I1" s="4"/>
      <c r="J1" s="4"/>
      <c r="K1" s="4"/>
    </row>
    <row r="2" spans="1:11" x14ac:dyDescent="0.25">
      <c r="A2" t="s">
        <v>2</v>
      </c>
      <c r="B2" t="s">
        <v>3</v>
      </c>
      <c r="D2" t="s">
        <v>2</v>
      </c>
      <c r="E2" t="s">
        <v>3</v>
      </c>
      <c r="G2" t="s">
        <v>28</v>
      </c>
      <c r="H2" t="s">
        <v>3</v>
      </c>
      <c r="J2" t="s">
        <v>29</v>
      </c>
      <c r="K2" t="s">
        <v>3</v>
      </c>
    </row>
    <row r="3" spans="1:11" x14ac:dyDescent="0.25">
      <c r="A3" t="s">
        <v>0</v>
      </c>
      <c r="B3">
        <v>88</v>
      </c>
      <c r="D3" t="s">
        <v>11</v>
      </c>
      <c r="E3">
        <v>210</v>
      </c>
      <c r="G3" t="s">
        <v>12</v>
      </c>
      <c r="H3">
        <v>5</v>
      </c>
      <c r="J3" t="s">
        <v>11</v>
      </c>
      <c r="K3">
        <v>210</v>
      </c>
    </row>
    <row r="4" spans="1:11" x14ac:dyDescent="0.25">
      <c r="A4" t="s">
        <v>4</v>
      </c>
      <c r="B4">
        <v>27</v>
      </c>
      <c r="D4" t="s">
        <v>12</v>
      </c>
      <c r="E4">
        <v>5</v>
      </c>
      <c r="G4" t="s">
        <v>0</v>
      </c>
      <c r="H4">
        <v>76</v>
      </c>
      <c r="J4" t="s">
        <v>13</v>
      </c>
      <c r="K4">
        <v>2</v>
      </c>
    </row>
    <row r="5" spans="1:11" x14ac:dyDescent="0.25">
      <c r="A5" t="s">
        <v>5</v>
      </c>
      <c r="B5">
        <f>8*2</f>
        <v>16</v>
      </c>
      <c r="D5" t="s">
        <v>13</v>
      </c>
      <c r="E5">
        <v>2</v>
      </c>
      <c r="G5" t="s">
        <v>4</v>
      </c>
      <c r="H5">
        <v>26</v>
      </c>
      <c r="J5" t="s">
        <v>14</v>
      </c>
      <c r="K5">
        <v>68</v>
      </c>
    </row>
    <row r="6" spans="1:11" x14ac:dyDescent="0.25">
      <c r="A6" t="s">
        <v>6</v>
      </c>
      <c r="B6">
        <v>4</v>
      </c>
      <c r="D6" t="s">
        <v>14</v>
      </c>
      <c r="E6">
        <v>68</v>
      </c>
      <c r="G6" t="s">
        <v>15</v>
      </c>
      <c r="H6">
        <v>105</v>
      </c>
      <c r="J6" t="s">
        <v>16</v>
      </c>
      <c r="K6">
        <v>31</v>
      </c>
    </row>
    <row r="7" spans="1:11" x14ac:dyDescent="0.25">
      <c r="A7" t="s">
        <v>7</v>
      </c>
      <c r="B7">
        <v>13</v>
      </c>
      <c r="D7" t="s">
        <v>0</v>
      </c>
      <c r="E7">
        <v>76</v>
      </c>
      <c r="G7" t="s">
        <v>7</v>
      </c>
      <c r="H7">
        <v>9</v>
      </c>
      <c r="J7" t="s">
        <v>18</v>
      </c>
      <c r="K7">
        <v>22</v>
      </c>
    </row>
    <row r="8" spans="1:11" x14ac:dyDescent="0.25">
      <c r="A8" s="1" t="s">
        <v>8</v>
      </c>
      <c r="B8">
        <v>13</v>
      </c>
      <c r="D8" t="s">
        <v>16</v>
      </c>
      <c r="E8">
        <v>31</v>
      </c>
      <c r="G8" t="s">
        <v>8</v>
      </c>
      <c r="H8">
        <v>9</v>
      </c>
      <c r="J8" t="s">
        <v>19</v>
      </c>
      <c r="K8">
        <v>25</v>
      </c>
    </row>
    <row r="9" spans="1:11" x14ac:dyDescent="0.25">
      <c r="A9" s="1" t="s">
        <v>23</v>
      </c>
      <c r="B9">
        <v>5</v>
      </c>
      <c r="D9" t="s">
        <v>18</v>
      </c>
      <c r="E9">
        <v>22</v>
      </c>
      <c r="G9" t="s">
        <v>6</v>
      </c>
      <c r="H9">
        <v>61</v>
      </c>
      <c r="J9" t="s">
        <v>20</v>
      </c>
      <c r="K9">
        <v>10</v>
      </c>
    </row>
    <row r="10" spans="1:11" x14ac:dyDescent="0.25">
      <c r="A10" s="1" t="s">
        <v>22</v>
      </c>
      <c r="B10">
        <v>20</v>
      </c>
      <c r="D10" t="s">
        <v>19</v>
      </c>
      <c r="E10">
        <v>25</v>
      </c>
      <c r="G10" t="s">
        <v>24</v>
      </c>
      <c r="H10">
        <v>60</v>
      </c>
      <c r="J10" t="s">
        <v>21</v>
      </c>
      <c r="K10">
        <v>76</v>
      </c>
    </row>
    <row r="11" spans="1:11" x14ac:dyDescent="0.25">
      <c r="D11" t="s">
        <v>20</v>
      </c>
      <c r="E11">
        <v>8</v>
      </c>
      <c r="J11" t="s">
        <v>27</v>
      </c>
      <c r="K11">
        <v>31</v>
      </c>
    </row>
    <row r="12" spans="1:11" x14ac:dyDescent="0.25">
      <c r="A12" t="s">
        <v>9</v>
      </c>
      <c r="B12">
        <f>SUM(B3:B10)</f>
        <v>186</v>
      </c>
      <c r="D12" t="s">
        <v>24</v>
      </c>
      <c r="E12">
        <v>60</v>
      </c>
      <c r="G12" t="s">
        <v>9</v>
      </c>
      <c r="H12">
        <f>SUM(H3:H10)</f>
        <v>351</v>
      </c>
      <c r="J12" t="s">
        <v>14</v>
      </c>
      <c r="K12">
        <v>69</v>
      </c>
    </row>
    <row r="13" spans="1:11" x14ac:dyDescent="0.25">
      <c r="D13" t="s">
        <v>4</v>
      </c>
      <c r="E13">
        <v>26</v>
      </c>
      <c r="J13" t="s">
        <v>16</v>
      </c>
      <c r="K13">
        <v>31</v>
      </c>
    </row>
    <row r="14" spans="1:11" x14ac:dyDescent="0.25">
      <c r="D14" t="s">
        <v>21</v>
      </c>
      <c r="E14">
        <v>76</v>
      </c>
      <c r="J14" t="s">
        <v>31</v>
      </c>
      <c r="K14">
        <v>12</v>
      </c>
    </row>
    <row r="15" spans="1:11" x14ac:dyDescent="0.25">
      <c r="D15" t="s">
        <v>15</v>
      </c>
      <c r="E15">
        <v>105</v>
      </c>
    </row>
    <row r="16" spans="1:11" x14ac:dyDescent="0.25">
      <c r="D16" t="s">
        <v>7</v>
      </c>
      <c r="E16">
        <v>9</v>
      </c>
    </row>
    <row r="17" spans="4:11" x14ac:dyDescent="0.25">
      <c r="D17" t="s">
        <v>8</v>
      </c>
      <c r="E17">
        <v>9</v>
      </c>
      <c r="J17" t="s">
        <v>9</v>
      </c>
      <c r="K17">
        <f>SUM(K3:K14)</f>
        <v>587</v>
      </c>
    </row>
    <row r="18" spans="4:11" x14ac:dyDescent="0.25">
      <c r="D18" t="s">
        <v>27</v>
      </c>
      <c r="E18">
        <v>31</v>
      </c>
    </row>
    <row r="19" spans="4:11" x14ac:dyDescent="0.25">
      <c r="D19" t="s">
        <v>14</v>
      </c>
      <c r="E19">
        <v>69</v>
      </c>
      <c r="G19" t="s">
        <v>30</v>
      </c>
      <c r="H19">
        <f>SUM(H12,K17)</f>
        <v>938</v>
      </c>
    </row>
    <row r="20" spans="4:11" x14ac:dyDescent="0.25">
      <c r="D20" t="s">
        <v>16</v>
      </c>
      <c r="E20">
        <v>31</v>
      </c>
    </row>
    <row r="21" spans="4:11" x14ac:dyDescent="0.25">
      <c r="D21" t="s">
        <v>6</v>
      </c>
      <c r="E21">
        <v>61</v>
      </c>
      <c r="G21" s="4" t="s">
        <v>38</v>
      </c>
      <c r="H21" s="4"/>
      <c r="I21" s="4"/>
      <c r="J21" s="4"/>
      <c r="K21" s="4"/>
    </row>
    <row r="22" spans="4:11" x14ac:dyDescent="0.25">
      <c r="G22" t="s">
        <v>28</v>
      </c>
      <c r="H22" t="s">
        <v>3</v>
      </c>
      <c r="J22" t="s">
        <v>29</v>
      </c>
      <c r="K22" t="s">
        <v>3</v>
      </c>
    </row>
    <row r="23" spans="4:11" x14ac:dyDescent="0.25">
      <c r="D23" t="s">
        <v>17</v>
      </c>
      <c r="E23">
        <v>3</v>
      </c>
      <c r="G23" t="s">
        <v>12</v>
      </c>
      <c r="H23">
        <v>5</v>
      </c>
      <c r="J23" t="s">
        <v>11</v>
      </c>
      <c r="K23">
        <v>210</v>
      </c>
    </row>
    <row r="24" spans="4:11" x14ac:dyDescent="0.25">
      <c r="D24" t="s">
        <v>6</v>
      </c>
      <c r="E24">
        <v>4</v>
      </c>
      <c r="G24" t="s">
        <v>0</v>
      </c>
      <c r="H24">
        <v>76</v>
      </c>
      <c r="J24" t="s">
        <v>13</v>
      </c>
      <c r="K24">
        <v>2</v>
      </c>
    </row>
    <row r="25" spans="4:11" x14ac:dyDescent="0.25">
      <c r="D25" t="s">
        <v>26</v>
      </c>
      <c r="E25">
        <v>8</v>
      </c>
      <c r="G25" t="s">
        <v>4</v>
      </c>
      <c r="H25">
        <v>26</v>
      </c>
      <c r="J25" t="s">
        <v>14</v>
      </c>
      <c r="K25">
        <v>68</v>
      </c>
    </row>
    <row r="26" spans="4:11" x14ac:dyDescent="0.25">
      <c r="D26" t="s">
        <v>25</v>
      </c>
      <c r="E26">
        <v>8</v>
      </c>
      <c r="G26" s="3" t="s">
        <v>15</v>
      </c>
      <c r="H26">
        <v>0</v>
      </c>
      <c r="J26" t="s">
        <v>16</v>
      </c>
      <c r="K26">
        <v>31</v>
      </c>
    </row>
    <row r="27" spans="4:11" x14ac:dyDescent="0.25">
      <c r="G27" s="3" t="s">
        <v>7</v>
      </c>
      <c r="H27">
        <v>0</v>
      </c>
      <c r="J27" t="s">
        <v>18</v>
      </c>
      <c r="K27">
        <v>22</v>
      </c>
    </row>
    <row r="28" spans="4:11" x14ac:dyDescent="0.25">
      <c r="D28" t="s">
        <v>9</v>
      </c>
      <c r="E28">
        <f>SUM(E3:E21)</f>
        <v>924</v>
      </c>
      <c r="G28" s="3" t="s">
        <v>8</v>
      </c>
      <c r="H28">
        <v>0</v>
      </c>
      <c r="J28" t="s">
        <v>19</v>
      </c>
      <c r="K28">
        <v>25</v>
      </c>
    </row>
    <row r="29" spans="4:11" x14ac:dyDescent="0.25">
      <c r="G29" t="s">
        <v>6</v>
      </c>
      <c r="H29">
        <v>61</v>
      </c>
      <c r="J29" t="s">
        <v>20</v>
      </c>
      <c r="K29">
        <v>10</v>
      </c>
    </row>
    <row r="30" spans="4:11" x14ac:dyDescent="0.25">
      <c r="D30" t="s">
        <v>33</v>
      </c>
      <c r="G30" t="s">
        <v>24</v>
      </c>
      <c r="H30">
        <v>60</v>
      </c>
      <c r="J30" t="s">
        <v>21</v>
      </c>
      <c r="K30">
        <f>76/2</f>
        <v>38</v>
      </c>
    </row>
    <row r="31" spans="4:11" x14ac:dyDescent="0.25">
      <c r="J31" t="s">
        <v>27</v>
      </c>
      <c r="K31">
        <v>31</v>
      </c>
    </row>
    <row r="32" spans="4:11" x14ac:dyDescent="0.25">
      <c r="G32" t="s">
        <v>9</v>
      </c>
      <c r="H32">
        <f>SUM(H23:H30)</f>
        <v>228</v>
      </c>
      <c r="J32" t="s">
        <v>14</v>
      </c>
      <c r="K32">
        <v>69</v>
      </c>
    </row>
    <row r="33" spans="4:11" x14ac:dyDescent="0.25">
      <c r="D33" t="s">
        <v>35</v>
      </c>
      <c r="E33">
        <v>11</v>
      </c>
      <c r="J33" t="s">
        <v>16</v>
      </c>
      <c r="K33">
        <v>31</v>
      </c>
    </row>
    <row r="34" spans="4:11" x14ac:dyDescent="0.25">
      <c r="D34" t="s">
        <v>36</v>
      </c>
      <c r="E34">
        <v>19</v>
      </c>
      <c r="J34" t="s">
        <v>31</v>
      </c>
      <c r="K34">
        <v>16</v>
      </c>
    </row>
    <row r="35" spans="4:11" x14ac:dyDescent="0.25">
      <c r="J35" t="s">
        <v>32</v>
      </c>
      <c r="K35">
        <f>39*2</f>
        <v>78</v>
      </c>
    </row>
    <row r="36" spans="4:11" x14ac:dyDescent="0.25">
      <c r="D36" t="s">
        <v>37</v>
      </c>
      <c r="E36">
        <f>E33+(E34*3)</f>
        <v>68</v>
      </c>
      <c r="J36" t="s">
        <v>17</v>
      </c>
      <c r="K36">
        <v>3</v>
      </c>
    </row>
    <row r="38" spans="4:11" x14ac:dyDescent="0.25">
      <c r="J38" t="s">
        <v>9</v>
      </c>
      <c r="K38">
        <f>SUM(K23:K36)</f>
        <v>634</v>
      </c>
    </row>
    <row r="39" spans="4:11" x14ac:dyDescent="0.25">
      <c r="G39" t="s">
        <v>30</v>
      </c>
      <c r="H39">
        <f>SUM(H32,K38)</f>
        <v>862</v>
      </c>
    </row>
    <row r="41" spans="4:11" x14ac:dyDescent="0.25">
      <c r="G41" s="4" t="s">
        <v>57</v>
      </c>
      <c r="H41" s="4"/>
      <c r="I41" s="4"/>
      <c r="J41" s="4"/>
      <c r="K41" s="4"/>
    </row>
    <row r="42" spans="4:11" x14ac:dyDescent="0.25">
      <c r="G42" t="s">
        <v>28</v>
      </c>
      <c r="H42" t="s">
        <v>3</v>
      </c>
      <c r="J42" t="s">
        <v>29</v>
      </c>
      <c r="K42" t="s">
        <v>3</v>
      </c>
    </row>
    <row r="43" spans="4:11" x14ac:dyDescent="0.25">
      <c r="G43" t="s">
        <v>39</v>
      </c>
      <c r="H43">
        <v>8</v>
      </c>
      <c r="J43" t="s">
        <v>46</v>
      </c>
      <c r="K43">
        <f>45*2</f>
        <v>90</v>
      </c>
    </row>
    <row r="44" spans="4:11" x14ac:dyDescent="0.25">
      <c r="G44" t="s">
        <v>40</v>
      </c>
      <c r="H44">
        <v>36</v>
      </c>
      <c r="J44" t="s">
        <v>11</v>
      </c>
      <c r="K44">
        <v>210</v>
      </c>
    </row>
    <row r="45" spans="4:11" x14ac:dyDescent="0.25">
      <c r="G45" t="s">
        <v>41</v>
      </c>
      <c r="H45">
        <v>23</v>
      </c>
      <c r="J45" t="s">
        <v>48</v>
      </c>
      <c r="K45">
        <v>5</v>
      </c>
    </row>
    <row r="46" spans="4:11" x14ac:dyDescent="0.25">
      <c r="G46" t="s">
        <v>43</v>
      </c>
      <c r="H46">
        <f>2*15</f>
        <v>30</v>
      </c>
      <c r="J46" t="s">
        <v>49</v>
      </c>
      <c r="K46">
        <f>2*68</f>
        <v>136</v>
      </c>
    </row>
    <row r="47" spans="4:11" x14ac:dyDescent="0.25">
      <c r="G47" t="s">
        <v>42</v>
      </c>
      <c r="H47">
        <f>2*7</f>
        <v>14</v>
      </c>
      <c r="J47" t="s">
        <v>50</v>
      </c>
      <c r="K47">
        <f>2*31</f>
        <v>62</v>
      </c>
    </row>
    <row r="48" spans="4:11" x14ac:dyDescent="0.25">
      <c r="G48" t="s">
        <v>44</v>
      </c>
      <c r="H48">
        <f>2*15</f>
        <v>30</v>
      </c>
      <c r="J48" t="s">
        <v>18</v>
      </c>
      <c r="K48">
        <v>22</v>
      </c>
    </row>
    <row r="49" spans="7:11" x14ac:dyDescent="0.25">
      <c r="G49" t="s">
        <v>45</v>
      </c>
      <c r="H49">
        <v>4</v>
      </c>
      <c r="J49" t="s">
        <v>19</v>
      </c>
      <c r="K49">
        <v>25</v>
      </c>
    </row>
    <row r="50" spans="7:11" x14ac:dyDescent="0.25">
      <c r="G50" t="s">
        <v>47</v>
      </c>
      <c r="H50">
        <v>1</v>
      </c>
      <c r="J50" t="s">
        <v>21</v>
      </c>
      <c r="K50">
        <f>76/2</f>
        <v>38</v>
      </c>
    </row>
    <row r="51" spans="7:11" x14ac:dyDescent="0.25">
      <c r="G51" t="s">
        <v>53</v>
      </c>
      <c r="H51">
        <v>13</v>
      </c>
      <c r="J51" t="s">
        <v>27</v>
      </c>
      <c r="K51">
        <v>31</v>
      </c>
    </row>
    <row r="52" spans="7:11" x14ac:dyDescent="0.25">
      <c r="G52" t="s">
        <v>54</v>
      </c>
      <c r="H52">
        <v>16</v>
      </c>
      <c r="J52" t="s">
        <v>51</v>
      </c>
      <c r="K52">
        <v>12</v>
      </c>
    </row>
    <row r="53" spans="7:11" x14ac:dyDescent="0.25">
      <c r="G53" t="s">
        <v>55</v>
      </c>
      <c r="H53">
        <v>41</v>
      </c>
      <c r="J53" t="s">
        <v>52</v>
      </c>
      <c r="K53">
        <v>3</v>
      </c>
    </row>
    <row r="54" spans="7:11" x14ac:dyDescent="0.25">
      <c r="J54" t="s">
        <v>20</v>
      </c>
      <c r="K54">
        <f>(2/4)*22</f>
        <v>11</v>
      </c>
    </row>
    <row r="55" spans="7:11" x14ac:dyDescent="0.25">
      <c r="G55" t="s">
        <v>9</v>
      </c>
      <c r="H55">
        <f>SUM(H43:H53)</f>
        <v>216</v>
      </c>
    </row>
    <row r="56" spans="7:11" x14ac:dyDescent="0.25">
      <c r="J56" t="s">
        <v>9</v>
      </c>
      <c r="K56">
        <f>SUM(K43:K54)</f>
        <v>645</v>
      </c>
    </row>
    <row r="58" spans="7:11" x14ac:dyDescent="0.25">
      <c r="G58" t="s">
        <v>56</v>
      </c>
      <c r="H58">
        <f>SUM(H55,K56)</f>
        <v>861</v>
      </c>
    </row>
    <row r="61" spans="7:11" x14ac:dyDescent="0.25">
      <c r="G61" s="4" t="s">
        <v>58</v>
      </c>
      <c r="H61" s="4"/>
      <c r="I61" s="4"/>
      <c r="J61" s="4"/>
      <c r="K61" s="4"/>
    </row>
    <row r="62" spans="7:11" x14ac:dyDescent="0.25">
      <c r="G62" t="s">
        <v>28</v>
      </c>
      <c r="H62" t="s">
        <v>3</v>
      </c>
      <c r="J62" t="s">
        <v>29</v>
      </c>
      <c r="K62" t="s">
        <v>3</v>
      </c>
    </row>
    <row r="63" spans="7:11" x14ac:dyDescent="0.25">
      <c r="G63" t="s">
        <v>39</v>
      </c>
      <c r="H63">
        <v>8</v>
      </c>
      <c r="J63" t="s">
        <v>46</v>
      </c>
      <c r="K63">
        <f>45*2</f>
        <v>90</v>
      </c>
    </row>
    <row r="64" spans="7:11" x14ac:dyDescent="0.25">
      <c r="G64" t="s">
        <v>40</v>
      </c>
      <c r="H64">
        <v>36</v>
      </c>
      <c r="J64" t="s">
        <v>11</v>
      </c>
      <c r="K64">
        <v>210</v>
      </c>
    </row>
    <row r="65" spans="7:11" x14ac:dyDescent="0.25">
      <c r="G65" t="s">
        <v>41</v>
      </c>
      <c r="H65">
        <v>23</v>
      </c>
      <c r="J65" t="s">
        <v>48</v>
      </c>
      <c r="K65">
        <v>5</v>
      </c>
    </row>
    <row r="66" spans="7:11" x14ac:dyDescent="0.25">
      <c r="G66" t="s">
        <v>43</v>
      </c>
      <c r="H66">
        <f>2*15</f>
        <v>30</v>
      </c>
      <c r="J66" t="s">
        <v>49</v>
      </c>
      <c r="K66">
        <f>2*68</f>
        <v>136</v>
      </c>
    </row>
    <row r="67" spans="7:11" x14ac:dyDescent="0.25">
      <c r="G67" t="s">
        <v>42</v>
      </c>
      <c r="H67">
        <f>2*7</f>
        <v>14</v>
      </c>
      <c r="J67" t="s">
        <v>50</v>
      </c>
      <c r="K67">
        <f>2*31</f>
        <v>62</v>
      </c>
    </row>
    <row r="68" spans="7:11" x14ac:dyDescent="0.25">
      <c r="G68" t="s">
        <v>44</v>
      </c>
      <c r="H68">
        <f>2*15</f>
        <v>30</v>
      </c>
      <c r="J68" t="s">
        <v>18</v>
      </c>
      <c r="K68">
        <v>22</v>
      </c>
    </row>
    <row r="69" spans="7:11" x14ac:dyDescent="0.25">
      <c r="G69" t="s">
        <v>45</v>
      </c>
      <c r="H69">
        <v>4</v>
      </c>
      <c r="J69" t="s">
        <v>19</v>
      </c>
      <c r="K69">
        <v>25</v>
      </c>
    </row>
    <row r="70" spans="7:11" x14ac:dyDescent="0.25">
      <c r="G70" t="s">
        <v>47</v>
      </c>
      <c r="H70">
        <v>1</v>
      </c>
      <c r="J70" t="s">
        <v>21</v>
      </c>
      <c r="K70">
        <f>76/2</f>
        <v>38</v>
      </c>
    </row>
    <row r="71" spans="7:11" x14ac:dyDescent="0.25">
      <c r="G71" s="3" t="s">
        <v>53</v>
      </c>
      <c r="H71">
        <v>0</v>
      </c>
      <c r="J71" t="s">
        <v>27</v>
      </c>
      <c r="K71">
        <v>31</v>
      </c>
    </row>
    <row r="72" spans="7:11" x14ac:dyDescent="0.25">
      <c r="G72" s="3" t="s">
        <v>54</v>
      </c>
      <c r="H72">
        <v>0</v>
      </c>
      <c r="J72" t="s">
        <v>51</v>
      </c>
      <c r="K72">
        <v>12</v>
      </c>
    </row>
    <row r="73" spans="7:11" x14ac:dyDescent="0.25">
      <c r="G73" t="s">
        <v>55</v>
      </c>
      <c r="H73">
        <v>38</v>
      </c>
      <c r="J73" t="s">
        <v>52</v>
      </c>
      <c r="K73">
        <v>3</v>
      </c>
    </row>
    <row r="74" spans="7:11" x14ac:dyDescent="0.25">
      <c r="J74" t="s">
        <v>20</v>
      </c>
      <c r="K74">
        <f>(2/4)*22</f>
        <v>11</v>
      </c>
    </row>
    <row r="75" spans="7:11" x14ac:dyDescent="0.25">
      <c r="G75" t="s">
        <v>9</v>
      </c>
      <c r="H75">
        <f>SUM(H63:H73)</f>
        <v>184</v>
      </c>
    </row>
    <row r="76" spans="7:11" x14ac:dyDescent="0.25">
      <c r="J76" t="s">
        <v>9</v>
      </c>
      <c r="K76">
        <f>SUM(K63:K74)</f>
        <v>645</v>
      </c>
    </row>
    <row r="78" spans="7:11" x14ac:dyDescent="0.25">
      <c r="G78" t="s">
        <v>56</v>
      </c>
      <c r="H78">
        <f>SUM(H75,K76)</f>
        <v>829</v>
      </c>
    </row>
    <row r="80" spans="7:11" x14ac:dyDescent="0.25">
      <c r="G80" s="4" t="s">
        <v>59</v>
      </c>
      <c r="H80" s="4"/>
      <c r="I80" s="4"/>
      <c r="J80" s="4"/>
      <c r="K80" s="4"/>
    </row>
    <row r="81" spans="7:11" x14ac:dyDescent="0.25">
      <c r="G81" t="s">
        <v>28</v>
      </c>
      <c r="H81" t="s">
        <v>3</v>
      </c>
      <c r="J81" t="s">
        <v>29</v>
      </c>
      <c r="K81" t="s">
        <v>3</v>
      </c>
    </row>
    <row r="82" spans="7:11" x14ac:dyDescent="0.25">
      <c r="G82" t="s">
        <v>39</v>
      </c>
      <c r="H82">
        <v>8</v>
      </c>
      <c r="J82" t="s">
        <v>46</v>
      </c>
      <c r="K82">
        <f>45*2</f>
        <v>90</v>
      </c>
    </row>
    <row r="83" spans="7:11" x14ac:dyDescent="0.25">
      <c r="G83" t="s">
        <v>40</v>
      </c>
      <c r="H83">
        <v>36</v>
      </c>
      <c r="J83" t="s">
        <v>11</v>
      </c>
      <c r="K83">
        <v>403</v>
      </c>
    </row>
    <row r="84" spans="7:11" x14ac:dyDescent="0.25">
      <c r="G84" t="s">
        <v>41</v>
      </c>
      <c r="H84">
        <v>23</v>
      </c>
      <c r="J84" t="s">
        <v>48</v>
      </c>
      <c r="K84">
        <v>5</v>
      </c>
    </row>
    <row r="85" spans="7:11" x14ac:dyDescent="0.25">
      <c r="G85" t="s">
        <v>43</v>
      </c>
      <c r="H85">
        <f>2*15</f>
        <v>30</v>
      </c>
      <c r="J85" t="s">
        <v>49</v>
      </c>
      <c r="K85">
        <f>2*47</f>
        <v>94</v>
      </c>
    </row>
    <row r="86" spans="7:11" x14ac:dyDescent="0.25">
      <c r="G86" t="s">
        <v>42</v>
      </c>
      <c r="H86">
        <f>2*7</f>
        <v>14</v>
      </c>
      <c r="J86" t="s">
        <v>50</v>
      </c>
      <c r="K86">
        <v>19</v>
      </c>
    </row>
    <row r="87" spans="7:11" x14ac:dyDescent="0.25">
      <c r="G87" t="s">
        <v>44</v>
      </c>
      <c r="H87">
        <f>2*15</f>
        <v>30</v>
      </c>
      <c r="J87" t="s">
        <v>18</v>
      </c>
      <c r="K87">
        <v>22</v>
      </c>
    </row>
    <row r="88" spans="7:11" x14ac:dyDescent="0.25">
      <c r="G88" t="s">
        <v>45</v>
      </c>
      <c r="H88">
        <v>4</v>
      </c>
      <c r="J88" t="s">
        <v>19</v>
      </c>
      <c r="K88">
        <v>25</v>
      </c>
    </row>
    <row r="89" spans="7:11" x14ac:dyDescent="0.25">
      <c r="G89" t="s">
        <v>47</v>
      </c>
      <c r="H89">
        <v>1</v>
      </c>
      <c r="J89" t="s">
        <v>21</v>
      </c>
      <c r="K89">
        <f>76/2</f>
        <v>38</v>
      </c>
    </row>
    <row r="90" spans="7:11" x14ac:dyDescent="0.25">
      <c r="G90" t="s">
        <v>53</v>
      </c>
      <c r="H90">
        <v>13</v>
      </c>
      <c r="J90" s="3" t="s">
        <v>27</v>
      </c>
      <c r="K90">
        <v>0</v>
      </c>
    </row>
    <row r="91" spans="7:11" x14ac:dyDescent="0.25">
      <c r="G91" t="s">
        <v>54</v>
      </c>
      <c r="H91">
        <v>16</v>
      </c>
      <c r="J91" t="s">
        <v>51</v>
      </c>
      <c r="K91">
        <v>12</v>
      </c>
    </row>
    <row r="92" spans="7:11" x14ac:dyDescent="0.25">
      <c r="G92" t="s">
        <v>55</v>
      </c>
      <c r="H92">
        <v>41</v>
      </c>
      <c r="J92" t="s">
        <v>52</v>
      </c>
      <c r="K92">
        <v>3</v>
      </c>
    </row>
    <row r="93" spans="7:11" x14ac:dyDescent="0.25">
      <c r="J93" t="s">
        <v>20</v>
      </c>
      <c r="K93">
        <f>(2/4)*22</f>
        <v>11</v>
      </c>
    </row>
    <row r="94" spans="7:11" x14ac:dyDescent="0.25">
      <c r="G94" t="s">
        <v>9</v>
      </c>
      <c r="H94">
        <f>SUM(H82:H92)</f>
        <v>216</v>
      </c>
    </row>
    <row r="95" spans="7:11" x14ac:dyDescent="0.25">
      <c r="J95" t="s">
        <v>9</v>
      </c>
      <c r="K95">
        <f>SUM(K82:K93)</f>
        <v>722</v>
      </c>
    </row>
    <row r="97" spans="7:11" x14ac:dyDescent="0.25">
      <c r="G97" t="s">
        <v>56</v>
      </c>
      <c r="H97">
        <f>SUM(H94,K95)</f>
        <v>938</v>
      </c>
    </row>
    <row r="100" spans="7:11" x14ac:dyDescent="0.25">
      <c r="G100" s="4" t="s">
        <v>60</v>
      </c>
      <c r="H100" s="4"/>
      <c r="I100" s="4"/>
      <c r="J100" s="4"/>
      <c r="K100" s="4"/>
    </row>
    <row r="101" spans="7:11" x14ac:dyDescent="0.25">
      <c r="G101" t="s">
        <v>28</v>
      </c>
      <c r="H101" t="s">
        <v>3</v>
      </c>
      <c r="J101" t="s">
        <v>29</v>
      </c>
      <c r="K101" t="s">
        <v>3</v>
      </c>
    </row>
    <row r="102" spans="7:11" x14ac:dyDescent="0.25">
      <c r="G102" t="s">
        <v>39</v>
      </c>
      <c r="H102">
        <v>8</v>
      </c>
      <c r="J102" t="s">
        <v>46</v>
      </c>
      <c r="K102">
        <f>45*2</f>
        <v>90</v>
      </c>
    </row>
    <row r="103" spans="7:11" x14ac:dyDescent="0.25">
      <c r="G103" t="s">
        <v>40</v>
      </c>
      <c r="H103">
        <v>36</v>
      </c>
      <c r="J103" t="s">
        <v>11</v>
      </c>
      <c r="K103">
        <v>403</v>
      </c>
    </row>
    <row r="104" spans="7:11" x14ac:dyDescent="0.25">
      <c r="G104" t="s">
        <v>41</v>
      </c>
      <c r="H104">
        <v>23</v>
      </c>
      <c r="J104" t="s">
        <v>48</v>
      </c>
      <c r="K104">
        <v>5</v>
      </c>
    </row>
    <row r="105" spans="7:11" x14ac:dyDescent="0.25">
      <c r="G105" t="s">
        <v>43</v>
      </c>
      <c r="H105">
        <f>2*15</f>
        <v>30</v>
      </c>
      <c r="J105" t="s">
        <v>49</v>
      </c>
      <c r="K105">
        <f>2*47</f>
        <v>94</v>
      </c>
    </row>
    <row r="106" spans="7:11" x14ac:dyDescent="0.25">
      <c r="G106" t="s">
        <v>42</v>
      </c>
      <c r="H106">
        <f>2*7</f>
        <v>14</v>
      </c>
      <c r="J106" t="s">
        <v>50</v>
      </c>
      <c r="K106">
        <v>19</v>
      </c>
    </row>
    <row r="107" spans="7:11" x14ac:dyDescent="0.25">
      <c r="G107" t="s">
        <v>44</v>
      </c>
      <c r="H107">
        <f>2*15</f>
        <v>30</v>
      </c>
      <c r="J107" t="s">
        <v>18</v>
      </c>
      <c r="K107">
        <v>22</v>
      </c>
    </row>
    <row r="108" spans="7:11" x14ac:dyDescent="0.25">
      <c r="G108" t="s">
        <v>45</v>
      </c>
      <c r="H108">
        <v>4</v>
      </c>
      <c r="J108" t="s">
        <v>19</v>
      </c>
      <c r="K108">
        <v>25</v>
      </c>
    </row>
    <row r="109" spans="7:11" x14ac:dyDescent="0.25">
      <c r="G109" t="s">
        <v>47</v>
      </c>
      <c r="H109">
        <v>1</v>
      </c>
      <c r="J109" t="s">
        <v>21</v>
      </c>
      <c r="K109">
        <f>76/2</f>
        <v>38</v>
      </c>
    </row>
    <row r="110" spans="7:11" x14ac:dyDescent="0.25">
      <c r="G110" s="3" t="s">
        <v>53</v>
      </c>
      <c r="H110">
        <v>0</v>
      </c>
      <c r="J110" s="3" t="s">
        <v>27</v>
      </c>
      <c r="K110">
        <v>0</v>
      </c>
    </row>
    <row r="111" spans="7:11" x14ac:dyDescent="0.25">
      <c r="G111" s="3" t="s">
        <v>54</v>
      </c>
      <c r="H111">
        <v>0</v>
      </c>
      <c r="J111" t="s">
        <v>51</v>
      </c>
      <c r="K111">
        <v>12</v>
      </c>
    </row>
    <row r="112" spans="7:11" x14ac:dyDescent="0.25">
      <c r="G112" t="s">
        <v>55</v>
      </c>
      <c r="H112">
        <v>38</v>
      </c>
      <c r="J112" t="s">
        <v>52</v>
      </c>
      <c r="K112">
        <v>3</v>
      </c>
    </row>
    <row r="113" spans="7:11" x14ac:dyDescent="0.25">
      <c r="J113" t="s">
        <v>20</v>
      </c>
      <c r="K113">
        <f>(2/4)*22</f>
        <v>11</v>
      </c>
    </row>
    <row r="114" spans="7:11" x14ac:dyDescent="0.25">
      <c r="G114" t="s">
        <v>9</v>
      </c>
      <c r="H114">
        <f>SUM(H102:H112)</f>
        <v>184</v>
      </c>
    </row>
    <row r="115" spans="7:11" x14ac:dyDescent="0.25">
      <c r="J115" t="s">
        <v>9</v>
      </c>
      <c r="K115">
        <f>SUM(K102:K113)</f>
        <v>722</v>
      </c>
    </row>
    <row r="117" spans="7:11" x14ac:dyDescent="0.25">
      <c r="G117" t="s">
        <v>56</v>
      </c>
      <c r="H117">
        <f>SUM(H114,K115)</f>
        <v>906</v>
      </c>
    </row>
  </sheetData>
  <mergeCells count="6">
    <mergeCell ref="G100:K100"/>
    <mergeCell ref="G61:K61"/>
    <mergeCell ref="G1:K1"/>
    <mergeCell ref="G21:K21"/>
    <mergeCell ref="G41:K41"/>
    <mergeCell ref="G80:K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Aroutiounian</dc:creator>
  <cp:lastModifiedBy>Armen Aroutiounian</cp:lastModifiedBy>
  <dcterms:created xsi:type="dcterms:W3CDTF">2024-11-07T18:37:04Z</dcterms:created>
  <dcterms:modified xsi:type="dcterms:W3CDTF">2024-12-29T17:48:47Z</dcterms:modified>
</cp:coreProperties>
</file>