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feby\Semester 7\Telkomsel\..Proyek Arpan\data\"/>
    </mc:Choice>
  </mc:AlternateContent>
  <xr:revisionPtr revIDLastSave="0" documentId="13_ncr:1_{3AB9F57D-6A19-4991-A5B4-F95FEA61280C}" xr6:coauthVersionLast="47" xr6:coauthVersionMax="47" xr10:uidLastSave="{00000000-0000-0000-0000-000000000000}"/>
  <bookViews>
    <workbookView xWindow="-108" yWindow="-108" windowWidth="23256" windowHeight="12456" xr2:uid="{99270C58-3D71-42DB-A99D-EF94F56E1974}"/>
  </bookViews>
  <sheets>
    <sheet name="List RFS-RFI" sheetId="1" r:id="rId1"/>
  </sheets>
  <externalReferences>
    <externalReference r:id="rId2"/>
  </externalReferences>
  <definedNames>
    <definedName name="_xlnm._FilterDatabase" localSheetId="0" hidden="1">'List RFS-RFI'!$A$1:$AI$169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B169" i="1" l="1"/>
  <c r="BA169" i="1"/>
  <c r="AZ169" i="1"/>
  <c r="BC169" i="1" s="1"/>
  <c r="AY169" i="1"/>
  <c r="AX169" i="1"/>
  <c r="AW169" i="1"/>
  <c r="AR169" i="1"/>
  <c r="AQ169" i="1"/>
  <c r="AS169" i="1" s="1"/>
  <c r="AJ169" i="1"/>
  <c r="P169" i="1"/>
  <c r="BB168" i="1"/>
  <c r="BA168" i="1"/>
  <c r="AZ168" i="1"/>
  <c r="BC168" i="1" s="1"/>
  <c r="AY168" i="1"/>
  <c r="AX168" i="1"/>
  <c r="AW168" i="1"/>
  <c r="AR168" i="1"/>
  <c r="AQ168" i="1"/>
  <c r="AS168" i="1" s="1"/>
  <c r="AJ168" i="1"/>
  <c r="P168" i="1"/>
  <c r="BC167" i="1"/>
  <c r="BB167" i="1"/>
  <c r="BA167" i="1"/>
  <c r="AZ167" i="1"/>
  <c r="AY167" i="1"/>
  <c r="AX167" i="1"/>
  <c r="AW167" i="1"/>
  <c r="AR167" i="1"/>
  <c r="AQ167" i="1"/>
  <c r="AS167" i="1" s="1"/>
  <c r="AJ167" i="1"/>
  <c r="P167" i="1"/>
  <c r="BB166" i="1"/>
  <c r="BA166" i="1"/>
  <c r="AZ166" i="1"/>
  <c r="BC166" i="1" s="1"/>
  <c r="AY166" i="1"/>
  <c r="AX166" i="1"/>
  <c r="AW166" i="1"/>
  <c r="AR166" i="1"/>
  <c r="AQ166" i="1"/>
  <c r="AS166" i="1" s="1"/>
  <c r="AJ166" i="1"/>
  <c r="P166" i="1"/>
  <c r="BB165" i="1"/>
  <c r="BA165" i="1"/>
  <c r="AZ165" i="1"/>
  <c r="BC165" i="1" s="1"/>
  <c r="AY165" i="1"/>
  <c r="AX165" i="1"/>
  <c r="AW165" i="1"/>
  <c r="AR165" i="1"/>
  <c r="AQ165" i="1"/>
  <c r="AS165" i="1" s="1"/>
  <c r="AJ165" i="1"/>
  <c r="P165" i="1"/>
  <c r="BB164" i="1"/>
  <c r="BA164" i="1"/>
  <c r="AZ164" i="1"/>
  <c r="BC164" i="1" s="1"/>
  <c r="AY164" i="1"/>
  <c r="AX164" i="1"/>
  <c r="AW164" i="1"/>
  <c r="AR164" i="1"/>
  <c r="AQ164" i="1"/>
  <c r="AS164" i="1" s="1"/>
  <c r="AJ164" i="1"/>
  <c r="P164" i="1"/>
  <c r="BB163" i="1"/>
  <c r="BA163" i="1"/>
  <c r="AZ163" i="1"/>
  <c r="BC163" i="1" s="1"/>
  <c r="AY163" i="1"/>
  <c r="AX163" i="1"/>
  <c r="AW163" i="1"/>
  <c r="AR163" i="1"/>
  <c r="AQ163" i="1"/>
  <c r="AS163" i="1" s="1"/>
  <c r="AJ163" i="1"/>
  <c r="P163" i="1"/>
  <c r="BB162" i="1"/>
  <c r="BA162" i="1"/>
  <c r="AZ162" i="1"/>
  <c r="BC162" i="1" s="1"/>
  <c r="AY162" i="1"/>
  <c r="AX162" i="1"/>
  <c r="AW162" i="1"/>
  <c r="AR162" i="1"/>
  <c r="AQ162" i="1"/>
  <c r="AS162" i="1" s="1"/>
  <c r="AJ162" i="1"/>
  <c r="P162" i="1"/>
  <c r="BB161" i="1"/>
  <c r="BA161" i="1"/>
  <c r="AZ161" i="1"/>
  <c r="BC161" i="1" s="1"/>
  <c r="AY161" i="1"/>
  <c r="AX161" i="1"/>
  <c r="AW161" i="1"/>
  <c r="AR161" i="1"/>
  <c r="AQ161" i="1"/>
  <c r="AS161" i="1" s="1"/>
  <c r="AJ161" i="1"/>
  <c r="P161" i="1"/>
  <c r="BB160" i="1"/>
  <c r="BA160" i="1"/>
  <c r="AZ160" i="1"/>
  <c r="BC160" i="1" s="1"/>
  <c r="AY160" i="1"/>
  <c r="AX160" i="1"/>
  <c r="AW160" i="1"/>
  <c r="AR160" i="1"/>
  <c r="AQ160" i="1"/>
  <c r="AS160" i="1" s="1"/>
  <c r="AJ160" i="1"/>
  <c r="P160" i="1"/>
  <c r="BB159" i="1"/>
  <c r="BA159" i="1"/>
  <c r="AZ159" i="1"/>
  <c r="BC159" i="1" s="1"/>
  <c r="AY159" i="1"/>
  <c r="AX159" i="1"/>
  <c r="AW159" i="1"/>
  <c r="AR159" i="1"/>
  <c r="AQ159" i="1"/>
  <c r="AS159" i="1" s="1"/>
  <c r="AJ159" i="1"/>
  <c r="P159" i="1"/>
  <c r="BB158" i="1"/>
  <c r="BA158" i="1"/>
  <c r="AZ158" i="1"/>
  <c r="BC158" i="1" s="1"/>
  <c r="AY158" i="1"/>
  <c r="AX158" i="1"/>
  <c r="AW158" i="1"/>
  <c r="AR158" i="1"/>
  <c r="AQ158" i="1"/>
  <c r="AS158" i="1" s="1"/>
  <c r="AJ158" i="1"/>
  <c r="P158" i="1"/>
  <c r="BC157" i="1"/>
  <c r="BB157" i="1"/>
  <c r="BA157" i="1"/>
  <c r="AZ157" i="1"/>
  <c r="AY157" i="1"/>
  <c r="AX157" i="1"/>
  <c r="AW157" i="1"/>
  <c r="AR157" i="1"/>
  <c r="AQ157" i="1"/>
  <c r="AS157" i="1" s="1"/>
  <c r="AJ157" i="1"/>
  <c r="P157" i="1"/>
  <c r="BB156" i="1"/>
  <c r="BA156" i="1"/>
  <c r="AZ156" i="1"/>
  <c r="BC156" i="1" s="1"/>
  <c r="AY156" i="1"/>
  <c r="AX156" i="1"/>
  <c r="AW156" i="1"/>
  <c r="AR156" i="1"/>
  <c r="AQ156" i="1"/>
  <c r="AS156" i="1" s="1"/>
  <c r="AJ156" i="1"/>
  <c r="P156" i="1"/>
  <c r="BB155" i="1"/>
  <c r="BA155" i="1"/>
  <c r="AZ155" i="1"/>
  <c r="BC155" i="1" s="1"/>
  <c r="AY155" i="1"/>
  <c r="AX155" i="1"/>
  <c r="AW155" i="1"/>
  <c r="AR155" i="1"/>
  <c r="AQ155" i="1"/>
  <c r="AS155" i="1" s="1"/>
  <c r="AJ155" i="1"/>
  <c r="P155" i="1"/>
  <c r="BB154" i="1"/>
  <c r="BA154" i="1"/>
  <c r="AZ154" i="1"/>
  <c r="BC154" i="1" s="1"/>
  <c r="AY154" i="1"/>
  <c r="AX154" i="1"/>
  <c r="AW154" i="1"/>
  <c r="AR154" i="1"/>
  <c r="AQ154" i="1"/>
  <c r="AS154" i="1" s="1"/>
  <c r="AJ154" i="1"/>
  <c r="P154" i="1"/>
  <c r="M154" i="1"/>
  <c r="L154" i="1"/>
  <c r="BC153" i="1"/>
  <c r="BB153" i="1"/>
  <c r="BA153" i="1"/>
  <c r="AZ153" i="1"/>
  <c r="AY153" i="1"/>
  <c r="AX153" i="1"/>
  <c r="AW153" i="1"/>
  <c r="AR153" i="1"/>
  <c r="AQ153" i="1"/>
  <c r="AS153" i="1" s="1"/>
  <c r="AJ153" i="1"/>
  <c r="P153" i="1"/>
  <c r="BB152" i="1"/>
  <c r="BA152" i="1"/>
  <c r="AZ152" i="1"/>
  <c r="BC152" i="1" s="1"/>
  <c r="AY152" i="1"/>
  <c r="AX152" i="1"/>
  <c r="AW152" i="1"/>
  <c r="AR152" i="1"/>
  <c r="AQ152" i="1"/>
  <c r="AS152" i="1" s="1"/>
  <c r="AJ152" i="1"/>
  <c r="P152" i="1"/>
  <c r="BB151" i="1"/>
  <c r="BA151" i="1"/>
  <c r="AZ151" i="1"/>
  <c r="BC151" i="1" s="1"/>
  <c r="AY151" i="1"/>
  <c r="AX151" i="1"/>
  <c r="AW151" i="1"/>
  <c r="AR151" i="1"/>
  <c r="AQ151" i="1"/>
  <c r="AS151" i="1" s="1"/>
  <c r="AJ151" i="1"/>
  <c r="P151" i="1"/>
  <c r="BB150" i="1"/>
  <c r="BA150" i="1"/>
  <c r="AZ150" i="1"/>
  <c r="BC150" i="1" s="1"/>
  <c r="AY150" i="1"/>
  <c r="AX150" i="1"/>
  <c r="AW150" i="1"/>
  <c r="AR150" i="1"/>
  <c r="AQ150" i="1"/>
  <c r="AS150" i="1" s="1"/>
  <c r="AJ150" i="1"/>
  <c r="P150" i="1"/>
  <c r="BB149" i="1"/>
  <c r="BA149" i="1"/>
  <c r="AZ149" i="1"/>
  <c r="BC149" i="1" s="1"/>
  <c r="AY149" i="1"/>
  <c r="AX149" i="1"/>
  <c r="AW149" i="1"/>
  <c r="AR149" i="1"/>
  <c r="AQ149" i="1"/>
  <c r="AS149" i="1" s="1"/>
  <c r="AJ149" i="1"/>
  <c r="P149" i="1"/>
  <c r="M149" i="1"/>
  <c r="L149" i="1"/>
  <c r="BB148" i="1"/>
  <c r="BA148" i="1"/>
  <c r="AZ148" i="1"/>
  <c r="BC148" i="1" s="1"/>
  <c r="AY148" i="1"/>
  <c r="AX148" i="1"/>
  <c r="AW148" i="1"/>
  <c r="AR148" i="1"/>
  <c r="AQ148" i="1"/>
  <c r="AS148" i="1" s="1"/>
  <c r="AJ148" i="1"/>
  <c r="P148" i="1"/>
  <c r="M148" i="1"/>
  <c r="L148" i="1"/>
  <c r="BB147" i="1"/>
  <c r="BA147" i="1"/>
  <c r="AZ147" i="1"/>
  <c r="BC147" i="1" s="1"/>
  <c r="AY147" i="1"/>
  <c r="AX147" i="1"/>
  <c r="AW147" i="1"/>
  <c r="AR147" i="1"/>
  <c r="AQ147" i="1"/>
  <c r="AS147" i="1" s="1"/>
  <c r="AJ147" i="1"/>
  <c r="P147" i="1"/>
  <c r="BC146" i="1"/>
  <c r="BB146" i="1"/>
  <c r="BA146" i="1"/>
  <c r="AZ146" i="1"/>
  <c r="AY146" i="1"/>
  <c r="AX146" i="1"/>
  <c r="AW146" i="1"/>
  <c r="AR146" i="1"/>
  <c r="AQ146" i="1"/>
  <c r="AS146" i="1" s="1"/>
  <c r="AJ146" i="1"/>
  <c r="P146" i="1"/>
  <c r="M146" i="1"/>
  <c r="L146" i="1"/>
  <c r="BB145" i="1"/>
  <c r="BA145" i="1"/>
  <c r="AZ145" i="1"/>
  <c r="BC145" i="1" s="1"/>
  <c r="AY145" i="1"/>
  <c r="AX145" i="1"/>
  <c r="AW145" i="1"/>
  <c r="AR145" i="1"/>
  <c r="AQ145" i="1"/>
  <c r="AS145" i="1" s="1"/>
  <c r="AJ145" i="1"/>
  <c r="P145" i="1"/>
  <c r="M145" i="1"/>
  <c r="L145" i="1"/>
  <c r="BB144" i="1"/>
  <c r="BA144" i="1"/>
  <c r="AZ144" i="1"/>
  <c r="BC144" i="1" s="1"/>
  <c r="AY144" i="1"/>
  <c r="AX144" i="1"/>
  <c r="AW144" i="1"/>
  <c r="AR144" i="1"/>
  <c r="AQ144" i="1"/>
  <c r="AS144" i="1" s="1"/>
  <c r="AJ144" i="1"/>
  <c r="P144" i="1"/>
  <c r="M144" i="1"/>
  <c r="L144" i="1"/>
  <c r="BB143" i="1"/>
  <c r="BA143" i="1"/>
  <c r="AZ143" i="1"/>
  <c r="BC143" i="1" s="1"/>
  <c r="AY143" i="1"/>
  <c r="AX143" i="1"/>
  <c r="AW143" i="1"/>
  <c r="AR143" i="1"/>
  <c r="AQ143" i="1"/>
  <c r="AS143" i="1" s="1"/>
  <c r="AJ143" i="1"/>
  <c r="P143" i="1"/>
  <c r="BC142" i="1"/>
  <c r="BB142" i="1"/>
  <c r="BA142" i="1"/>
  <c r="AZ142" i="1"/>
  <c r="AY142" i="1"/>
  <c r="AX142" i="1"/>
  <c r="AW142" i="1"/>
  <c r="AR142" i="1"/>
  <c r="AQ142" i="1"/>
  <c r="AS142" i="1" s="1"/>
  <c r="AJ142" i="1"/>
  <c r="P142" i="1"/>
  <c r="BB141" i="1"/>
  <c r="BA141" i="1"/>
  <c r="AZ141" i="1"/>
  <c r="BC141" i="1" s="1"/>
  <c r="AY141" i="1"/>
  <c r="AX141" i="1"/>
  <c r="AW141" i="1"/>
  <c r="AR141" i="1"/>
  <c r="AQ141" i="1"/>
  <c r="AS141" i="1" s="1"/>
  <c r="AJ141" i="1"/>
  <c r="P141" i="1"/>
  <c r="BB140" i="1"/>
  <c r="BA140" i="1"/>
  <c r="AZ140" i="1"/>
  <c r="BC140" i="1" s="1"/>
  <c r="AY140" i="1"/>
  <c r="AX140" i="1"/>
  <c r="AW140" i="1"/>
  <c r="AR140" i="1"/>
  <c r="AQ140" i="1"/>
  <c r="AS140" i="1" s="1"/>
  <c r="AJ140" i="1"/>
  <c r="P140" i="1"/>
  <c r="BB139" i="1"/>
  <c r="BA139" i="1"/>
  <c r="AZ139" i="1"/>
  <c r="BC139" i="1" s="1"/>
  <c r="AY139" i="1"/>
  <c r="AX139" i="1"/>
  <c r="AW139" i="1"/>
  <c r="AR139" i="1"/>
  <c r="AQ139" i="1"/>
  <c r="AS139" i="1" s="1"/>
  <c r="AJ139" i="1"/>
  <c r="P139" i="1"/>
  <c r="M139" i="1"/>
  <c r="L139" i="1"/>
  <c r="BB138" i="1"/>
  <c r="BA138" i="1"/>
  <c r="AZ138" i="1"/>
  <c r="BC138" i="1" s="1"/>
  <c r="AY138" i="1"/>
  <c r="AX138" i="1"/>
  <c r="AW138" i="1"/>
  <c r="AR138" i="1"/>
  <c r="AQ138" i="1"/>
  <c r="AS138" i="1" s="1"/>
  <c r="AJ138" i="1"/>
  <c r="P138" i="1"/>
  <c r="BB137" i="1"/>
  <c r="BA137" i="1"/>
  <c r="AZ137" i="1"/>
  <c r="BC137" i="1" s="1"/>
  <c r="AY137" i="1"/>
  <c r="AX137" i="1"/>
  <c r="AW137" i="1"/>
  <c r="AR137" i="1"/>
  <c r="AQ137" i="1"/>
  <c r="AS137" i="1" s="1"/>
  <c r="AJ137" i="1"/>
  <c r="P137" i="1"/>
  <c r="BB136" i="1"/>
  <c r="BA136" i="1"/>
  <c r="AZ136" i="1"/>
  <c r="BC136" i="1" s="1"/>
  <c r="AY136" i="1"/>
  <c r="AX136" i="1"/>
  <c r="AW136" i="1"/>
  <c r="AR136" i="1"/>
  <c r="AQ136" i="1"/>
  <c r="AS136" i="1" s="1"/>
  <c r="AJ136" i="1"/>
  <c r="P136" i="1"/>
  <c r="BB135" i="1"/>
  <c r="BA135" i="1"/>
  <c r="AZ135" i="1"/>
  <c r="BC135" i="1" s="1"/>
  <c r="AY135" i="1"/>
  <c r="AX135" i="1"/>
  <c r="AW135" i="1"/>
  <c r="AR135" i="1"/>
  <c r="AQ135" i="1"/>
  <c r="AS135" i="1" s="1"/>
  <c r="AJ135" i="1"/>
  <c r="P135" i="1"/>
  <c r="BB134" i="1"/>
  <c r="BA134" i="1"/>
  <c r="AZ134" i="1"/>
  <c r="BC134" i="1" s="1"/>
  <c r="AY134" i="1"/>
  <c r="AX134" i="1"/>
  <c r="AW134" i="1"/>
  <c r="AR134" i="1"/>
  <c r="AQ134" i="1"/>
  <c r="AS134" i="1" s="1"/>
  <c r="AJ134" i="1"/>
  <c r="P134" i="1"/>
  <c r="BB133" i="1"/>
  <c r="BA133" i="1"/>
  <c r="AZ133" i="1"/>
  <c r="BC133" i="1" s="1"/>
  <c r="AY133" i="1"/>
  <c r="AX133" i="1"/>
  <c r="AW133" i="1"/>
  <c r="AR133" i="1"/>
  <c r="AQ133" i="1"/>
  <c r="AS133" i="1" s="1"/>
  <c r="AJ133" i="1"/>
  <c r="P133" i="1"/>
  <c r="BB132" i="1"/>
  <c r="BA132" i="1"/>
  <c r="AZ132" i="1"/>
  <c r="BC132" i="1" s="1"/>
  <c r="AY132" i="1"/>
  <c r="AX132" i="1"/>
  <c r="AW132" i="1"/>
  <c r="AR132" i="1"/>
  <c r="AQ132" i="1"/>
  <c r="AS132" i="1" s="1"/>
  <c r="AJ132" i="1"/>
  <c r="P132" i="1"/>
  <c r="M132" i="1"/>
  <c r="L132" i="1"/>
  <c r="BB131" i="1"/>
  <c r="BA131" i="1"/>
  <c r="AZ131" i="1"/>
  <c r="BC131" i="1" s="1"/>
  <c r="AY131" i="1"/>
  <c r="AX131" i="1"/>
  <c r="AW131" i="1"/>
  <c r="AR131" i="1"/>
  <c r="AQ131" i="1"/>
  <c r="AS131" i="1" s="1"/>
  <c r="AJ131" i="1"/>
  <c r="P131" i="1"/>
  <c r="M131" i="1"/>
  <c r="L131" i="1"/>
  <c r="BB130" i="1"/>
  <c r="BA130" i="1"/>
  <c r="AZ130" i="1"/>
  <c r="BC130" i="1" s="1"/>
  <c r="AY130" i="1"/>
  <c r="AX130" i="1"/>
  <c r="AW130" i="1"/>
  <c r="AR130" i="1"/>
  <c r="AQ130" i="1"/>
  <c r="AS130" i="1" s="1"/>
  <c r="AJ130" i="1"/>
  <c r="P130" i="1"/>
  <c r="M130" i="1"/>
  <c r="L130" i="1"/>
  <c r="BB129" i="1"/>
  <c r="BA129" i="1"/>
  <c r="AZ129" i="1"/>
  <c r="BC129" i="1" s="1"/>
  <c r="AY129" i="1"/>
  <c r="AX129" i="1"/>
  <c r="AW129" i="1"/>
  <c r="AR129" i="1"/>
  <c r="AQ129" i="1"/>
  <c r="AS129" i="1" s="1"/>
  <c r="AJ129" i="1"/>
  <c r="P129" i="1"/>
  <c r="BB128" i="1"/>
  <c r="BA128" i="1"/>
  <c r="AZ128" i="1"/>
  <c r="BC128" i="1" s="1"/>
  <c r="AY128" i="1"/>
  <c r="AX128" i="1"/>
  <c r="AW128" i="1"/>
  <c r="AR128" i="1"/>
  <c r="AQ128" i="1"/>
  <c r="AS128" i="1" s="1"/>
  <c r="AJ128" i="1"/>
  <c r="P128" i="1"/>
  <c r="BB127" i="1"/>
  <c r="BA127" i="1"/>
  <c r="AZ127" i="1"/>
  <c r="BC127" i="1" s="1"/>
  <c r="AY127" i="1"/>
  <c r="AX127" i="1"/>
  <c r="AW127" i="1"/>
  <c r="AR127" i="1"/>
  <c r="AQ127" i="1"/>
  <c r="AS127" i="1" s="1"/>
  <c r="AJ127" i="1"/>
  <c r="P127" i="1"/>
  <c r="M127" i="1"/>
  <c r="L127" i="1"/>
  <c r="BB126" i="1"/>
  <c r="BA126" i="1"/>
  <c r="AZ126" i="1"/>
  <c r="BC126" i="1" s="1"/>
  <c r="AY126" i="1"/>
  <c r="AX126" i="1"/>
  <c r="AW126" i="1"/>
  <c r="AR126" i="1"/>
  <c r="AQ126" i="1"/>
  <c r="AS126" i="1" s="1"/>
  <c r="AJ126" i="1"/>
  <c r="P126" i="1"/>
  <c r="M126" i="1"/>
  <c r="L126" i="1"/>
  <c r="BC125" i="1"/>
  <c r="BB125" i="1"/>
  <c r="BA125" i="1"/>
  <c r="AZ125" i="1"/>
  <c r="AY125" i="1"/>
  <c r="AX125" i="1"/>
  <c r="AW125" i="1"/>
  <c r="AR125" i="1"/>
  <c r="AQ125" i="1"/>
  <c r="AS125" i="1" s="1"/>
  <c r="AJ125" i="1"/>
  <c r="P125" i="1"/>
  <c r="M125" i="1"/>
  <c r="L125" i="1"/>
  <c r="BB124" i="1"/>
  <c r="BA124" i="1"/>
  <c r="AZ124" i="1"/>
  <c r="BC124" i="1" s="1"/>
  <c r="AY124" i="1"/>
  <c r="AX124" i="1"/>
  <c r="AW124" i="1"/>
  <c r="AR124" i="1"/>
  <c r="AQ124" i="1"/>
  <c r="AS124" i="1" s="1"/>
  <c r="AJ124" i="1"/>
  <c r="P124" i="1"/>
  <c r="BC123" i="1"/>
  <c r="BB123" i="1"/>
  <c r="BA123" i="1"/>
  <c r="AZ123" i="1"/>
  <c r="AY123" i="1"/>
  <c r="AX123" i="1"/>
  <c r="AW123" i="1"/>
  <c r="AR123" i="1"/>
  <c r="AQ123" i="1"/>
  <c r="AS123" i="1" s="1"/>
  <c r="AJ123" i="1"/>
  <c r="P123" i="1"/>
  <c r="BB122" i="1"/>
  <c r="BA122" i="1"/>
  <c r="AZ122" i="1"/>
  <c r="BC122" i="1" s="1"/>
  <c r="AY122" i="1"/>
  <c r="AX122" i="1"/>
  <c r="AW122" i="1"/>
  <c r="AR122" i="1"/>
  <c r="AQ122" i="1"/>
  <c r="AS122" i="1" s="1"/>
  <c r="AJ122" i="1"/>
  <c r="P122" i="1"/>
  <c r="M122" i="1"/>
  <c r="L122" i="1"/>
  <c r="BB121" i="1"/>
  <c r="BA121" i="1"/>
  <c r="AZ121" i="1"/>
  <c r="BC121" i="1" s="1"/>
  <c r="AY121" i="1"/>
  <c r="AX121" i="1"/>
  <c r="AW121" i="1"/>
  <c r="AR121" i="1"/>
  <c r="AQ121" i="1"/>
  <c r="AS121" i="1" s="1"/>
  <c r="AJ121" i="1"/>
  <c r="P121" i="1"/>
  <c r="BB120" i="1"/>
  <c r="BA120" i="1"/>
  <c r="AZ120" i="1"/>
  <c r="BC120" i="1" s="1"/>
  <c r="AY120" i="1"/>
  <c r="AX120" i="1"/>
  <c r="AW120" i="1"/>
  <c r="AR120" i="1"/>
  <c r="AQ120" i="1"/>
  <c r="AS120" i="1" s="1"/>
  <c r="AJ120" i="1"/>
  <c r="P120" i="1"/>
  <c r="M120" i="1"/>
  <c r="L120" i="1"/>
  <c r="BB119" i="1"/>
  <c r="BA119" i="1"/>
  <c r="AZ119" i="1"/>
  <c r="BC119" i="1" s="1"/>
  <c r="AY119" i="1"/>
  <c r="AX119" i="1"/>
  <c r="AW119" i="1"/>
  <c r="AR119" i="1"/>
  <c r="AQ119" i="1"/>
  <c r="AS119" i="1" s="1"/>
  <c r="AJ119" i="1"/>
  <c r="P119" i="1"/>
  <c r="M119" i="1"/>
  <c r="L119" i="1"/>
  <c r="BB118" i="1"/>
  <c r="BA118" i="1"/>
  <c r="AZ118" i="1"/>
  <c r="BC118" i="1" s="1"/>
  <c r="AY118" i="1"/>
  <c r="AX118" i="1"/>
  <c r="AW118" i="1"/>
  <c r="AR118" i="1"/>
  <c r="AQ118" i="1"/>
  <c r="AS118" i="1" s="1"/>
  <c r="AJ118" i="1"/>
  <c r="P118" i="1"/>
  <c r="BC117" i="1"/>
  <c r="BB117" i="1"/>
  <c r="BA117" i="1"/>
  <c r="AZ117" i="1"/>
  <c r="AY117" i="1"/>
  <c r="AX117" i="1"/>
  <c r="AW117" i="1"/>
  <c r="AR117" i="1"/>
  <c r="AQ117" i="1"/>
  <c r="AS117" i="1" s="1"/>
  <c r="AJ117" i="1"/>
  <c r="P117" i="1"/>
  <c r="BB116" i="1"/>
  <c r="BA116" i="1"/>
  <c r="AZ116" i="1"/>
  <c r="BC116" i="1" s="1"/>
  <c r="AY116" i="1"/>
  <c r="AX116" i="1"/>
  <c r="AW116" i="1"/>
  <c r="AR116" i="1"/>
  <c r="AQ116" i="1"/>
  <c r="AS116" i="1" s="1"/>
  <c r="AJ116" i="1"/>
  <c r="P116" i="1"/>
  <c r="BB115" i="1"/>
  <c r="BA115" i="1"/>
  <c r="AZ115" i="1"/>
  <c r="BC115" i="1" s="1"/>
  <c r="AY115" i="1"/>
  <c r="AX115" i="1"/>
  <c r="AW115" i="1"/>
  <c r="AR115" i="1"/>
  <c r="AQ115" i="1"/>
  <c r="AS115" i="1" s="1"/>
  <c r="AJ115" i="1"/>
  <c r="P115" i="1"/>
  <c r="M115" i="1"/>
  <c r="L115" i="1"/>
  <c r="BB114" i="1"/>
  <c r="BA114" i="1"/>
  <c r="AZ114" i="1"/>
  <c r="BC114" i="1" s="1"/>
  <c r="AY114" i="1"/>
  <c r="AX114" i="1"/>
  <c r="AW114" i="1"/>
  <c r="AR114" i="1"/>
  <c r="AQ114" i="1"/>
  <c r="AS114" i="1" s="1"/>
  <c r="AJ114" i="1"/>
  <c r="P114" i="1"/>
  <c r="BB113" i="1"/>
  <c r="BA113" i="1"/>
  <c r="AZ113" i="1"/>
  <c r="BC113" i="1" s="1"/>
  <c r="AY113" i="1"/>
  <c r="AX113" i="1"/>
  <c r="AW113" i="1"/>
  <c r="AR113" i="1"/>
  <c r="AQ113" i="1"/>
  <c r="AS113" i="1" s="1"/>
  <c r="AJ113" i="1"/>
  <c r="P113" i="1"/>
  <c r="M113" i="1"/>
  <c r="L113" i="1"/>
  <c r="BB112" i="1"/>
  <c r="BA112" i="1"/>
  <c r="AZ112" i="1"/>
  <c r="BC112" i="1" s="1"/>
  <c r="AY112" i="1"/>
  <c r="AX112" i="1"/>
  <c r="AW112" i="1"/>
  <c r="AR112" i="1"/>
  <c r="AQ112" i="1"/>
  <c r="AS112" i="1" s="1"/>
  <c r="AJ112" i="1"/>
  <c r="P112" i="1"/>
  <c r="M112" i="1"/>
  <c r="L112" i="1"/>
  <c r="BB111" i="1"/>
  <c r="BA111" i="1"/>
  <c r="AZ111" i="1"/>
  <c r="BC111" i="1" s="1"/>
  <c r="AY111" i="1"/>
  <c r="AX111" i="1"/>
  <c r="AW111" i="1"/>
  <c r="AR111" i="1"/>
  <c r="AQ111" i="1"/>
  <c r="AS111" i="1" s="1"/>
  <c r="AJ111" i="1"/>
  <c r="P111" i="1"/>
  <c r="M111" i="1"/>
  <c r="L111" i="1"/>
  <c r="BB110" i="1"/>
  <c r="BA110" i="1"/>
  <c r="AZ110" i="1"/>
  <c r="BC110" i="1" s="1"/>
  <c r="AY110" i="1"/>
  <c r="AX110" i="1"/>
  <c r="AW110" i="1"/>
  <c r="AR110" i="1"/>
  <c r="AQ110" i="1"/>
  <c r="AS110" i="1" s="1"/>
  <c r="AJ110" i="1"/>
  <c r="P110" i="1"/>
  <c r="M110" i="1"/>
  <c r="L110" i="1"/>
  <c r="BB109" i="1"/>
  <c r="BA109" i="1"/>
  <c r="AZ109" i="1"/>
  <c r="BC109" i="1" s="1"/>
  <c r="AY109" i="1"/>
  <c r="AX109" i="1"/>
  <c r="AW109" i="1"/>
  <c r="AR109" i="1"/>
  <c r="AQ109" i="1"/>
  <c r="AS109" i="1" s="1"/>
  <c r="AJ109" i="1"/>
  <c r="P109" i="1"/>
  <c r="M109" i="1"/>
  <c r="L109" i="1"/>
  <c r="BB108" i="1"/>
  <c r="BA108" i="1"/>
  <c r="AZ108" i="1"/>
  <c r="BC108" i="1" s="1"/>
  <c r="AY108" i="1"/>
  <c r="AX108" i="1"/>
  <c r="AW108" i="1"/>
  <c r="AR108" i="1"/>
  <c r="AQ108" i="1"/>
  <c r="AS108" i="1" s="1"/>
  <c r="AJ108" i="1"/>
  <c r="P108" i="1"/>
  <c r="M108" i="1"/>
  <c r="L108" i="1"/>
  <c r="BB107" i="1"/>
  <c r="BA107" i="1"/>
  <c r="AZ107" i="1"/>
  <c r="BC107" i="1" s="1"/>
  <c r="AY107" i="1"/>
  <c r="AX107" i="1"/>
  <c r="AW107" i="1"/>
  <c r="AR107" i="1"/>
  <c r="AQ107" i="1"/>
  <c r="AS107" i="1" s="1"/>
  <c r="AJ107" i="1"/>
  <c r="P107" i="1"/>
  <c r="M107" i="1"/>
  <c r="L107" i="1"/>
  <c r="BB106" i="1"/>
  <c r="BA106" i="1"/>
  <c r="AZ106" i="1"/>
  <c r="BC106" i="1" s="1"/>
  <c r="AY106" i="1"/>
  <c r="AX106" i="1"/>
  <c r="AW106" i="1"/>
  <c r="AR106" i="1"/>
  <c r="AQ106" i="1"/>
  <c r="AS106" i="1" s="1"/>
  <c r="AJ106" i="1"/>
  <c r="P106" i="1"/>
  <c r="M106" i="1"/>
  <c r="L106" i="1"/>
  <c r="BB105" i="1"/>
  <c r="BA105" i="1"/>
  <c r="AZ105" i="1"/>
  <c r="BC105" i="1" s="1"/>
  <c r="AY105" i="1"/>
  <c r="AX105" i="1"/>
  <c r="AW105" i="1"/>
  <c r="AR105" i="1"/>
  <c r="AQ105" i="1"/>
  <c r="AS105" i="1" s="1"/>
  <c r="AJ105" i="1"/>
  <c r="P105" i="1"/>
  <c r="BB104" i="1"/>
  <c r="BA104" i="1"/>
  <c r="AZ104" i="1"/>
  <c r="BC104" i="1" s="1"/>
  <c r="AY104" i="1"/>
  <c r="AX104" i="1"/>
  <c r="AW104" i="1"/>
  <c r="AR104" i="1"/>
  <c r="AQ104" i="1"/>
  <c r="AS104" i="1" s="1"/>
  <c r="AJ104" i="1"/>
  <c r="P104" i="1"/>
  <c r="M104" i="1"/>
  <c r="L104" i="1"/>
  <c r="BB103" i="1"/>
  <c r="BA103" i="1"/>
  <c r="AZ103" i="1"/>
  <c r="BC103" i="1" s="1"/>
  <c r="AY103" i="1"/>
  <c r="AX103" i="1"/>
  <c r="AW103" i="1"/>
  <c r="AR103" i="1"/>
  <c r="AQ103" i="1"/>
  <c r="AS103" i="1" s="1"/>
  <c r="AJ103" i="1"/>
  <c r="P103" i="1"/>
  <c r="M103" i="1"/>
  <c r="L103" i="1"/>
  <c r="BC102" i="1"/>
  <c r="BB102" i="1"/>
  <c r="BA102" i="1"/>
  <c r="AZ102" i="1"/>
  <c r="AY102" i="1"/>
  <c r="AX102" i="1"/>
  <c r="AW102" i="1"/>
  <c r="AR102" i="1"/>
  <c r="AQ102" i="1"/>
  <c r="AS102" i="1" s="1"/>
  <c r="AJ102" i="1"/>
  <c r="P102" i="1"/>
  <c r="BB101" i="1"/>
  <c r="BA101" i="1"/>
  <c r="AZ101" i="1"/>
  <c r="BC101" i="1" s="1"/>
  <c r="AY101" i="1"/>
  <c r="AX101" i="1"/>
  <c r="AW101" i="1"/>
  <c r="AR101" i="1"/>
  <c r="AQ101" i="1"/>
  <c r="AS101" i="1" s="1"/>
  <c r="AJ101" i="1"/>
  <c r="P101" i="1"/>
  <c r="BB100" i="1"/>
  <c r="BA100" i="1"/>
  <c r="AZ100" i="1"/>
  <c r="BC100" i="1" s="1"/>
  <c r="AY100" i="1"/>
  <c r="AX100" i="1"/>
  <c r="AW100" i="1"/>
  <c r="AR100" i="1"/>
  <c r="AQ100" i="1"/>
  <c r="AS100" i="1" s="1"/>
  <c r="AJ100" i="1"/>
  <c r="P100" i="1"/>
  <c r="M100" i="1"/>
  <c r="L100" i="1"/>
  <c r="BB99" i="1"/>
  <c r="BA99" i="1"/>
  <c r="AZ99" i="1"/>
  <c r="BC99" i="1" s="1"/>
  <c r="AY99" i="1"/>
  <c r="AX99" i="1"/>
  <c r="AW99" i="1"/>
  <c r="AR99" i="1"/>
  <c r="AQ99" i="1"/>
  <c r="AS99" i="1" s="1"/>
  <c r="AJ99" i="1"/>
  <c r="P99" i="1"/>
  <c r="BB98" i="1"/>
  <c r="BA98" i="1"/>
  <c r="AZ98" i="1"/>
  <c r="BC98" i="1" s="1"/>
  <c r="AY98" i="1"/>
  <c r="AX98" i="1"/>
  <c r="AW98" i="1"/>
  <c r="AR98" i="1"/>
  <c r="AQ98" i="1"/>
  <c r="AS98" i="1" s="1"/>
  <c r="AJ98" i="1"/>
  <c r="P98" i="1"/>
  <c r="M98" i="1"/>
  <c r="L98" i="1"/>
  <c r="BB97" i="1"/>
  <c r="BA97" i="1"/>
  <c r="AZ97" i="1"/>
  <c r="BC97" i="1" s="1"/>
  <c r="AY97" i="1"/>
  <c r="AX97" i="1"/>
  <c r="AW97" i="1"/>
  <c r="AR97" i="1"/>
  <c r="AQ97" i="1"/>
  <c r="AS97" i="1" s="1"/>
  <c r="AJ97" i="1"/>
  <c r="P97" i="1"/>
  <c r="M97" i="1"/>
  <c r="L97" i="1"/>
  <c r="BB96" i="1"/>
  <c r="BA96" i="1"/>
  <c r="AZ96" i="1"/>
  <c r="BC96" i="1" s="1"/>
  <c r="AY96" i="1"/>
  <c r="AX96" i="1"/>
  <c r="AW96" i="1"/>
  <c r="AR96" i="1"/>
  <c r="AQ96" i="1"/>
  <c r="AS96" i="1" s="1"/>
  <c r="AJ96" i="1"/>
  <c r="P96" i="1"/>
  <c r="M96" i="1"/>
  <c r="L96" i="1"/>
  <c r="BB95" i="1"/>
  <c r="BA95" i="1"/>
  <c r="AZ95" i="1"/>
  <c r="BC95" i="1" s="1"/>
  <c r="AY95" i="1"/>
  <c r="AX95" i="1"/>
  <c r="AW95" i="1"/>
  <c r="AR95" i="1"/>
  <c r="AQ95" i="1"/>
  <c r="AS95" i="1" s="1"/>
  <c r="AJ95" i="1"/>
  <c r="P95" i="1"/>
  <c r="M95" i="1"/>
  <c r="L95" i="1"/>
  <c r="BB94" i="1"/>
  <c r="BA94" i="1"/>
  <c r="AZ94" i="1"/>
  <c r="BC94" i="1" s="1"/>
  <c r="AY94" i="1"/>
  <c r="AX94" i="1"/>
  <c r="AW94" i="1"/>
  <c r="AR94" i="1"/>
  <c r="AQ94" i="1"/>
  <c r="AS94" i="1" s="1"/>
  <c r="AJ94" i="1"/>
  <c r="P94" i="1"/>
  <c r="M94" i="1"/>
  <c r="L94" i="1"/>
  <c r="BC93" i="1"/>
  <c r="BB93" i="1"/>
  <c r="BA93" i="1"/>
  <c r="AZ93" i="1"/>
  <c r="AY93" i="1"/>
  <c r="AX93" i="1"/>
  <c r="AW93" i="1"/>
  <c r="AR93" i="1"/>
  <c r="AQ93" i="1"/>
  <c r="AS93" i="1" s="1"/>
  <c r="AJ93" i="1"/>
  <c r="P93" i="1"/>
  <c r="BB92" i="1"/>
  <c r="BA92" i="1"/>
  <c r="AZ92" i="1"/>
  <c r="BC92" i="1" s="1"/>
  <c r="AY92" i="1"/>
  <c r="AX92" i="1"/>
  <c r="AW92" i="1"/>
  <c r="AR92" i="1"/>
  <c r="AQ92" i="1"/>
  <c r="AS92" i="1" s="1"/>
  <c r="AJ92" i="1"/>
  <c r="P92" i="1"/>
  <c r="M92" i="1"/>
  <c r="L92" i="1"/>
  <c r="BB91" i="1"/>
  <c r="BA91" i="1"/>
  <c r="AZ91" i="1"/>
  <c r="BC91" i="1" s="1"/>
  <c r="AY91" i="1"/>
  <c r="AX91" i="1"/>
  <c r="AW91" i="1"/>
  <c r="AR91" i="1"/>
  <c r="AQ91" i="1"/>
  <c r="AS91" i="1" s="1"/>
  <c r="AJ91" i="1"/>
  <c r="P91" i="1"/>
  <c r="M91" i="1"/>
  <c r="L91" i="1"/>
  <c r="BB90" i="1"/>
  <c r="BA90" i="1"/>
  <c r="AZ90" i="1"/>
  <c r="BC90" i="1" s="1"/>
  <c r="AY90" i="1"/>
  <c r="AX90" i="1"/>
  <c r="AW90" i="1"/>
  <c r="AR90" i="1"/>
  <c r="AQ90" i="1"/>
  <c r="AS90" i="1" s="1"/>
  <c r="AJ90" i="1"/>
  <c r="P90" i="1"/>
  <c r="BB89" i="1"/>
  <c r="BA89" i="1"/>
  <c r="AZ89" i="1"/>
  <c r="BC89" i="1" s="1"/>
  <c r="AY89" i="1"/>
  <c r="AX89" i="1"/>
  <c r="AW89" i="1"/>
  <c r="AR89" i="1"/>
  <c r="AQ89" i="1"/>
  <c r="AS89" i="1" s="1"/>
  <c r="AJ89" i="1"/>
  <c r="P89" i="1"/>
  <c r="M89" i="1"/>
  <c r="L89" i="1"/>
  <c r="BB88" i="1"/>
  <c r="BA88" i="1"/>
  <c r="AZ88" i="1"/>
  <c r="BC88" i="1" s="1"/>
  <c r="AY88" i="1"/>
  <c r="AX88" i="1"/>
  <c r="AW88" i="1"/>
  <c r="AR88" i="1"/>
  <c r="AQ88" i="1"/>
  <c r="AS88" i="1" s="1"/>
  <c r="AJ88" i="1"/>
  <c r="P88" i="1"/>
  <c r="BB87" i="1"/>
  <c r="BA87" i="1"/>
  <c r="AZ87" i="1"/>
  <c r="BC87" i="1" s="1"/>
  <c r="AY87" i="1"/>
  <c r="AX87" i="1"/>
  <c r="AW87" i="1"/>
  <c r="AR87" i="1"/>
  <c r="AQ87" i="1"/>
  <c r="AS87" i="1" s="1"/>
  <c r="AJ87" i="1"/>
  <c r="P87" i="1"/>
  <c r="M87" i="1"/>
  <c r="L87" i="1"/>
  <c r="BB86" i="1"/>
  <c r="BA86" i="1"/>
  <c r="AZ86" i="1"/>
  <c r="BC86" i="1" s="1"/>
  <c r="AY86" i="1"/>
  <c r="AX86" i="1"/>
  <c r="AW86" i="1"/>
  <c r="AR86" i="1"/>
  <c r="AQ86" i="1"/>
  <c r="AS86" i="1" s="1"/>
  <c r="AJ86" i="1"/>
  <c r="P86" i="1"/>
  <c r="M86" i="1"/>
  <c r="L86" i="1"/>
  <c r="BB85" i="1"/>
  <c r="BA85" i="1"/>
  <c r="AZ85" i="1"/>
  <c r="BC85" i="1" s="1"/>
  <c r="AY85" i="1"/>
  <c r="AX85" i="1"/>
  <c r="AW85" i="1"/>
  <c r="AR85" i="1"/>
  <c r="AQ85" i="1"/>
  <c r="AS85" i="1" s="1"/>
  <c r="AJ85" i="1"/>
  <c r="P85" i="1"/>
  <c r="M85" i="1"/>
  <c r="L85" i="1"/>
  <c r="BB84" i="1"/>
  <c r="BA84" i="1"/>
  <c r="AZ84" i="1"/>
  <c r="BC84" i="1" s="1"/>
  <c r="AY84" i="1"/>
  <c r="AX84" i="1"/>
  <c r="AW84" i="1"/>
  <c r="AR84" i="1"/>
  <c r="AQ84" i="1"/>
  <c r="AS84" i="1" s="1"/>
  <c r="AJ84" i="1"/>
  <c r="P84" i="1"/>
  <c r="M84" i="1"/>
  <c r="L84" i="1"/>
  <c r="BB83" i="1"/>
  <c r="BA83" i="1"/>
  <c r="AZ83" i="1"/>
  <c r="BC83" i="1" s="1"/>
  <c r="AY83" i="1"/>
  <c r="AX83" i="1"/>
  <c r="AW83" i="1"/>
  <c r="AR83" i="1"/>
  <c r="AQ83" i="1"/>
  <c r="AS83" i="1" s="1"/>
  <c r="AJ83" i="1"/>
  <c r="P83" i="1"/>
  <c r="M83" i="1"/>
  <c r="L83" i="1"/>
  <c r="BB82" i="1"/>
  <c r="BA82" i="1"/>
  <c r="AZ82" i="1"/>
  <c r="BC82" i="1" s="1"/>
  <c r="AY82" i="1"/>
  <c r="AX82" i="1"/>
  <c r="AW82" i="1"/>
  <c r="AR82" i="1"/>
  <c r="AQ82" i="1"/>
  <c r="AS82" i="1" s="1"/>
  <c r="AJ82" i="1"/>
  <c r="P82" i="1"/>
  <c r="M82" i="1"/>
  <c r="L82" i="1"/>
  <c r="BB81" i="1"/>
  <c r="BA81" i="1"/>
  <c r="AZ81" i="1"/>
  <c r="BC81" i="1" s="1"/>
  <c r="AY81" i="1"/>
  <c r="AX81" i="1"/>
  <c r="AW81" i="1"/>
  <c r="AR81" i="1"/>
  <c r="AQ81" i="1"/>
  <c r="AS81" i="1" s="1"/>
  <c r="AJ81" i="1"/>
  <c r="P81" i="1"/>
  <c r="M81" i="1"/>
  <c r="L81" i="1"/>
  <c r="BB80" i="1"/>
  <c r="BA80" i="1"/>
  <c r="AZ80" i="1"/>
  <c r="BC80" i="1" s="1"/>
  <c r="AY80" i="1"/>
  <c r="AX80" i="1"/>
  <c r="AW80" i="1"/>
  <c r="AR80" i="1"/>
  <c r="AQ80" i="1"/>
  <c r="AS80" i="1" s="1"/>
  <c r="AJ80" i="1"/>
  <c r="P80" i="1"/>
  <c r="M80" i="1"/>
  <c r="L80" i="1"/>
  <c r="BB79" i="1"/>
  <c r="BA79" i="1"/>
  <c r="AZ79" i="1"/>
  <c r="BC79" i="1" s="1"/>
  <c r="AY79" i="1"/>
  <c r="AX79" i="1"/>
  <c r="AW79" i="1"/>
  <c r="AR79" i="1"/>
  <c r="AQ79" i="1"/>
  <c r="AS79" i="1" s="1"/>
  <c r="AJ79" i="1"/>
  <c r="P79" i="1"/>
  <c r="BB78" i="1"/>
  <c r="BA78" i="1"/>
  <c r="AZ78" i="1"/>
  <c r="BC78" i="1" s="1"/>
  <c r="AY78" i="1"/>
  <c r="AX78" i="1"/>
  <c r="AW78" i="1"/>
  <c r="AR78" i="1"/>
  <c r="AQ78" i="1"/>
  <c r="AS78" i="1" s="1"/>
  <c r="AJ78" i="1"/>
  <c r="P78" i="1"/>
  <c r="BB77" i="1"/>
  <c r="BA77" i="1"/>
  <c r="AZ77" i="1"/>
  <c r="BC77" i="1" s="1"/>
  <c r="AY77" i="1"/>
  <c r="AX77" i="1"/>
  <c r="AW77" i="1"/>
  <c r="AR77" i="1"/>
  <c r="AQ77" i="1"/>
  <c r="AS77" i="1" s="1"/>
  <c r="AJ77" i="1"/>
  <c r="P77" i="1"/>
  <c r="BB76" i="1"/>
  <c r="BA76" i="1"/>
  <c r="AZ76" i="1"/>
  <c r="BC76" i="1" s="1"/>
  <c r="AY76" i="1"/>
  <c r="AX76" i="1"/>
  <c r="AW76" i="1"/>
  <c r="AR76" i="1"/>
  <c r="AQ76" i="1"/>
  <c r="AS76" i="1" s="1"/>
  <c r="AJ76" i="1"/>
  <c r="P76" i="1"/>
  <c r="M76" i="1"/>
  <c r="L76" i="1"/>
  <c r="BB75" i="1"/>
  <c r="BA75" i="1"/>
  <c r="AZ75" i="1"/>
  <c r="BC75" i="1" s="1"/>
  <c r="AY75" i="1"/>
  <c r="AX75" i="1"/>
  <c r="AW75" i="1"/>
  <c r="AR75" i="1"/>
  <c r="AQ75" i="1"/>
  <c r="AS75" i="1" s="1"/>
  <c r="AJ75" i="1"/>
  <c r="P75" i="1"/>
  <c r="M75" i="1"/>
  <c r="L75" i="1"/>
  <c r="BB74" i="1"/>
  <c r="BA74" i="1"/>
  <c r="AZ74" i="1"/>
  <c r="BC74" i="1" s="1"/>
  <c r="AY74" i="1"/>
  <c r="AX74" i="1"/>
  <c r="AW74" i="1"/>
  <c r="AR74" i="1"/>
  <c r="AQ74" i="1"/>
  <c r="AS74" i="1" s="1"/>
  <c r="AJ74" i="1"/>
  <c r="P74" i="1"/>
  <c r="M74" i="1"/>
  <c r="L74" i="1"/>
  <c r="BB73" i="1"/>
  <c r="BA73" i="1"/>
  <c r="AZ73" i="1"/>
  <c r="BC73" i="1" s="1"/>
  <c r="AY73" i="1"/>
  <c r="AX73" i="1"/>
  <c r="AW73" i="1"/>
  <c r="AR73" i="1"/>
  <c r="AQ73" i="1"/>
  <c r="AS73" i="1" s="1"/>
  <c r="AJ73" i="1"/>
  <c r="P73" i="1"/>
  <c r="M73" i="1"/>
  <c r="L73" i="1"/>
  <c r="BB72" i="1"/>
  <c r="BA72" i="1"/>
  <c r="AZ72" i="1"/>
  <c r="BC72" i="1" s="1"/>
  <c r="AY72" i="1"/>
  <c r="AX72" i="1"/>
  <c r="AW72" i="1"/>
  <c r="AR72" i="1"/>
  <c r="AQ72" i="1"/>
  <c r="AS72" i="1" s="1"/>
  <c r="AJ72" i="1"/>
  <c r="P72" i="1"/>
  <c r="M72" i="1"/>
  <c r="L72" i="1"/>
  <c r="BB71" i="1"/>
  <c r="BA71" i="1"/>
  <c r="AZ71" i="1"/>
  <c r="BC71" i="1" s="1"/>
  <c r="AY71" i="1"/>
  <c r="AX71" i="1"/>
  <c r="AW71" i="1"/>
  <c r="AR71" i="1"/>
  <c r="AQ71" i="1"/>
  <c r="AS71" i="1" s="1"/>
  <c r="AJ71" i="1"/>
  <c r="P71" i="1"/>
  <c r="M71" i="1"/>
  <c r="L71" i="1"/>
  <c r="BB70" i="1"/>
  <c r="BA70" i="1"/>
  <c r="AZ70" i="1"/>
  <c r="BC70" i="1" s="1"/>
  <c r="AY70" i="1"/>
  <c r="AX70" i="1"/>
  <c r="AW70" i="1"/>
  <c r="AR70" i="1"/>
  <c r="AQ70" i="1"/>
  <c r="AS70" i="1" s="1"/>
  <c r="AJ70" i="1"/>
  <c r="P70" i="1"/>
  <c r="BB69" i="1"/>
  <c r="BA69" i="1"/>
  <c r="AZ69" i="1"/>
  <c r="BC69" i="1" s="1"/>
  <c r="AY69" i="1"/>
  <c r="AX69" i="1"/>
  <c r="AW69" i="1"/>
  <c r="AR69" i="1"/>
  <c r="AQ69" i="1"/>
  <c r="AS69" i="1" s="1"/>
  <c r="AJ69" i="1"/>
  <c r="P69" i="1"/>
  <c r="M69" i="1"/>
  <c r="L69" i="1"/>
  <c r="BB68" i="1"/>
  <c r="BA68" i="1"/>
  <c r="AZ68" i="1"/>
  <c r="BC68" i="1" s="1"/>
  <c r="AY68" i="1"/>
  <c r="AX68" i="1"/>
  <c r="AW68" i="1"/>
  <c r="AR68" i="1"/>
  <c r="AQ68" i="1"/>
  <c r="AS68" i="1" s="1"/>
  <c r="AJ68" i="1"/>
  <c r="P68" i="1"/>
  <c r="M68" i="1"/>
  <c r="L68" i="1"/>
  <c r="BB67" i="1"/>
  <c r="BA67" i="1"/>
  <c r="AZ67" i="1"/>
  <c r="BC67" i="1" s="1"/>
  <c r="AY67" i="1"/>
  <c r="AX67" i="1"/>
  <c r="AW67" i="1"/>
  <c r="AR67" i="1"/>
  <c r="AQ67" i="1"/>
  <c r="AS67" i="1" s="1"/>
  <c r="AJ67" i="1"/>
  <c r="P67" i="1"/>
  <c r="M67" i="1"/>
  <c r="L67" i="1"/>
  <c r="BB66" i="1"/>
  <c r="BA66" i="1"/>
  <c r="AZ66" i="1"/>
  <c r="BC66" i="1" s="1"/>
  <c r="AY66" i="1"/>
  <c r="AX66" i="1"/>
  <c r="AW66" i="1"/>
  <c r="AR66" i="1"/>
  <c r="AQ66" i="1"/>
  <c r="AS66" i="1" s="1"/>
  <c r="AJ66" i="1"/>
  <c r="P66" i="1"/>
  <c r="M66" i="1"/>
  <c r="L66" i="1"/>
  <c r="BB65" i="1"/>
  <c r="BA65" i="1"/>
  <c r="AZ65" i="1"/>
  <c r="BC65" i="1" s="1"/>
  <c r="AY65" i="1"/>
  <c r="AX65" i="1"/>
  <c r="AW65" i="1"/>
  <c r="AR65" i="1"/>
  <c r="AQ65" i="1"/>
  <c r="AS65" i="1" s="1"/>
  <c r="AJ65" i="1"/>
  <c r="P65" i="1"/>
  <c r="M65" i="1"/>
  <c r="L65" i="1"/>
  <c r="BB64" i="1"/>
  <c r="BA64" i="1"/>
  <c r="AZ64" i="1"/>
  <c r="BC64" i="1" s="1"/>
  <c r="AY64" i="1"/>
  <c r="AX64" i="1"/>
  <c r="AW64" i="1"/>
  <c r="AR64" i="1"/>
  <c r="AQ64" i="1"/>
  <c r="AS64" i="1" s="1"/>
  <c r="AJ64" i="1"/>
  <c r="P64" i="1"/>
  <c r="BB63" i="1"/>
  <c r="BA63" i="1"/>
  <c r="AZ63" i="1"/>
  <c r="BC63" i="1" s="1"/>
  <c r="AY63" i="1"/>
  <c r="AX63" i="1"/>
  <c r="AW63" i="1"/>
  <c r="AR63" i="1"/>
  <c r="AQ63" i="1"/>
  <c r="AS63" i="1" s="1"/>
  <c r="AJ63" i="1"/>
  <c r="P63" i="1"/>
  <c r="BC62" i="1"/>
  <c r="BB62" i="1"/>
  <c r="BA62" i="1"/>
  <c r="AZ62" i="1"/>
  <c r="AY62" i="1"/>
  <c r="AX62" i="1"/>
  <c r="AW62" i="1"/>
  <c r="AR62" i="1"/>
  <c r="AQ62" i="1"/>
  <c r="AS62" i="1" s="1"/>
  <c r="AJ62" i="1"/>
  <c r="P62" i="1"/>
  <c r="BB61" i="1"/>
  <c r="BA61" i="1"/>
  <c r="AZ61" i="1"/>
  <c r="BC61" i="1" s="1"/>
  <c r="AY61" i="1"/>
  <c r="AX61" i="1"/>
  <c r="AW61" i="1"/>
  <c r="AR61" i="1"/>
  <c r="AQ61" i="1"/>
  <c r="AS61" i="1" s="1"/>
  <c r="AJ61" i="1"/>
  <c r="P61" i="1"/>
  <c r="M61" i="1"/>
  <c r="L61" i="1"/>
  <c r="BB60" i="1"/>
  <c r="BA60" i="1"/>
  <c r="AZ60" i="1"/>
  <c r="BC60" i="1" s="1"/>
  <c r="AY60" i="1"/>
  <c r="AX60" i="1"/>
  <c r="AW60" i="1"/>
  <c r="AR60" i="1"/>
  <c r="AQ60" i="1"/>
  <c r="AS60" i="1" s="1"/>
  <c r="AJ60" i="1"/>
  <c r="P60" i="1"/>
  <c r="M60" i="1"/>
  <c r="L60" i="1"/>
  <c r="BB59" i="1"/>
  <c r="BA59" i="1"/>
  <c r="AZ59" i="1"/>
  <c r="BC59" i="1" s="1"/>
  <c r="AY59" i="1"/>
  <c r="AX59" i="1"/>
  <c r="AW59" i="1"/>
  <c r="AR59" i="1"/>
  <c r="AQ59" i="1"/>
  <c r="AS59" i="1" s="1"/>
  <c r="AJ59" i="1"/>
  <c r="P59" i="1"/>
  <c r="M59" i="1"/>
  <c r="L59" i="1"/>
  <c r="BC58" i="1"/>
  <c r="BB58" i="1"/>
  <c r="BA58" i="1"/>
  <c r="AZ58" i="1"/>
  <c r="AY58" i="1"/>
  <c r="AX58" i="1"/>
  <c r="AW58" i="1"/>
  <c r="AR58" i="1"/>
  <c r="AQ58" i="1"/>
  <c r="AS58" i="1" s="1"/>
  <c r="AJ58" i="1"/>
  <c r="P58" i="1"/>
  <c r="M58" i="1"/>
  <c r="L58" i="1"/>
  <c r="BB57" i="1"/>
  <c r="BA57" i="1"/>
  <c r="AZ57" i="1"/>
  <c r="BC57" i="1" s="1"/>
  <c r="AY57" i="1"/>
  <c r="AX57" i="1"/>
  <c r="AW57" i="1"/>
  <c r="AR57" i="1"/>
  <c r="AQ57" i="1"/>
  <c r="AS57" i="1" s="1"/>
  <c r="AJ57" i="1"/>
  <c r="P57" i="1"/>
  <c r="M57" i="1"/>
  <c r="L57" i="1"/>
  <c r="BB56" i="1"/>
  <c r="BA56" i="1"/>
  <c r="AZ56" i="1"/>
  <c r="BC56" i="1" s="1"/>
  <c r="AY56" i="1"/>
  <c r="AX56" i="1"/>
  <c r="AW56" i="1"/>
  <c r="AR56" i="1"/>
  <c r="AQ56" i="1"/>
  <c r="AS56" i="1" s="1"/>
  <c r="AJ56" i="1"/>
  <c r="P56" i="1"/>
  <c r="M56" i="1"/>
  <c r="L56" i="1"/>
  <c r="BB55" i="1"/>
  <c r="BA55" i="1"/>
  <c r="AZ55" i="1"/>
  <c r="BC55" i="1" s="1"/>
  <c r="AY55" i="1"/>
  <c r="AX55" i="1"/>
  <c r="AW55" i="1"/>
  <c r="AR55" i="1"/>
  <c r="AQ55" i="1"/>
  <c r="AS55" i="1" s="1"/>
  <c r="AJ55" i="1"/>
  <c r="P55" i="1"/>
  <c r="M55" i="1"/>
  <c r="L55" i="1"/>
  <c r="BB54" i="1"/>
  <c r="BA54" i="1"/>
  <c r="AZ54" i="1"/>
  <c r="BC54" i="1" s="1"/>
  <c r="AY54" i="1"/>
  <c r="AX54" i="1"/>
  <c r="AW54" i="1"/>
  <c r="AR54" i="1"/>
  <c r="AQ54" i="1"/>
  <c r="AS54" i="1" s="1"/>
  <c r="AJ54" i="1"/>
  <c r="P54" i="1"/>
  <c r="BB53" i="1"/>
  <c r="BA53" i="1"/>
  <c r="AZ53" i="1"/>
  <c r="BC53" i="1" s="1"/>
  <c r="AY53" i="1"/>
  <c r="AX53" i="1"/>
  <c r="AW53" i="1"/>
  <c r="AR53" i="1"/>
  <c r="AQ53" i="1"/>
  <c r="AS53" i="1" s="1"/>
  <c r="AJ53" i="1"/>
  <c r="P53" i="1"/>
  <c r="M53" i="1"/>
  <c r="L53" i="1"/>
  <c r="BB52" i="1"/>
  <c r="BA52" i="1"/>
  <c r="AZ52" i="1"/>
  <c r="BC52" i="1" s="1"/>
  <c r="AY52" i="1"/>
  <c r="AX52" i="1"/>
  <c r="AW52" i="1"/>
  <c r="AR52" i="1"/>
  <c r="AQ52" i="1"/>
  <c r="AS52" i="1" s="1"/>
  <c r="AJ52" i="1"/>
  <c r="P52" i="1"/>
  <c r="BB51" i="1"/>
  <c r="BA51" i="1"/>
  <c r="AZ51" i="1"/>
  <c r="BC51" i="1" s="1"/>
  <c r="AY51" i="1"/>
  <c r="AX51" i="1"/>
  <c r="AW51" i="1"/>
  <c r="AR51" i="1"/>
  <c r="AQ51" i="1"/>
  <c r="AS51" i="1" s="1"/>
  <c r="AJ51" i="1"/>
  <c r="P51" i="1"/>
  <c r="M51" i="1"/>
  <c r="L51" i="1"/>
  <c r="BB50" i="1"/>
  <c r="BA50" i="1"/>
  <c r="AZ50" i="1"/>
  <c r="BC50" i="1" s="1"/>
  <c r="AY50" i="1"/>
  <c r="AX50" i="1"/>
  <c r="AW50" i="1"/>
  <c r="AR50" i="1"/>
  <c r="AQ50" i="1"/>
  <c r="AS50" i="1" s="1"/>
  <c r="AJ50" i="1"/>
  <c r="P50" i="1"/>
  <c r="M50" i="1"/>
  <c r="L50" i="1"/>
  <c r="BC49" i="1"/>
  <c r="BB49" i="1"/>
  <c r="BA49" i="1"/>
  <c r="AZ49" i="1"/>
  <c r="AY49" i="1"/>
  <c r="AX49" i="1"/>
  <c r="AW49" i="1"/>
  <c r="AR49" i="1"/>
  <c r="AQ49" i="1"/>
  <c r="AS49" i="1" s="1"/>
  <c r="AJ49" i="1"/>
  <c r="P49" i="1"/>
  <c r="BB48" i="1"/>
  <c r="BA48" i="1"/>
  <c r="AZ48" i="1"/>
  <c r="BC48" i="1" s="1"/>
  <c r="AY48" i="1"/>
  <c r="AX48" i="1"/>
  <c r="AW48" i="1"/>
  <c r="AR48" i="1"/>
  <c r="AQ48" i="1"/>
  <c r="AS48" i="1" s="1"/>
  <c r="AJ48" i="1"/>
  <c r="P48" i="1"/>
  <c r="M48" i="1"/>
  <c r="L48" i="1"/>
  <c r="BB47" i="1"/>
  <c r="BA47" i="1"/>
  <c r="AZ47" i="1"/>
  <c r="BC47" i="1" s="1"/>
  <c r="AY47" i="1"/>
  <c r="AX47" i="1"/>
  <c r="AW47" i="1"/>
  <c r="AR47" i="1"/>
  <c r="AQ47" i="1"/>
  <c r="AS47" i="1" s="1"/>
  <c r="AJ47" i="1"/>
  <c r="P47" i="1"/>
  <c r="BB46" i="1"/>
  <c r="BA46" i="1"/>
  <c r="AZ46" i="1"/>
  <c r="BC46" i="1" s="1"/>
  <c r="AY46" i="1"/>
  <c r="AX46" i="1"/>
  <c r="AW46" i="1"/>
  <c r="AR46" i="1"/>
  <c r="AQ46" i="1"/>
  <c r="AS46" i="1" s="1"/>
  <c r="AJ46" i="1"/>
  <c r="P46" i="1"/>
  <c r="M46" i="1"/>
  <c r="L46" i="1"/>
  <c r="BB45" i="1"/>
  <c r="BA45" i="1"/>
  <c r="AZ45" i="1"/>
  <c r="BC45" i="1" s="1"/>
  <c r="AY45" i="1"/>
  <c r="AX45" i="1"/>
  <c r="AW45" i="1"/>
  <c r="AR45" i="1"/>
  <c r="AQ45" i="1"/>
  <c r="AS45" i="1" s="1"/>
  <c r="AJ45" i="1"/>
  <c r="P45" i="1"/>
  <c r="M45" i="1"/>
  <c r="L45" i="1"/>
  <c r="BB44" i="1"/>
  <c r="BA44" i="1"/>
  <c r="AZ44" i="1"/>
  <c r="BC44" i="1" s="1"/>
  <c r="AY44" i="1"/>
  <c r="AX44" i="1"/>
  <c r="AW44" i="1"/>
  <c r="AR44" i="1"/>
  <c r="AQ44" i="1"/>
  <c r="AS44" i="1" s="1"/>
  <c r="AJ44" i="1"/>
  <c r="P44" i="1"/>
  <c r="M44" i="1"/>
  <c r="L44" i="1"/>
  <c r="BB43" i="1"/>
  <c r="BA43" i="1"/>
  <c r="AZ43" i="1"/>
  <c r="BC43" i="1" s="1"/>
  <c r="AY43" i="1"/>
  <c r="AX43" i="1"/>
  <c r="AW43" i="1"/>
  <c r="AR43" i="1"/>
  <c r="AQ43" i="1"/>
  <c r="AS43" i="1" s="1"/>
  <c r="AJ43" i="1"/>
  <c r="P43" i="1"/>
  <c r="M43" i="1"/>
  <c r="L43" i="1"/>
  <c r="BB42" i="1"/>
  <c r="BA42" i="1"/>
  <c r="AZ42" i="1"/>
  <c r="BC42" i="1" s="1"/>
  <c r="AY42" i="1"/>
  <c r="AX42" i="1"/>
  <c r="AW42" i="1"/>
  <c r="AR42" i="1"/>
  <c r="AQ42" i="1"/>
  <c r="AS42" i="1" s="1"/>
  <c r="AJ42" i="1"/>
  <c r="P42" i="1"/>
  <c r="M42" i="1"/>
  <c r="L42" i="1"/>
  <c r="BB41" i="1"/>
  <c r="BA41" i="1"/>
  <c r="AZ41" i="1"/>
  <c r="BC41" i="1" s="1"/>
  <c r="AY41" i="1"/>
  <c r="AX41" i="1"/>
  <c r="AW41" i="1"/>
  <c r="AR41" i="1"/>
  <c r="AQ41" i="1"/>
  <c r="AS41" i="1" s="1"/>
  <c r="AJ41" i="1"/>
  <c r="P41" i="1"/>
  <c r="M41" i="1"/>
  <c r="L41" i="1"/>
  <c r="BB40" i="1"/>
  <c r="BA40" i="1"/>
  <c r="AZ40" i="1"/>
  <c r="BC40" i="1" s="1"/>
  <c r="AY40" i="1"/>
  <c r="AX40" i="1"/>
  <c r="AW40" i="1"/>
  <c r="AR40" i="1"/>
  <c r="AQ40" i="1"/>
  <c r="AS40" i="1" s="1"/>
  <c r="AJ40" i="1"/>
  <c r="P40" i="1"/>
  <c r="M40" i="1"/>
  <c r="L40" i="1"/>
  <c r="BB39" i="1"/>
  <c r="BA39" i="1"/>
  <c r="AZ39" i="1"/>
  <c r="BC39" i="1" s="1"/>
  <c r="AY39" i="1"/>
  <c r="AX39" i="1"/>
  <c r="AW39" i="1"/>
  <c r="AR39" i="1"/>
  <c r="AQ39" i="1"/>
  <c r="AS39" i="1" s="1"/>
  <c r="AJ39" i="1"/>
  <c r="P39" i="1"/>
  <c r="BB38" i="1"/>
  <c r="BA38" i="1"/>
  <c r="AZ38" i="1"/>
  <c r="BC38" i="1" s="1"/>
  <c r="AY38" i="1"/>
  <c r="AX38" i="1"/>
  <c r="AW38" i="1"/>
  <c r="AR38" i="1"/>
  <c r="AQ38" i="1"/>
  <c r="AS38" i="1" s="1"/>
  <c r="AJ38" i="1"/>
  <c r="P38" i="1"/>
  <c r="M38" i="1"/>
  <c r="L38" i="1"/>
  <c r="BB37" i="1"/>
  <c r="BA37" i="1"/>
  <c r="AZ37" i="1"/>
  <c r="BC37" i="1" s="1"/>
  <c r="AY37" i="1"/>
  <c r="AX37" i="1"/>
  <c r="AW37" i="1"/>
  <c r="AR37" i="1"/>
  <c r="AQ37" i="1"/>
  <c r="AS37" i="1" s="1"/>
  <c r="AJ37" i="1"/>
  <c r="P37" i="1"/>
  <c r="M37" i="1"/>
  <c r="L37" i="1"/>
  <c r="BB36" i="1"/>
  <c r="BA36" i="1"/>
  <c r="AZ36" i="1"/>
  <c r="BC36" i="1" s="1"/>
  <c r="AY36" i="1"/>
  <c r="AX36" i="1"/>
  <c r="AW36" i="1"/>
  <c r="AR36" i="1"/>
  <c r="AQ36" i="1"/>
  <c r="AS36" i="1" s="1"/>
  <c r="AJ36" i="1"/>
  <c r="P36" i="1"/>
  <c r="M36" i="1"/>
  <c r="L36" i="1"/>
  <c r="BB35" i="1"/>
  <c r="BA35" i="1"/>
  <c r="AZ35" i="1"/>
  <c r="BC35" i="1" s="1"/>
  <c r="AY35" i="1"/>
  <c r="AX35" i="1"/>
  <c r="AW35" i="1"/>
  <c r="AR35" i="1"/>
  <c r="AQ35" i="1"/>
  <c r="AS35" i="1" s="1"/>
  <c r="AJ35" i="1"/>
  <c r="P35" i="1"/>
  <c r="M35" i="1"/>
  <c r="L35" i="1"/>
  <c r="BB34" i="1"/>
  <c r="BA34" i="1"/>
  <c r="AZ34" i="1"/>
  <c r="BC34" i="1" s="1"/>
  <c r="AY34" i="1"/>
  <c r="AX34" i="1"/>
  <c r="AW34" i="1"/>
  <c r="AR34" i="1"/>
  <c r="AQ34" i="1"/>
  <c r="AS34" i="1" s="1"/>
  <c r="AJ34" i="1"/>
  <c r="P34" i="1"/>
  <c r="M34" i="1"/>
  <c r="L34" i="1"/>
  <c r="BB33" i="1"/>
  <c r="BA33" i="1"/>
  <c r="AZ33" i="1"/>
  <c r="BC33" i="1" s="1"/>
  <c r="AY33" i="1"/>
  <c r="AX33" i="1"/>
  <c r="AW33" i="1"/>
  <c r="AR33" i="1"/>
  <c r="AQ33" i="1"/>
  <c r="AS33" i="1" s="1"/>
  <c r="AJ33" i="1"/>
  <c r="P33" i="1"/>
  <c r="M33" i="1"/>
  <c r="L33" i="1"/>
  <c r="BB32" i="1"/>
  <c r="BA32" i="1"/>
  <c r="AZ32" i="1"/>
  <c r="BC32" i="1" s="1"/>
  <c r="AY32" i="1"/>
  <c r="AX32" i="1"/>
  <c r="AW32" i="1"/>
  <c r="AR32" i="1"/>
  <c r="AQ32" i="1"/>
  <c r="AS32" i="1" s="1"/>
  <c r="AJ32" i="1"/>
  <c r="P32" i="1"/>
  <c r="M32" i="1"/>
  <c r="L32" i="1"/>
  <c r="BB31" i="1"/>
  <c r="BA31" i="1"/>
  <c r="AZ31" i="1"/>
  <c r="BC31" i="1" s="1"/>
  <c r="AY31" i="1"/>
  <c r="AX31" i="1"/>
  <c r="AW31" i="1"/>
  <c r="AR31" i="1"/>
  <c r="AQ31" i="1"/>
  <c r="AS31" i="1" s="1"/>
  <c r="AJ31" i="1"/>
  <c r="P31" i="1"/>
  <c r="M31" i="1"/>
  <c r="L31" i="1"/>
  <c r="BB30" i="1"/>
  <c r="BA30" i="1"/>
  <c r="AZ30" i="1"/>
  <c r="BC30" i="1" s="1"/>
  <c r="AY30" i="1"/>
  <c r="AX30" i="1"/>
  <c r="AW30" i="1"/>
  <c r="AR30" i="1"/>
  <c r="AQ30" i="1"/>
  <c r="AS30" i="1" s="1"/>
  <c r="AJ30" i="1"/>
  <c r="P30" i="1"/>
  <c r="M30" i="1"/>
  <c r="L30" i="1"/>
  <c r="BB29" i="1"/>
  <c r="BA29" i="1"/>
  <c r="AZ29" i="1"/>
  <c r="BC29" i="1" s="1"/>
  <c r="AY29" i="1"/>
  <c r="AX29" i="1"/>
  <c r="AW29" i="1"/>
  <c r="AR29" i="1"/>
  <c r="AQ29" i="1"/>
  <c r="AS29" i="1" s="1"/>
  <c r="AJ29" i="1"/>
  <c r="P29" i="1"/>
  <c r="BB28" i="1"/>
  <c r="BA28" i="1"/>
  <c r="AZ28" i="1"/>
  <c r="BC28" i="1" s="1"/>
  <c r="AY28" i="1"/>
  <c r="AX28" i="1"/>
  <c r="AW28" i="1"/>
  <c r="AR28" i="1"/>
  <c r="AQ28" i="1"/>
  <c r="AS28" i="1" s="1"/>
  <c r="AJ28" i="1"/>
  <c r="P28" i="1"/>
  <c r="M28" i="1"/>
  <c r="L28" i="1"/>
  <c r="BB27" i="1"/>
  <c r="BA27" i="1"/>
  <c r="AZ27" i="1"/>
  <c r="BC27" i="1" s="1"/>
  <c r="AY27" i="1"/>
  <c r="AX27" i="1"/>
  <c r="AW27" i="1"/>
  <c r="AR27" i="1"/>
  <c r="AQ27" i="1"/>
  <c r="AS27" i="1" s="1"/>
  <c r="AJ27" i="1"/>
  <c r="P27" i="1"/>
  <c r="M27" i="1"/>
  <c r="L27" i="1"/>
  <c r="BB26" i="1"/>
  <c r="BA26" i="1"/>
  <c r="AZ26" i="1"/>
  <c r="BC26" i="1" s="1"/>
  <c r="AY26" i="1"/>
  <c r="AX26" i="1"/>
  <c r="AW26" i="1"/>
  <c r="AR26" i="1"/>
  <c r="AQ26" i="1"/>
  <c r="AS26" i="1" s="1"/>
  <c r="AJ26" i="1"/>
  <c r="P26" i="1"/>
  <c r="M26" i="1"/>
  <c r="L26" i="1"/>
  <c r="BB25" i="1"/>
  <c r="BA25" i="1"/>
  <c r="AZ25" i="1"/>
  <c r="BC25" i="1" s="1"/>
  <c r="AY25" i="1"/>
  <c r="AX25" i="1"/>
  <c r="AW25" i="1"/>
  <c r="AR25" i="1"/>
  <c r="AQ25" i="1"/>
  <c r="AS25" i="1" s="1"/>
  <c r="AJ25" i="1"/>
  <c r="P25" i="1"/>
  <c r="M25" i="1"/>
  <c r="L25" i="1"/>
  <c r="BB24" i="1"/>
  <c r="BA24" i="1"/>
  <c r="AZ24" i="1"/>
  <c r="BC24" i="1" s="1"/>
  <c r="AY24" i="1"/>
  <c r="AX24" i="1"/>
  <c r="AW24" i="1"/>
  <c r="AR24" i="1"/>
  <c r="AQ24" i="1"/>
  <c r="AS24" i="1" s="1"/>
  <c r="AJ24" i="1"/>
  <c r="P24" i="1"/>
  <c r="M24" i="1"/>
  <c r="L24" i="1"/>
  <c r="BB23" i="1"/>
  <c r="BA23" i="1"/>
  <c r="AZ23" i="1"/>
  <c r="BC23" i="1" s="1"/>
  <c r="AY23" i="1"/>
  <c r="AX23" i="1"/>
  <c r="AW23" i="1"/>
  <c r="AR23" i="1"/>
  <c r="AQ23" i="1"/>
  <c r="AS23" i="1" s="1"/>
  <c r="AJ23" i="1"/>
  <c r="P23" i="1"/>
  <c r="M23" i="1"/>
  <c r="L23" i="1"/>
  <c r="BB22" i="1"/>
  <c r="BA22" i="1"/>
  <c r="AZ22" i="1"/>
  <c r="BC22" i="1" s="1"/>
  <c r="AY22" i="1"/>
  <c r="AX22" i="1"/>
  <c r="AW22" i="1"/>
  <c r="AR22" i="1"/>
  <c r="AQ22" i="1"/>
  <c r="AS22" i="1" s="1"/>
  <c r="AJ22" i="1"/>
  <c r="P22" i="1"/>
  <c r="M22" i="1"/>
  <c r="L22" i="1"/>
  <c r="BB21" i="1"/>
  <c r="BA21" i="1"/>
  <c r="AZ21" i="1"/>
  <c r="BC21" i="1" s="1"/>
  <c r="AY21" i="1"/>
  <c r="AX21" i="1"/>
  <c r="AW21" i="1"/>
  <c r="AR21" i="1"/>
  <c r="AQ21" i="1"/>
  <c r="AS21" i="1" s="1"/>
  <c r="AJ21" i="1"/>
  <c r="P21" i="1"/>
  <c r="M21" i="1"/>
  <c r="L21" i="1"/>
  <c r="BB20" i="1"/>
  <c r="BA20" i="1"/>
  <c r="AZ20" i="1"/>
  <c r="BC20" i="1" s="1"/>
  <c r="AY20" i="1"/>
  <c r="AX20" i="1"/>
  <c r="AW20" i="1"/>
  <c r="AR20" i="1"/>
  <c r="AQ20" i="1"/>
  <c r="AS20" i="1" s="1"/>
  <c r="AJ20" i="1"/>
  <c r="P20" i="1"/>
  <c r="M20" i="1"/>
  <c r="L20" i="1"/>
  <c r="BB19" i="1"/>
  <c r="BA19" i="1"/>
  <c r="AZ19" i="1"/>
  <c r="BC19" i="1" s="1"/>
  <c r="AY19" i="1"/>
  <c r="AX19" i="1"/>
  <c r="AW19" i="1"/>
  <c r="AR19" i="1"/>
  <c r="AQ19" i="1"/>
  <c r="AS19" i="1" s="1"/>
  <c r="AJ19" i="1"/>
  <c r="P19" i="1"/>
  <c r="M19" i="1"/>
  <c r="L19" i="1"/>
  <c r="BB18" i="1"/>
  <c r="BA18" i="1"/>
  <c r="AZ18" i="1"/>
  <c r="BC18" i="1" s="1"/>
  <c r="AY18" i="1"/>
  <c r="AX18" i="1"/>
  <c r="AW18" i="1"/>
  <c r="AR18" i="1"/>
  <c r="AQ18" i="1"/>
  <c r="AS18" i="1" s="1"/>
  <c r="AJ18" i="1"/>
  <c r="P18" i="1"/>
  <c r="BB17" i="1"/>
  <c r="BA17" i="1"/>
  <c r="AZ17" i="1"/>
  <c r="BC17" i="1" s="1"/>
  <c r="AY17" i="1"/>
  <c r="AX17" i="1"/>
  <c r="AW17" i="1"/>
  <c r="AR17" i="1"/>
  <c r="AQ17" i="1"/>
  <c r="AS17" i="1" s="1"/>
  <c r="AJ17" i="1"/>
  <c r="P17" i="1"/>
  <c r="BB16" i="1"/>
  <c r="BA16" i="1"/>
  <c r="AZ16" i="1"/>
  <c r="BC16" i="1" s="1"/>
  <c r="AY16" i="1"/>
  <c r="AX16" i="1"/>
  <c r="AW16" i="1"/>
  <c r="AR16" i="1"/>
  <c r="AQ16" i="1"/>
  <c r="AS16" i="1" s="1"/>
  <c r="AJ16" i="1"/>
  <c r="P16" i="1"/>
  <c r="M16" i="1"/>
  <c r="L16" i="1"/>
  <c r="BC15" i="1"/>
  <c r="BB15" i="1"/>
  <c r="BA15" i="1"/>
  <c r="AZ15" i="1"/>
  <c r="AY15" i="1"/>
  <c r="AX15" i="1"/>
  <c r="AW15" i="1"/>
  <c r="AR15" i="1"/>
  <c r="AQ15" i="1"/>
  <c r="AS15" i="1" s="1"/>
  <c r="AJ15" i="1"/>
  <c r="P15" i="1"/>
  <c r="M15" i="1"/>
  <c r="L15" i="1"/>
  <c r="BB14" i="1"/>
  <c r="BA14" i="1"/>
  <c r="AZ14" i="1"/>
  <c r="BC14" i="1" s="1"/>
  <c r="AY14" i="1"/>
  <c r="AX14" i="1"/>
  <c r="AW14" i="1"/>
  <c r="AR14" i="1"/>
  <c r="AQ14" i="1"/>
  <c r="AS14" i="1" s="1"/>
  <c r="AJ14" i="1"/>
  <c r="P14" i="1"/>
  <c r="M14" i="1"/>
  <c r="L14" i="1"/>
  <c r="BB13" i="1"/>
  <c r="BA13" i="1"/>
  <c r="AZ13" i="1"/>
  <c r="BC13" i="1" s="1"/>
  <c r="AY13" i="1"/>
  <c r="AX13" i="1"/>
  <c r="AW13" i="1"/>
  <c r="AR13" i="1"/>
  <c r="AQ13" i="1"/>
  <c r="AS13" i="1" s="1"/>
  <c r="AJ13" i="1"/>
  <c r="P13" i="1"/>
  <c r="M13" i="1"/>
  <c r="L13" i="1"/>
  <c r="BB12" i="1"/>
  <c r="BA12" i="1"/>
  <c r="AZ12" i="1"/>
  <c r="BC12" i="1" s="1"/>
  <c r="AY12" i="1"/>
  <c r="AX12" i="1"/>
  <c r="AW12" i="1"/>
  <c r="AR12" i="1"/>
  <c r="AQ12" i="1"/>
  <c r="AS12" i="1" s="1"/>
  <c r="AJ12" i="1"/>
  <c r="P12" i="1"/>
  <c r="M12" i="1"/>
  <c r="L12" i="1"/>
  <c r="BC11" i="1"/>
  <c r="BB11" i="1"/>
  <c r="BA11" i="1"/>
  <c r="AZ11" i="1"/>
  <c r="AY11" i="1"/>
  <c r="AX11" i="1"/>
  <c r="AW11" i="1"/>
  <c r="AR11" i="1"/>
  <c r="AQ11" i="1"/>
  <c r="AS11" i="1" s="1"/>
  <c r="AJ11" i="1"/>
  <c r="P11" i="1"/>
  <c r="M11" i="1"/>
  <c r="L11" i="1"/>
  <c r="BB10" i="1"/>
  <c r="BA10" i="1"/>
  <c r="AZ10" i="1"/>
  <c r="BC10" i="1" s="1"/>
  <c r="AY10" i="1"/>
  <c r="AX10" i="1"/>
  <c r="AW10" i="1"/>
  <c r="AR10" i="1"/>
  <c r="AQ10" i="1"/>
  <c r="AS10" i="1" s="1"/>
  <c r="AJ10" i="1"/>
  <c r="P10" i="1"/>
  <c r="M10" i="1"/>
  <c r="L10" i="1"/>
  <c r="BB9" i="1"/>
  <c r="BA9" i="1"/>
  <c r="AZ9" i="1"/>
  <c r="BC9" i="1" s="1"/>
  <c r="AY9" i="1"/>
  <c r="AX9" i="1"/>
  <c r="AW9" i="1"/>
  <c r="AR9" i="1"/>
  <c r="AQ9" i="1"/>
  <c r="AS9" i="1" s="1"/>
  <c r="AJ9" i="1"/>
  <c r="P9" i="1"/>
  <c r="M9" i="1"/>
  <c r="L9" i="1"/>
  <c r="BB8" i="1"/>
  <c r="BA8" i="1"/>
  <c r="AZ8" i="1"/>
  <c r="BC8" i="1" s="1"/>
  <c r="AY8" i="1"/>
  <c r="AX8" i="1"/>
  <c r="AW8" i="1"/>
  <c r="AR8" i="1"/>
  <c r="AQ8" i="1"/>
  <c r="AS8" i="1" s="1"/>
  <c r="AJ8" i="1"/>
  <c r="P8" i="1"/>
  <c r="M8" i="1"/>
  <c r="L8" i="1"/>
  <c r="BB7" i="1"/>
  <c r="BA7" i="1"/>
  <c r="AZ7" i="1"/>
  <c r="BC7" i="1" s="1"/>
  <c r="AY7" i="1"/>
  <c r="AX7" i="1"/>
  <c r="AW7" i="1"/>
  <c r="AR7" i="1"/>
  <c r="AQ7" i="1"/>
  <c r="AS7" i="1" s="1"/>
  <c r="AJ7" i="1"/>
  <c r="P7" i="1"/>
  <c r="M7" i="1"/>
  <c r="L7" i="1"/>
  <c r="BB6" i="1"/>
  <c r="BA6" i="1"/>
  <c r="AZ6" i="1"/>
  <c r="BC6" i="1" s="1"/>
  <c r="AY6" i="1"/>
  <c r="AX6" i="1"/>
  <c r="AW6" i="1"/>
  <c r="AR6" i="1"/>
  <c r="AQ6" i="1"/>
  <c r="AS6" i="1" s="1"/>
  <c r="AJ6" i="1"/>
  <c r="P6" i="1"/>
  <c r="M6" i="1"/>
  <c r="L6" i="1"/>
  <c r="BB5" i="1"/>
  <c r="BA5" i="1"/>
  <c r="AZ5" i="1"/>
  <c r="BC5" i="1" s="1"/>
  <c r="AY5" i="1"/>
  <c r="AX5" i="1"/>
  <c r="AW5" i="1"/>
  <c r="AR5" i="1"/>
  <c r="AQ5" i="1"/>
  <c r="AS5" i="1" s="1"/>
  <c r="AJ5" i="1"/>
  <c r="P5" i="1"/>
  <c r="M5" i="1"/>
  <c r="L5" i="1"/>
  <c r="BB4" i="1"/>
  <c r="BA4" i="1"/>
  <c r="AZ4" i="1"/>
  <c r="BC4" i="1" s="1"/>
  <c r="AY4" i="1"/>
  <c r="AX4" i="1"/>
  <c r="AW4" i="1"/>
  <c r="AR4" i="1"/>
  <c r="AQ4" i="1"/>
  <c r="AS4" i="1" s="1"/>
  <c r="AJ4" i="1"/>
  <c r="P4" i="1"/>
  <c r="M4" i="1"/>
  <c r="L4" i="1"/>
  <c r="BC3" i="1"/>
  <c r="BB3" i="1"/>
  <c r="BA3" i="1"/>
  <c r="AZ3" i="1"/>
  <c r="AY3" i="1"/>
  <c r="AX3" i="1"/>
  <c r="AW3" i="1"/>
  <c r="AR3" i="1"/>
  <c r="AQ3" i="1"/>
  <c r="AS3" i="1" s="1"/>
  <c r="AJ3" i="1"/>
  <c r="P3" i="1"/>
  <c r="M3" i="1"/>
  <c r="L3" i="1"/>
  <c r="BB2" i="1"/>
  <c r="BA2" i="1"/>
  <c r="AZ2" i="1"/>
  <c r="BC2" i="1" s="1"/>
  <c r="AY2" i="1"/>
  <c r="AX2" i="1"/>
  <c r="AW2" i="1"/>
  <c r="AR2" i="1"/>
  <c r="AQ2" i="1"/>
  <c r="AS2" i="1" s="1"/>
  <c r="AJ2" i="1"/>
  <c r="P2" i="1"/>
  <c r="M2" i="1"/>
  <c r="L2" i="1"/>
</calcChain>
</file>

<file path=xl/sharedStrings.xml><?xml version="1.0" encoding="utf-8"?>
<sst xmlns="http://schemas.openxmlformats.org/spreadsheetml/2006/main" count="3297" uniqueCount="1103">
  <si>
    <t>No</t>
  </si>
  <si>
    <t>Nomor Nodin RFS/RFI</t>
  </si>
  <si>
    <t>Tanggal nodin RFS/RFI</t>
  </si>
  <si>
    <t>Subject</t>
  </si>
  <si>
    <t>Status</t>
  </si>
  <si>
    <t>Status RFC/ITR</t>
  </si>
  <si>
    <t>Start FUT</t>
  </si>
  <si>
    <t>FUT Done</t>
  </si>
  <si>
    <t>Nomor Nodin RFC/ITR</t>
  </si>
  <si>
    <t>Tanggal Nodin RFC/ITR</t>
  </si>
  <si>
    <t>Subject Nodin RFC/ITR</t>
  </si>
  <si>
    <t>Aging Nodin Dev - FUT Done</t>
  </si>
  <si>
    <t>Aging Start FUT - Tgl RFC</t>
  </si>
  <si>
    <t>Requestor</t>
  </si>
  <si>
    <t>PIC Dev</t>
  </si>
  <si>
    <t>Divisi</t>
  </si>
  <si>
    <t>Remarks</t>
  </si>
  <si>
    <t>Jml Test Case</t>
  </si>
  <si>
    <t>Type</t>
  </si>
  <si>
    <t>Nodin BO</t>
  </si>
  <si>
    <t>Judul Nodin BO
FU ke RPA</t>
  </si>
  <si>
    <t>Tanggal Nodin BO</t>
  </si>
  <si>
    <t xml:space="preserve">Business Owner </t>
  </si>
  <si>
    <t>Sender Tittle Nodin BO</t>
  </si>
  <si>
    <t>Sender Name Nodin BO</t>
  </si>
  <si>
    <t>Standard/Normal Changes</t>
  </si>
  <si>
    <t>BAU/Project</t>
  </si>
  <si>
    <t>Service (Combo, Data, DLS, VAS, Etc)</t>
  </si>
  <si>
    <t>Brand (All, Postpaid, Prepaid)</t>
  </si>
  <si>
    <t>PIC Tester 1</t>
  </si>
  <si>
    <t>PIC Tester 2</t>
  </si>
  <si>
    <t>PIC Tester 3</t>
  </si>
  <si>
    <t>PIC Tester 4</t>
  </si>
  <si>
    <t>PIC Tester 5</t>
  </si>
  <si>
    <t>Testing Method</t>
  </si>
  <si>
    <t>Tools Name</t>
  </si>
  <si>
    <t>Sigos Automation</t>
  </si>
  <si>
    <t>Prima Automation</t>
  </si>
  <si>
    <t>FUT Simulator</t>
  </si>
  <si>
    <t>Postman Simulator</t>
  </si>
  <si>
    <t>Cetho Automation</t>
  </si>
  <si>
    <t>Katalon Automation</t>
  </si>
  <si>
    <t>Aging</t>
  </si>
  <si>
    <t>Aging_Inspection</t>
  </si>
  <si>
    <t>AgingStatus</t>
  </si>
  <si>
    <t>Mark</t>
  </si>
  <si>
    <t>Next Action</t>
  </si>
  <si>
    <t>PIC</t>
  </si>
  <si>
    <t>OnGoing_FUT</t>
  </si>
  <si>
    <t>OnGoing_Inspection</t>
  </si>
  <si>
    <t>Day</t>
  </si>
  <si>
    <t>Month</t>
  </si>
  <si>
    <t>BO Request</t>
  </si>
  <si>
    <t>Year</t>
  </si>
  <si>
    <t>Month Convert</t>
  </si>
  <si>
    <t>DONE</t>
  </si>
  <si>
    <t>Raden Agung Yuga Dwitama</t>
  </si>
  <si>
    <t>RFS</t>
  </si>
  <si>
    <t>Standard</t>
  </si>
  <si>
    <t>BAU</t>
  </si>
  <si>
    <t>Data</t>
  </si>
  <si>
    <t>Prepaid</t>
  </si>
  <si>
    <t>Partially Automation</t>
  </si>
  <si>
    <t>Sarah Aura Nadienda</t>
  </si>
  <si>
    <t>Reguler</t>
  </si>
  <si>
    <t>Digipos</t>
  </si>
  <si>
    <t>OK with Note</t>
  </si>
  <si>
    <t>Rizky Primaningrum</t>
  </si>
  <si>
    <t>Mgr. Games Development</t>
  </si>
  <si>
    <t>Lutfi Seto Wirawan</t>
  </si>
  <si>
    <t>Apps</t>
  </si>
  <si>
    <t>All</t>
  </si>
  <si>
    <t>Anisa Harasti</t>
  </si>
  <si>
    <t>Mgr. Music and VAS Development</t>
  </si>
  <si>
    <t>Saifuddin Noor Afifi</t>
  </si>
  <si>
    <t>RFI</t>
  </si>
  <si>
    <t>VAS</t>
  </si>
  <si>
    <t>Ayu Mardiana</t>
  </si>
  <si>
    <t>OK</t>
  </si>
  <si>
    <t>BA</t>
  </si>
  <si>
    <t>BA Defect</t>
  </si>
  <si>
    <t>Mgr. Consumer Campaign Development</t>
  </si>
  <si>
    <t>Bernard Liandie</t>
  </si>
  <si>
    <t>Campaign</t>
  </si>
  <si>
    <t>Postpaid</t>
  </si>
  <si>
    <t>Susi Sunarsih</t>
  </si>
  <si>
    <t>Rama Saputra</t>
  </si>
  <si>
    <t>Mgr. Prepaid Jawa and Bali Nusra Development</t>
  </si>
  <si>
    <t>Zaki Ahmad Fathoni</t>
  </si>
  <si>
    <t>Viona Izrazanella</t>
  </si>
  <si>
    <t>OK with Notes</t>
  </si>
  <si>
    <t>Sesi Vio Dira</t>
  </si>
  <si>
    <t>Success</t>
  </si>
  <si>
    <t>Dika Rizki Darmawan</t>
  </si>
  <si>
    <t>Web</t>
  </si>
  <si>
    <t>Pryanka Candra</t>
  </si>
  <si>
    <t>BA Not Ready for Testing</t>
  </si>
  <si>
    <t>Mgr. Consumer Analytics and Reporting Development</t>
  </si>
  <si>
    <t>Made Mahendra Adyatman</t>
  </si>
  <si>
    <t>GM BSM Postpaid, Roaming and Interconnect</t>
  </si>
  <si>
    <t>Gatot Iswoyo</t>
  </si>
  <si>
    <t>UMB</t>
  </si>
  <si>
    <t>Yitzhak Rabin Simamora</t>
  </si>
  <si>
    <t>Erwan A. Andriansyah</t>
  </si>
  <si>
    <t>Kamal</t>
  </si>
  <si>
    <t>Item Games</t>
  </si>
  <si>
    <t>Astheria Melliza M Palendeng</t>
  </si>
  <si>
    <t>Mgr. Consumer Channel Development</t>
  </si>
  <si>
    <t>Salman Teguh Pratista</t>
  </si>
  <si>
    <t>Teguh Setyo Febriyanto</t>
  </si>
  <si>
    <t>Full Automation</t>
  </si>
  <si>
    <t>Mgr. Video Development</t>
  </si>
  <si>
    <t>Akhadi Yanuar Wahyono</t>
  </si>
  <si>
    <t>Video</t>
  </si>
  <si>
    <t>Mgr. Product Catalogue Management</t>
  </si>
  <si>
    <t>Anggi Kuspita Anggraeni</t>
  </si>
  <si>
    <t>Mgr. System Integration</t>
  </si>
  <si>
    <t>Noviwan Wicaksono</t>
  </si>
  <si>
    <t>Voice</t>
  </si>
  <si>
    <t>POIN</t>
  </si>
  <si>
    <t>Bundling</t>
  </si>
  <si>
    <t>BA Not Ready to Test</t>
  </si>
  <si>
    <t>Partially Success</t>
  </si>
  <si>
    <t>Muhammad Zulfahmi</t>
  </si>
  <si>
    <t>Rizky MR</t>
  </si>
  <si>
    <t>3704/MK.05/EN-01/II/2022</t>
  </si>
  <si>
    <t>Price Plan</t>
  </si>
  <si>
    <t>Mgr. Prepaid Sumatera and Pamasuka Development</t>
  </si>
  <si>
    <t>Farah Muthia</t>
  </si>
  <si>
    <t>Rifki Muhammad Dirgantara</t>
  </si>
  <si>
    <t>0021/MK.05/ML-01/II/2022</t>
  </si>
  <si>
    <t>2297/IC.01/EN-01/IV/2022</t>
  </si>
  <si>
    <t>Fahmi Fadillah</t>
  </si>
  <si>
    <t>Mgr. Home and Bundling Development</t>
  </si>
  <si>
    <t>Mohamad Helda Baskoro Murdianto</t>
  </si>
  <si>
    <t>Hasbi Akbar</t>
  </si>
  <si>
    <t>Pj. Mgr. Roaming and Interconnect Development</t>
  </si>
  <si>
    <t>Aulia Mufti</t>
  </si>
  <si>
    <t>Mgr. Channel and Acquisition Development</t>
  </si>
  <si>
    <t>Bagas Banyu Biru</t>
  </si>
  <si>
    <t>Games</t>
  </si>
  <si>
    <t>Fariha Alfia</t>
  </si>
  <si>
    <t>Rizzy Andika</t>
  </si>
  <si>
    <t>Akan dilakukan penyesuaian deskripsi paket dan T&amp;C pada saat live.
Beberapa paket dilakukan pengetesan dengan FUT Simulator.</t>
  </si>
  <si>
    <t>Doc review</t>
  </si>
  <si>
    <t>Pemberitahuan RFS dan Permintaan FUT CROX (Crowdsourcing Experience) Web Service Drop 2.1</t>
  </si>
  <si>
    <t>5919/MK.01/EN-01/X/2022</t>
  </si>
  <si>
    <t>009/MK-05/PX.01/X/2022</t>
  </si>
  <si>
    <t>3372/IS.06/EN-01/IX/2022</t>
  </si>
  <si>
    <t>0045/MK.05/ML-64/X/2022</t>
  </si>
  <si>
    <t>0166/MK.05/ML-01/X/2022</t>
  </si>
  <si>
    <t>Dede Wandi</t>
  </si>
  <si>
    <t>8175/MK.01/EN-01/X/2022</t>
  </si>
  <si>
    <t>8807/MK.05/EN-01/XI/2022</t>
  </si>
  <si>
    <t>Consumer Marketing</t>
  </si>
  <si>
    <t>Tuty Rahma Afriza</t>
  </si>
  <si>
    <t>Eko Budi Prasetyo</t>
  </si>
  <si>
    <t>Own Digital Channel</t>
  </si>
  <si>
    <t>Yonatha Maulana</t>
  </si>
  <si>
    <t>Auliya Ilman Fadli</t>
  </si>
  <si>
    <t>Vice President Prepaid Consumer Marketing</t>
  </si>
  <si>
    <t>General Manager Video and Partnership</t>
  </si>
  <si>
    <t>Luthfi Cahya Wibisono</t>
  </si>
  <si>
    <t>General Manager Games and Publishing</t>
  </si>
  <si>
    <t>Vice President Digital Lifestyle</t>
  </si>
  <si>
    <t>Nirwan Lesmana</t>
  </si>
  <si>
    <t>Prepaid Consumer Sumatera and Pamasuka</t>
  </si>
  <si>
    <t>postpaid &amp; roam</t>
  </si>
  <si>
    <t>Vice President Postpaid Consumer, International Roaming and Interconnect</t>
  </si>
  <si>
    <t>Bernadus Wahyu Wijayanto</t>
  </si>
  <si>
    <t>Loyalty</t>
  </si>
  <si>
    <t>General Manager Loyalty and Device Partnership Management</t>
  </si>
  <si>
    <t>Lolyta Sihite</t>
  </si>
  <si>
    <t>General Manager Postpaid Product and Pricing</t>
  </si>
  <si>
    <t>Desy Sartika P.</t>
  </si>
  <si>
    <t>General Manager Customer Value Management</t>
  </si>
  <si>
    <t>Rustama Lumbantoruan</t>
  </si>
  <si>
    <t>VAS Product Marketing</t>
  </si>
  <si>
    <t>Manager Payment Partnerships</t>
  </si>
  <si>
    <t>Ardin Yekti Prabowo</t>
  </si>
  <si>
    <t>Permohonan Support untuk Penyesuaian Tarif CVM Telkomsel Orbit di
Region Puma</t>
  </si>
  <si>
    <t>Head of Home LTE Marketing</t>
  </si>
  <si>
    <t>Lemen Koh Thong Lin</t>
  </si>
  <si>
    <t>General Manager International Roaming</t>
  </si>
  <si>
    <t>Adityo Rengganegoro</t>
  </si>
  <si>
    <t>Manager Prepaid Customer Acquisition Jabotabek Jabar</t>
  </si>
  <si>
    <t>Aditya Muhammad Nur</t>
  </si>
  <si>
    <t>Manager Loyalty Business Operations</t>
  </si>
  <si>
    <t>Ridho Trimanto</t>
  </si>
  <si>
    <t>Home LTE Product Owner</t>
  </si>
  <si>
    <t>Adi Gia Utama</t>
  </si>
  <si>
    <t>prepaid Consumer Jawa and Bali Nusra Development</t>
  </si>
  <si>
    <t>General Manager Prepaid Consumer Strategy and GTM</t>
  </si>
  <si>
    <t>Wisnu Hendro Prastiawan</t>
  </si>
  <si>
    <t>Manager Prepaid Customer Value Management</t>
  </si>
  <si>
    <t>Manager Prepaid Customer Acquisition Jawa Bali</t>
  </si>
  <si>
    <t>Gamma Aditya</t>
  </si>
  <si>
    <t>General Manager MyTelkomsel Product</t>
  </si>
  <si>
    <t>Andhika Adrianto</t>
  </si>
  <si>
    <t>3108/MK.05/EN-01/XI/2022</t>
  </si>
  <si>
    <t>Manager Prepaid Customer HVC and Retention Jabotabek Jabar</t>
  </si>
  <si>
    <t>Billy Goenandar</t>
  </si>
  <si>
    <t>0172/MK.05/ML-01/XI/2022</t>
  </si>
  <si>
    <t>Implementasi Paket Bundling Cloud Gaming gameQoo</t>
  </si>
  <si>
    <t>Manager Postpaid and Digital Lifestyle Customer Value Management</t>
  </si>
  <si>
    <t>Saifuddin Prihantoro</t>
  </si>
  <si>
    <t>General Manager Web E-Commerce Product</t>
  </si>
  <si>
    <t>Manager Prepaid Growth Mass Market Sumatera</t>
  </si>
  <si>
    <t>Fadliyanto</t>
  </si>
  <si>
    <t>4318/MK.05/EN-01/XII/2022</t>
  </si>
  <si>
    <t>Manager Music Partnership and Product</t>
  </si>
  <si>
    <t>Verdian Rynaldi</t>
  </si>
  <si>
    <t>Manager Dunia Games Platform</t>
  </si>
  <si>
    <t>Sympati Mardia Narta</t>
  </si>
  <si>
    <t>Implementasi NARU Price Adjustment PAYU Voice, Voice Pack Pareto,
Voice Pack Perso</t>
  </si>
  <si>
    <t>Manager Prepaid Customer Acquisition Sumatera</t>
  </si>
  <si>
    <t>Grita Adrinovian</t>
  </si>
  <si>
    <t>2401/IS.04/EN-01/XI/2022</t>
  </si>
  <si>
    <t>4652/MK.05/EN-01/XII/2022</t>
  </si>
  <si>
    <t>Permohonan Enhancement Notifikasi Paket Kontrak Telkomsel Halo</t>
  </si>
  <si>
    <t>Manager Postpaid Product and Proposition</t>
  </si>
  <si>
    <t>Edwin Junetra</t>
  </si>
  <si>
    <t>0184/MK.05/ML-02/IX/2022</t>
  </si>
  <si>
    <t>0178/MK.05/ML-01/XI/2022</t>
  </si>
  <si>
    <t>Nastiti Yuniansari</t>
  </si>
  <si>
    <t>Beberapa paket dilakukan pengetesan dengan FUT simulator.</t>
  </si>
  <si>
    <t>0257/MK.05/ML-02/XII/2022</t>
  </si>
  <si>
    <t>Not	Ready	to	Test</t>
  </si>
  <si>
    <t>0180/MK.05/ML-01/XII/2022</t>
  </si>
  <si>
    <t>5489/MK.01/EN-01/V/2022</t>
  </si>
  <si>
    <t>0175/MK.05/ML-01/XI/2022</t>
  </si>
  <si>
    <t>0393/MK.05/EN-01/III/2022
2772/MK.05/EN-01/I/2022</t>
  </si>
  <si>
    <t>0103/MK.05/ML-04/XII/2022</t>
  </si>
  <si>
    <t>Permohonan Pengembangan Produk Uplift Eksklusif MyTelkomsel</t>
  </si>
  <si>
    <t>General Manager Interconnect Management</t>
  </si>
  <si>
    <t>Ahmad Damanhuri</t>
  </si>
  <si>
    <t>General Manager Broadband and Digital Services Journey and Experience</t>
  </si>
  <si>
    <t>Ricky Roland</t>
  </si>
  <si>
    <t>Pemberitahuan Ready for Service (RFS) Item Sprint 60-61 Telkomsel Orbit (Web)</t>
  </si>
  <si>
    <t>6210/MK.05/EN-01/X/2022
8316/MK.05/EN-01/X/2022</t>
  </si>
  <si>
    <t>Permohonan Development Orbit
Fitur Sprint 60
Permohonan Development Orbit
Fitur Sprint 61</t>
  </si>
  <si>
    <t>Pemberitahuan Ready for Service (RFS) Item Sprint 60-61 Telkomsel Orbit (Android)</t>
  </si>
  <si>
    <t>Pemberitahuan Ready for Service (RFS) Item Sprint 60-61 Telkomsel Orbit (iOS)</t>
  </si>
  <si>
    <t>Manager Digital Customer Value Management</t>
  </si>
  <si>
    <t>Lingga Satya Argo</t>
  </si>
  <si>
    <t>Permohonan Pengembangan CROX (Crowd Sourcing eXperience) Web
Service Fase Drop 2</t>
  </si>
  <si>
    <t>System Integration</t>
  </si>
  <si>
    <t>Manager CX Policy and Alignment</t>
  </si>
  <si>
    <t>Hendrino</t>
  </si>
  <si>
    <t>0001/MK.05/BE-23/I/2023</t>
  </si>
  <si>
    <t>Pemberitahuan Ready for Service (RFS) Telkomsel Orbit CVM Winback &amp; Prevention Revamp (PUMA Offer Adjustment)</t>
  </si>
  <si>
    <t>0009/MK.05/BE-05/I/2023</t>
  </si>
  <si>
    <t>Status Kesiapan Komersial (RFC) Telkomsel Orbit CVM Winback &amp;
Prevention Revamp (PUMA Offer Adjustment) (0001/MK.05/BE-23/I/2023)</t>
  </si>
  <si>
    <t xml:space="preserve">Beberapa paket dilakukan pengetesan dengan FUT Simulator.
Disarankan untuk dilakukan proses inspection secara end2end ketika
live, khususnya pembelian real dengan non-pulsa, gift, maupun omni
channel.
</t>
  </si>
  <si>
    <t>0001/MK.05/BE-42/I/2023</t>
  </si>
  <si>
    <t>Pemberitahuan Ready for Service (RFS) Daily Check In Periode 40 - Prepaid</t>
  </si>
  <si>
    <t>0034/MK.05/BE-05/I/2023</t>
  </si>
  <si>
    <t>Status Kesiapan Komersial (RFC) Daily Check In Periode 40 - Prepaid
(0001/MK.05/BE-42/I/2023)</t>
  </si>
  <si>
    <t xml:space="preserve">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
Diperlukan penyesuaian wording pengurangan 1 POIN dan Rp 10
pada Pop up claim reward Telkomsel POIN.
Diperlukan inspection lebih lanjut khususnya untuk kondisi pulsa
tidak cukup maupun penambahan cumulative stamp setelah
pembelian paket.
</t>
  </si>
  <si>
    <t>7728/MK.06/EN-01/XII/2022</t>
  </si>
  <si>
    <t>Permohonan
Konfigurasi dan Testing Program Daily Check In Periode 40</t>
  </si>
  <si>
    <t>0002/MK.05/BE-42/I/2023</t>
  </si>
  <si>
    <t>Pemberitahuan Ready for Service (RFS) Daily Check In Periode 40 - Postpaid</t>
  </si>
  <si>
    <t>0033/MK.05/BE-05/I/2023</t>
  </si>
  <si>
    <t>Status Kesiapan Komersial (RFC) Daily Check In Periode 40 - Postpaid
(0002/MK.05/BE-42/I/2023)</t>
  </si>
  <si>
    <t>Dilakukan proses simulasi counter untuk mendapatkan reward.
Terdapat double notifikasi sms setelah sukses claim Telkomsel POIN
dari sender 777.
Akan dilakukan penyesuaian link claim voucher pada notifikasi SMS,
tampilan snack bar notifikasi Daily Check in, dan informasi program
tanggal DCI saat live.
Diperlukan penyesuaian wording pengurangan 1 POIN dan Rp 10
pada Pop up claim reward Telkomsel POIN.
Diperlukan inspection lebih lanjut khususnya untuk tagihan melebihi
limit.</t>
  </si>
  <si>
    <t>0051/MK.05/EN-01/I/2023</t>
  </si>
  <si>
    <t>Ready for Service (RFS) Implementasi Core BQSV Decoy Pricing Strategy (BO_2468/MK.05/EN-01/XI/2022)</t>
  </si>
  <si>
    <t>0007/MK.05/BE-05/I/2023</t>
  </si>
  <si>
    <t>Status Kesiapan Komersial (RFC) Implementasi Core BQSV Decoy Pricing
Strategy (0051/MK.05/EN-01/I/2023)</t>
  </si>
  <si>
    <t>2468/MK.05/EN-01/XI/2022</t>
  </si>
  <si>
    <t>Implementasi Core BQSV Decoy Pricing Strategy</t>
  </si>
  <si>
    <t>0052/MK.05/EN-01/I/2023</t>
  </si>
  <si>
    <t>Request for Inspection (RFI) Implementasi New Sales Voice Pack All Operator After-NARU Rollback (BO_4318/MK.05/EN-01/XII/2022)</t>
  </si>
  <si>
    <t>0016/MK.05/BE-05/I/2023</t>
  </si>
  <si>
    <t>Laporan Hasil Inspeksi (ITR) Implementasi New Sales Voice Pack All
Operator After-NARU Rollback (0052/MK.05/EN-01/I/2023)</t>
  </si>
  <si>
    <t xml:space="preserve"> Implementasi New Sales Voice Pack All Operator</t>
  </si>
  <si>
    <t>0001/MK.05/BE-33/I/2023</t>
  </si>
  <si>
    <t>Pemberitahuan RFI untuk Support Konfigurasi Layanan VAS Content W4 Desember 2022</t>
  </si>
  <si>
    <t>0006/MK.05/BE-05/I/2023</t>
  </si>
  <si>
    <t>Laporan Hasil Inspeksi (ITR) Support Konfigurasi Layanan VAS Content
W4 Desember 2022 (0001/MK.05/BE-33/I/2023)</t>
  </si>
  <si>
    <t>0095/MK.05/EN-01/I/2023</t>
  </si>
  <si>
    <t xml:space="preserve">Request for Inspection (RFI) Implementasi Voice Pack Off Net Adjustment on Pareto Voice Pack After-NARU Rollback (BO_009/MK-05/PX.01/X/2022) </t>
  </si>
  <si>
    <t>0004/MK.05/BE-05/I/2023</t>
  </si>
  <si>
    <t>Laporan Hasil Inspeksi (ITR) Implementasi Voice Pack Off Net Adjustment
on Pareto Voice Pack After-NARU Rollback (0095/MK.05/EN-01/I/2023)</t>
  </si>
  <si>
    <t>Implementasi Voice Pack Off Net Adjustment on Pareto Voice Pack</t>
  </si>
  <si>
    <t>Vice President Prepaid Consumer Marketing
Vice President Postpaid Consumer, International Roaming and Interconnect</t>
  </si>
  <si>
    <t>Bernardus W. Wijayanto
Tuty Rahma Afriza</t>
  </si>
  <si>
    <t>0001/MK.05/BE-32/I/2023</t>
  </si>
  <si>
    <t>RFS Paket Bundling GameQoo Postpaid (Channel Dunia Games)</t>
  </si>
  <si>
    <t>0026/MK.05/BE-05/I/2023</t>
  </si>
  <si>
    <t>Status Kesiapan Komersial (RFC) Paket Bundling GameQoo Postpaid
(Channel Dunia Games) (0001/MK.05/BE-32/I/2023)</t>
  </si>
  <si>
    <t xml:space="preserve">Disarankan untuk dilakukan penambahan informasi bonus subscription
pada details item pilihan paket.
Tagihan postpaid bertambah belum termasuk PPN 11%.
Dilakukan proses manual callback untuk menampilkan halaman status
pembayaran.
</t>
  </si>
  <si>
    <t>0002/MK.05/BE-32/I/2023</t>
  </si>
  <si>
    <t>RFS Paket Bundling GameQoo Postpaid (Channel MyTelkomsel)</t>
  </si>
  <si>
    <t>0027/MK.05/BE-05/I/2023</t>
  </si>
  <si>
    <t>Status Kesiapan Komersial (RFC) Paket Bundling GameQoo Postpaid
(Channel MyTelkomsel) (0002/MK.05/BE-32/I/2023)</t>
  </si>
  <si>
    <t xml:space="preserve">Untuk MSISDN Postpaid, tagihan bertambah belum termasuk PPN
11%
</t>
  </si>
  <si>
    <t>0200/MK.05/EN-01/I/2023</t>
  </si>
  <si>
    <t>Pemberitahuan RFI Update Personalisasi Penawaran Halo+ 450K dan 550K</t>
  </si>
  <si>
    <t>0024/MK.05/BE-05/I/2023</t>
  </si>
  <si>
    <t>Laporan Hasil Inspeksi (ITR) Update Personalisasi Penawaran Halo+ 450K
dan 550K (0200/MK.05/EN-01/I/2023)</t>
  </si>
  <si>
    <t>7560/MK.05/EN-01/XII/2022</t>
  </si>
  <si>
    <t>Permohonan Perubahan Personalisasi Penawaran Halo+</t>
  </si>
  <si>
    <t>0315/MK.05/EN-01/I/2023</t>
  </si>
  <si>
    <t>Request for Inspection (RFI) Implementasi Scale Up PV 2GB 30Days (BO_9780/MK.05/EN-01/XI/2022 &amp; BO_9889/MK.05/EN-01/XI/2022)</t>
  </si>
  <si>
    <t>0025/MK.05/BE-05/I/2023</t>
  </si>
  <si>
    <t>Laporan Hasil Inspeksi (ITR) Implementasi Scale Up PV 2GB 30Days
(0315/MK.05/EN-01/I/2023)</t>
  </si>
  <si>
    <t>9780/MK.05/EN-01/XI/2022
9889/MK.05/EN-01/XI/2022</t>
  </si>
  <si>
    <t>Implementasi Scale Up PV 2GB/30days in Jatim
Revisi Implementasi TnL for Monthly Physical Voucher Variant Enrichment</t>
  </si>
  <si>
    <t>0003/MK.05/BE-42/I/2023</t>
  </si>
  <si>
    <t>Pemberitahuan Ready for Service (RFS) WEC WNA OCR Passport &amp; IMEI dan PPOB Service</t>
  </si>
  <si>
    <t>0068/MK.05/BE-05/I/2023</t>
  </si>
  <si>
    <t>Status Kesiapan Komersial (RFC) WEC WNA OCR Passport &amp; IMEI dan
PPOB Service (0003/MK.05/BE-42/I/2023)</t>
  </si>
  <si>
    <t xml:space="preserve">Scope pengetesan adalah terbatas pada item PPOB Tagihan Indihome
dan akan dilakukan pengetesan terpisah untuk item PPOB Tagihan PLN
(postpaid) maupun WNA Flow registration.
Akan dilakukan penyesuaian tampilan detail faktur pembayaran tagihan
berhasil pada 26 Jan 2023.
Disarankan untuk menambahkan informasi sukses pembayaran tagihan
melalui SMS maupun Email.
</t>
  </si>
  <si>
    <t xml:space="preserve">6388/MK.05/EN-01/XII/2022 </t>
  </si>
  <si>
    <t>Permohonan Development Fitur Web E-Commerce Sprint 37, Sprint 38,
dan Sprint 39</t>
  </si>
  <si>
    <t>0593/MK.05/EN-01/I/2023</t>
  </si>
  <si>
    <t>Request for Inspection (RFI) Request for Inspection (RFI) Implementasi NARU Price Adjustment PAYU Voice, Voice Pack Pareto, Voice Pack Perso After-NARU Rollback (BO_3108/MK.05/EN-01/XI/2022)</t>
  </si>
  <si>
    <t>0042/MK.05/BE-05/I/2023</t>
  </si>
  <si>
    <t>Laporan Hasil Inspeksi (ITR) Implementasi NARU Price Adjustment PAYU
Voice, Voice Pack Pareto, Voice Pack Perso After-NARU Rollback
(0593/MK.05/EN-01/I/2023)</t>
  </si>
  <si>
    <t>REVISI -
Implementasi NARU Price Adjustment PAYU Voice, Voice Pack Pareto, Voice Pack Perso</t>
  </si>
  <si>
    <t>0592/MK.05/EN-01/I/2023</t>
  </si>
  <si>
    <t>Request for Inspection (RFI) Implementasi of Core NARU 2022 Price Adjustment After-NARU Rollback (BO_2942/MK.05/EN-01/XI/2022 &amp; BO_4972/MK.05/EN-01/XII/2022)</t>
  </si>
  <si>
    <t>0044/MK.05/BE-05/I/2023</t>
  </si>
  <si>
    <t>Laporan Hasil Inspeksi (ITR) Implementasi of Core NARU 2022 Price
Adjustment After-NARU Rollback (0592/MK.05/EN-01/I/2023)</t>
  </si>
  <si>
    <t>2942/MK.05/EN-01/XI/2022
4972/MK.05/EN-01/XII/2022</t>
  </si>
  <si>
    <t>Permohonan Implementasi of Core
NARU 2022 Price Adjustment
Permohonan Implementasi of Core NARU 2022 Price Adjustment
(Tambahan 5 Kota)</t>
  </si>
  <si>
    <t>29-Nov-22
12-Dec-22</t>
  </si>
  <si>
    <t>0003/MK.05/BE-23/I/2023</t>
  </si>
  <si>
    <t>Pemberitahuan Ready for Service (RFS) Telkomsel Orbit FMC + Mobile (Kuota Keluarga) untuk Pelanggan Baru</t>
  </si>
  <si>
    <t>0081/MK.05/BE-05/I/2023</t>
  </si>
  <si>
    <t>Status Kesiapan Komersial (RFC) Telkomsel Orbit FMC + Mobile (Kuota
Keluarga) untuk Pelanggan Baru (0003/MK.05/BE-23/I/2023)</t>
  </si>
  <si>
    <t>Dibutuhkan penambahan informasi kuota bonus kuota internet pada
UMB check kuota 363.
Beberapa paket dilakukan pengetesan dengan FUT Simulator.</t>
  </si>
  <si>
    <t>6998/IS.05/EN-01/XII/2022</t>
  </si>
  <si>
    <t>Permohonan development Kuota Keluarga Orbit untuk pelanggan baru
Orbit</t>
  </si>
  <si>
    <t>0610/MK.01/EN-01/I/2023</t>
  </si>
  <si>
    <t>Revisi Pemberitahuan RFS P2P Web Granular</t>
  </si>
  <si>
    <t>Order tidak muncul pada PRO 
preprod sementara di DSC sudah 
sukses submission</t>
  </si>
  <si>
    <t>Permohonan Development Flexible Product Telkomsel
Halo Di Channel PSB &amp; P2P web, Telkomsel.com, dan DSC</t>
  </si>
  <si>
    <t>0611/MK.01/EN-01/I/2023</t>
  </si>
  <si>
    <t>Revisi Pemberitahuan RFS PSB Web Granular</t>
  </si>
  <si>
    <t>Gagal saat melakukan perso di DSC</t>
  </si>
  <si>
    <t>0601/MK.05/EN-01/I/2023</t>
  </si>
  <si>
    <t>Request for Inspection (RFI) Perubahan Spesifikasi Produk Commercial name Campaign ATL (0377/MK.01/EN-01/I/2023)</t>
  </si>
  <si>
    <t>0037/MK.05/BE-05/I/2023</t>
  </si>
  <si>
    <t>Laporan Hasil Inspeksi (ITR) Perubahan Spesifikasi Produk Commercial
name Campaign ATL (0377/MK.01/EN-01/I/2023)(0601/MK.05/EN-01/I/2023)</t>
  </si>
  <si>
    <t>0377/MK.01/EN-01/I/2023</t>
  </si>
  <si>
    <t>Permohonan Perubahan Nama Paket Campaign</t>
  </si>
  <si>
    <t>0602/MK.05/EN-01/I/2023</t>
  </si>
  <si>
    <t>[Revisi] Request for Inspection (RFI) Perubahan Spesifikasi Produk BID Unlimited untuk Program Campaign Churn PES (8175/MK.01/EN-01/X/2022)(1)</t>
  </si>
  <si>
    <t>0047/MK.05/BE-05/I/2023</t>
  </si>
  <si>
    <t>Laporan Hasil Inspeksi (ITR) Perubahan Spesifikasi Produk BID Unlimited
untuk Program Campaign Churn PES (0602/MK.05/EN-01/I/2023)</t>
  </si>
  <si>
    <t>Permohonan Perubahan Spesifikasi Produk BID Unlimited untuk Program
Campaign Churn PES</t>
  </si>
  <si>
    <t>0004/MK.05/BE-24/I/2023</t>
  </si>
  <si>
    <t>RFI Back to Normal Tariff after Cluster Price Adjustment PAYU Voice NARU 2022</t>
  </si>
  <si>
    <t>0078/MK.05/BE-05/I/2023</t>
  </si>
  <si>
    <t>Laporan Hasil Inspeksi (ITR) Back to Normal Tariff after Cluster Price
Adjustment PAYU Voice NARU 2022 (0004/MK.05/BE-24/I/2023)</t>
  </si>
  <si>
    <t>2926/MK.05/EN-01/XI/2022</t>
  </si>
  <si>
    <t>0935/MK.05/EN-01/I/2023</t>
  </si>
  <si>
    <t>Pemberitahuan RFS For Enhancement Batch Tools Granular Migration</t>
  </si>
  <si>
    <t>0035/MK.05/BE-05/I/2023</t>
  </si>
  <si>
    <t>Status Kesiapan Komersial (RFC) For Enhancement Batch Tools Granular
Migration (0935/MK.05/EN-01/I/2023)</t>
  </si>
  <si>
    <t xml:space="preserve">Diperlukan penyesuaian tampilan pada DSC karena terdapat double
informasi monthly fee pada halaman details priceplan channel DSC
setelah dilakukan self-migration granular.
</t>
  </si>
  <si>
    <t>7559/MK.05/EN-01/XII/2022</t>
  </si>
  <si>
    <t>Permohonan Support Automigrasi Paket Utama Postpaid ke Halo+ Periode
Januari 2022</t>
  </si>
  <si>
    <t>0004/MK.05/BE-33/I/2023</t>
  </si>
  <si>
    <t>Pemberitahuan RFI untuk Support Konfigurasi Layanan VAS Content W1 Januari 2023</t>
  </si>
  <si>
    <t>0040/MK.05/BE-05/I/2023</t>
  </si>
  <si>
    <t>Laporan Hasil Inspeksi (ITR) Support Konfigurasi Layanan VAS Content
W1 Januari 2023 (0004/MK.05/BE-33/I/2023)</t>
  </si>
  <si>
    <t>0003/MK.05/ML-63/I/2023</t>
  </si>
  <si>
    <t>0003/MK.05/BE-33/I/2023</t>
  </si>
  <si>
    <t>Pemberitahuan RFI untuk Support Konfigurasi Layanan Music &amp; Entertainment W1 Januari 2023</t>
  </si>
  <si>
    <t>0036/MK.05/BE-05/I/2023</t>
  </si>
  <si>
    <t>Laporan Hasil Inspeksi (ITR) Support Konfigurasi Layanan Music &amp;
Entertainment W1 Januari 2023 (0003/MK.05/BE-33/I/2023)</t>
  </si>
  <si>
    <t>0050/MK.05/ML-64/XI/2022</t>
  </si>
  <si>
    <t>1037/MK.05/EN-01/I/2023</t>
  </si>
  <si>
    <t>Ready for Service (RFS) Permohonan Implementasi Improvement Combo Sakti Max Monthly - Self (1003/MK.06/EN-01/I/2023)</t>
  </si>
  <si>
    <t>0029/MK.05/BE-05/I/2023</t>
  </si>
  <si>
    <t>Status Kesiapan Komersial (RFC) Permohonan Implementasi Improvement
Combo Sakti Max Monthly - Self (1037/MK.05/EN-01/I/2023)</t>
  </si>
  <si>
    <t>Akan dilakukan penyesuaian deskripsi paket, dan T&amp;C pada saat live.
Diperlukan penyesuaian nama paket pada notifikasi SMS sukses pembelian.
Beberapa paket dilakukan pengetesan dengan FUT Simulator.</t>
  </si>
  <si>
    <t>1003/MK.06/EN-01/I/2023</t>
  </si>
  <si>
    <t>Permohonan Implementasi Improvement Combo Sakti Unlimited Monthly,
Combo Sakti Max Monthly &amp; Weekly</t>
  </si>
  <si>
    <t>Manager Prepaid Customer HVC and Retention Pamasuka</t>
  </si>
  <si>
    <t>1049/MK.05/EN-01/I/2023</t>
  </si>
  <si>
    <t>Ready for Service (RFS) Permohonan Implementasi Improvement Combo Sakti Max Weekly - Self (1003/MK.06/EN-01/I/2023)(2)</t>
  </si>
  <si>
    <t>0028/MK.05/BE-05/I/2023</t>
  </si>
  <si>
    <t>Status Kesiapan Komersial (RFC) Implementasi Improvement Combo Sakti
Max Weekly - Self (1049/MK.05/EN-01/I/2023)</t>
  </si>
  <si>
    <t>Akan dilakukan penyesuaian deskripsi, dan T&amp;C paket saat live.
Diperlukan penyesuaian nama paket pada notifikasi SMS sukses pembelian.
Beberapa paket dilakukan pengetesan dengan FUT Simulator.</t>
  </si>
  <si>
    <t>1050/MK.05/EN-01/I/2023</t>
  </si>
  <si>
    <t>Ready for Service (RFS) Permohonan Implementasi Improvement Combo Sakti Max Monthly - Digipos &amp; Omni (1003/MK.06/EN-01/I/2023)</t>
  </si>
  <si>
    <t>0046/MK.05/BE-05/I/2023</t>
  </si>
  <si>
    <t>Status Kesiapan Komersial (RFC) Implementasi Improvement Combo
Sakti Max Monthly - Digipos &amp; Omni (1050/MK.05/EN-01/I/2023)</t>
  </si>
  <si>
    <t>Akan dilakukan penyesuaian details, deskripsi, dan T&amp;C paket pada saat live.
Disarankan dilakukan penambahan informasi details allowance yang didapat pada
notifikasi SMS sukses pembelian.
Beberapa paket dilakukan pengetesan dengan FUT Simulator.</t>
  </si>
  <si>
    <t>1085/MK.05/EN-01/I/2023</t>
  </si>
  <si>
    <t>Request for Inspection (RFI) Implementasi Pemberlakuan Blacklist Core 18+2 di SID TnL Core Brand Simplification (BO_ 0947/MK.05/EN-01/I/2023)</t>
  </si>
  <si>
    <t>0062/MK.05/BE-05/I/2023</t>
  </si>
  <si>
    <t>Laporan Hasil Inspeksi (ITR) Implementasi Pemberlakuan Blacklist Core
18+2 di SID TnL Core Brand Simplification (1085/MK.05/EN-01/I/2023)</t>
  </si>
  <si>
    <t>0947/MK.05/EN-01/I/2023</t>
  </si>
  <si>
    <t>Permohonan Pemberlakuan Blacklist Core 18+2 di SID TnL Core Brand
Simplification</t>
  </si>
  <si>
    <t>0006/MK.05/BE-23/I/2023</t>
  </si>
  <si>
    <t>Pemberitahuan Ready for Service (RFS) SMOOA Renewal Revamp</t>
  </si>
  <si>
    <t>Perubahan Nodin</t>
  </si>
  <si>
    <t>1179/MK.05/EN-01/I/2023</t>
  </si>
  <si>
    <t>Pemberitahuan RFS Implementasi Pembelian Paket RoaMAX Umroh Bundling Admedika Takaful 12 dan 17 Hari (7332/IC.01/EN-01/VI/2022)</t>
  </si>
  <si>
    <t>0058/MK.05/BE-05/I/2023</t>
  </si>
  <si>
    <t>Status Kesiapan Komersial (RFC) Pembelian Paket RoaMAX Umroh
Bundling Admedika Takaful 12 dan 17 Hari (7332/IC.01/EN-01/VI/2022)
(1179/MK.05/EN-01/I/2023)</t>
  </si>
  <si>
    <t>Akan dilakukan penyesuaian deskripsi, dan T&amp;C paket saat live
Beberapa paket dilakukan pengetesan dengan FUT Simulator</t>
  </si>
  <si>
    <t>7332/IC.01/EN-01/VI/2022</t>
  </si>
  <si>
    <t>Permohonan
Development RoaMax Data Bundling Insurance</t>
  </si>
  <si>
    <t>0005/MK.05/BE-32/I/2023</t>
  </si>
  <si>
    <t>RFS Konfigurasi Item Pudding Pay di Dunia Games</t>
  </si>
  <si>
    <t>0048/MK.05/BE-05/I/2023</t>
  </si>
  <si>
    <t>Status Kesiapan Komersial (RFC) Konfigurasi Item Pudding Pay di Dunia
Game (0005/MK.05/BE-32/I/2023)</t>
  </si>
  <si>
    <t xml:space="preserve">Dilakukan proses manual callback untuk menampilkan halaman pembayaran
berhasil dan gagal.
</t>
  </si>
  <si>
    <t>0256/MK.05/ML-02/XII/2022</t>
  </si>
  <si>
    <t>Permohonan Konfigurasi
Layanan PuddingPay</t>
  </si>
  <si>
    <t>1230/MK.05/EN-01/I/2023</t>
  </si>
  <si>
    <t>Ready for Service (RFS) Permohonan Implementasi Improvement Combo Sakti Max Weekly - Digipos &amp; Omni(1003/MK.06/EN-01/I/2023)</t>
  </si>
  <si>
    <t>0045/MK.05/BE-05/I/2023</t>
  </si>
  <si>
    <t>Status Kesiapan Komersial (RFC) Implementasi Improvement Combo Sakti
Max Weekly - Digipos &amp; Omni (1230/MK.05/EN-01/I/2023)</t>
  </si>
  <si>
    <t>pada bid 00056454 &amp; 00056460 notifikasi Sender 3636 mendapati double
notifikasi
Pada notifikasi Sender 3636 butuh Penyesuaian saat live
Akan dilakukan penyesuaian deskripsi paket dan T&amp;C pada saat live
Beberapa paket dilakukan pengetesan dengan FUT Simulator</t>
  </si>
  <si>
    <t>0002/MK.05/BE-31/I/2023</t>
  </si>
  <si>
    <t>Ready for Service (RFS) Permohonan Pembuatan Produk Video Disney Maxstream Channel MyTelkomsel</t>
  </si>
  <si>
    <t>0059/MK.05/BE-05/I/2023</t>
  </si>
  <si>
    <t>Status Kesiapan Komersial (RFC) Pembuatan Produk Video Disney
Maxstream Channel MyTelkomsel (0002/MK.05/BE-31/I/2023)</t>
  </si>
  <si>
    <t>Akan dilakukan penyesuaian deskripsi, dan T&amp;C paket saat live.
Beberapa paket dilakukan pengetesan dengan FUT Simulator.
Tagihan postpaid bertambah belum termasuk PPN 11%.</t>
  </si>
  <si>
    <t>Permohonan
Pengembangan Produk Disney+ Hotstar 2.0</t>
  </si>
  <si>
    <t>0007/MK.05/BE-33/I/2023</t>
  </si>
  <si>
    <t>Pemberitahuan RFS untuk Support Support Development Maxstream Subscription Bundling Data Layanan BTS Love In Game</t>
  </si>
  <si>
    <t>0067/MK.05/BE-05/I/2023</t>
  </si>
  <si>
    <t>Status Kesiapan Komersial (RFC) Support Development Maxstream
Subscription Bundling Data Layanan BTS Love In Game (0007/MK.05/BE_x0002_33/I/2023)</t>
  </si>
  <si>
    <t>Akan dilakukan penyesuaian deskripsi, dan T&amp;C paket saat live.
Tagihan postpaid bertambah belum termasuk PPN 11%.
Diperlukan penyesuaian informasi paket berakhir pada notifikasi inbox
aplikasi My Telkomsel.
Beberapa paket dilakukan pengetesan menggunakan FUT Simulator.</t>
  </si>
  <si>
    <t>0227/MK.05/ML-63/XII/2022</t>
  </si>
  <si>
    <t>Permohonan Konfigurasi System Administrasi
Layanan SMS, UMB, HTTP dan Pembukaan Channel MAXstream App Bundling Paket
Data BTS Love In Game dari PT Trinity Creative Technology</t>
  </si>
  <si>
    <t>0006/MK.05/BE-32/I/2023</t>
  </si>
  <si>
    <t>RFS Konfigurasi Item DG Rings Spending (Phase-3)</t>
  </si>
  <si>
    <t>0094/MK.05/BE-05/II/2023</t>
  </si>
  <si>
    <t>Status Kesiapan Komersial (RFC) Konfigurasi Item DG Rings Spending
(Phase-3) (0006/MK.05/BE-32/I/2023)</t>
  </si>
  <si>
    <t>Diperlukan manual callback untuk untuk menampilkan halaman
pembayaran.
Untuk MSISDN Postpaid, tagihan bertambah belum termasuk PPN 11%.</t>
  </si>
  <si>
    <t>0001/MK.05/ML-02/I/2023</t>
  </si>
  <si>
    <t>Permohonan Konfigurasi DG Rings Spending Phase 3</t>
  </si>
  <si>
    <t>1328/IS.01/EN-01/I/2023</t>
  </si>
  <si>
    <t>Permohonan RFI Untuk Support Aktifitas Create Index Database ELISA</t>
  </si>
  <si>
    <t>0043/MK.05/BE-05/I/2023</t>
  </si>
  <si>
    <t>Laporan Hasil Inspeksi (ITR) Permohonan Support Aktifitas Create Index
Database Elisa (1328/IS.01/EN-01/I/2023)</t>
  </si>
  <si>
    <t>1249/IS.07/EN-01/I/2023</t>
  </si>
  <si>
    <t>Permohonan Support Aktifitas Create
Index Database ELISA</t>
  </si>
  <si>
    <t>0008/MK.05/BE-23/I/2023</t>
  </si>
  <si>
    <t>Pemberitahuan Ready for Service (RFS) Produk Referral Code Postpaid Telkomsel Orbit</t>
  </si>
  <si>
    <t>0092/MK.05/BE-05/I/2023</t>
  </si>
  <si>
    <t>Status Kesiapan Komersial (RFC) Produk Referral Code Postpaid
Telkomsel Orbit (0008/MK.05/BE-23/I/2023)</t>
  </si>
  <si>
    <t xml:space="preserve">Diperlukan penyesuaian keterangan detail transaksi pada halaman
ringkasan pembelian.
</t>
  </si>
  <si>
    <t>3468/MK.05/EN-01/IX/2022</t>
  </si>
  <si>
    <t>Permohonan Development Orbit Fitur Sprint 59</t>
  </si>
  <si>
    <t>0007/MK.05/BE-32/I/2023</t>
  </si>
  <si>
    <t>RFS Konfigurasi Layanan Telesat di UMB</t>
  </si>
  <si>
    <t>0121/MK.05/BE-05/II/2023</t>
  </si>
  <si>
    <t>Status Kesiapan Komersial (RFC) Konfigurasi Layanan Telesat di UMB
(0007/MK.05/BE-32/I/2023)</t>
  </si>
  <si>
    <t xml:space="preserve">Diperlukan penyesuaian informasi harga item pada notifikasi SMS
sukses pembelian pada item GAMESPOT dan PLAYZONE.
Jadwal renewal dilakukan disisi partner dan disarankan untuk
melakukan penyesuaian notifikasi sukses renewal dan notifikasi
reminder sebelum renewal berjalan.
Tagihan postpaid bertambah belum termasuk PPN 11%.
Diperlukan inspection lebih lanjut khususnya saat renewal dengan
pemakain melebihi limit.
</t>
  </si>
  <si>
    <t>0237/MK.05/ML-02/XI/2022</t>
  </si>
  <si>
    <t>Permohonan Konfigurasi Penambahan Layanan Telesat Channel UMB</t>
  </si>
  <si>
    <t>0009/MK.05/BE-23/I/2023</t>
  </si>
  <si>
    <t>Pemberitahuan Ready for Service (RFS) SMOOA Revamp V2</t>
  </si>
  <si>
    <t>• Validity Bonus Voice, SMS pada 
MSISDN Postpaid masih mengikuti 
BC.
• Terdapat bonus data 1 Kb pada 
MyTelkomsel dan UMB.
• Masa aktif tidak bertambah saat hit 
paket berhasil</t>
  </si>
  <si>
    <t>1393/MK.05/EN-01/IX/2021</t>
  </si>
  <si>
    <t>Permohonan Development Alokasi Kuota Parent Paket Smooa</t>
  </si>
  <si>
    <t>General Manager Prepaid Consumer Strategy</t>
  </si>
  <si>
    <t>Basuki Ebtayani</t>
  </si>
  <si>
    <t>0008/MK.05/BE-32/I/2023</t>
  </si>
  <si>
    <t>RFI ReActivation dan Price Updates Item Voucher Steam di Dunia Games</t>
  </si>
  <si>
    <t>0057/MK.05/BE-05/I/2023</t>
  </si>
  <si>
    <t>Laporan Hasil Inspeksi (ITR) ReActivation dan Price Updates Item Voucher
Steam di Dunia Games (0008/MK.05/BE-32/I/2023)</t>
  </si>
  <si>
    <t>0004/MK.05/ML-02/I/2023</t>
  </si>
  <si>
    <t>Permohonan Peruabahan EUP
Item Steam</t>
  </si>
  <si>
    <t>1458/MK.05/EN-01/I/2023</t>
  </si>
  <si>
    <t>Request for Inspection (RFI) Implementasi Blacklist Core 40+2 pada SID 30139 &amp; 30140 dan Core LP 18+2 pada SID 30147 &amp; 30148 (BO 1395/MK.05/EN-01/I/2023)</t>
  </si>
  <si>
    <t>0056/MK.05/BE-05/I/2023</t>
  </si>
  <si>
    <t xml:space="preserve"> Laporan Hasil Inspeksi (ITR) Implementasi Blacklist Core 40+2 pada SID
30139 &amp; 30140 dan Core LP 18+2 pada SID 30147 &amp; 30148 (1458/MK.05/EN_x0002_01/I/2023)</t>
  </si>
  <si>
    <t>1395/MK.05/EN-01/I/2023</t>
  </si>
  <si>
    <t>Permohonan Blacklist Core 40+2 pada SID 30139 &amp; 30140 dan Core LP
18+2 pada SID 30147 &amp; 30148</t>
  </si>
  <si>
    <t>0010/MK.05/BE-33/I/2023</t>
  </si>
  <si>
    <t>Pemberitahuan RFS untuk Support Paket FITA Move di Digipos dan URP</t>
  </si>
  <si>
    <t>0108/MK.05/BE-05/II/2023</t>
  </si>
  <si>
    <t>Status Kesiapan Komersial (RFC) Support Paket FITA Move di Digipos dan
URP (0010/MK.05/BE-33/I/2023)</t>
  </si>
  <si>
    <t>Scope pengetesan adalah melakukan aktivasi melalui Modern Channel
dan akan dilakukan testing terpisah untuk channel Digipos.
Dilakukan pengetesan dengan FUT Simulator dan diperlukan inspection
lebih lanjut khususnya pembelian end to end melalui modern channel.</t>
  </si>
  <si>
    <t>0011/MK.05/BE-33/I/2023</t>
  </si>
  <si>
    <t>Pemberitahuan RFS untuk Support Paket FITA Lite di Digipos dan URP</t>
  </si>
  <si>
    <t>0060/MK.05/BE-05/I/2023</t>
  </si>
  <si>
    <t>Status Kesiapan Komersial (RFC) Support Paket FITA Lite di Digipos dan
URP (0011/MK.05/BE-33/I/2023)</t>
  </si>
  <si>
    <t xml:space="preserve">Beberapa paket dilakukan pengetesan dengan FUT Simualtor.
Diperlukan inspection lebih lanjut khususnya untuk end to end proses
aktivasi paket BID 55487 saat live.
</t>
  </si>
  <si>
    <t>0001/MK.05/BE-43/I/2023</t>
  </si>
  <si>
    <t>RFS Campaign NBO NonTaker</t>
  </si>
  <si>
    <t>0091/MK.05/BE-05/I/2023</t>
  </si>
  <si>
    <t>Status Kesiapan Komersial (RFC) Campaign NBO NonTaker
(0001/MK.05/BE-43/I/2023)</t>
  </si>
  <si>
    <t>Diperlukan penyesuaian wording pada Segment Normal &amp; High saat live</t>
  </si>
  <si>
    <t>7133/MK.01/EN-01/XII/2022</t>
  </si>
  <si>
    <t>Permohonan Pembuatan
Template PES Campaign Non Takers NBO Segmentation.</t>
  </si>
  <si>
    <t>1571/MK.05/EN-01/I/2023</t>
  </si>
  <si>
    <t>Pemberitahuan RFS Aplikasi SmileLoyalty Drop 3A-Part 1 (Merchant on Boarding)</t>
  </si>
  <si>
    <t>0102/MK.05/BE-05/II/2023</t>
  </si>
  <si>
    <t>Status Kesiapan Komersial (RFC) Aplikasi SmileLoyalty Drop 3A-Part 1
(Merchant on Boarding) (1571/MK.05/EN-01/I/2023)</t>
  </si>
  <si>
    <t>Mgr. Consumer Loyalty System Development</t>
  </si>
  <si>
    <t>Sign-In:
Akan dilakukan penyesuaian icon pada pop up gagal
login menggunakan email yang belum terdaftar. Target
Fixing: W1 Feb 2023; Level : Medium; PIC : BSM Dev.
Diperlukan penyesuaian tampilan dashboard ketika user
login menggunakan expired link. Target Fixing: Next
backlog; Level : Medium; PIC : BSM Dev.
Form Registration: Upload log merchant masih belum
berhasil walaupun sudah sesuai max size. Target Fixing : W1
Feb 2023; Level : Medium; PIC : BSM Dev.</t>
  </si>
  <si>
    <t>1131/IS.01/EN-01/I/2023</t>
  </si>
  <si>
    <t>Permohonan Pelaksanaan FUT Aplikasi SmileLoyalty Drop 3A
Pengembangan Loyalty Platform Baru-Marketing Requirements &amp; Use
Cases</t>
  </si>
  <si>
    <t>General Manager Customer Management Platform</t>
  </si>
  <si>
    <t>M. Syarif Afriansyah</t>
  </si>
  <si>
    <t>1577/MK.05/EN-01/I/2023</t>
  </si>
  <si>
    <t>RFI Post Activity Perbaikan Proses Perhitungan Telkomsel Poin</t>
  </si>
  <si>
    <t>0085/MK.05/BE-05/I/2023</t>
  </si>
  <si>
    <t>Laporan Hasil Inspeksi (ITR) Post Activity Perbaikan Proses Perhitungan
Telkomsel Poin (1577/MK.05/EN-01/2023)</t>
  </si>
  <si>
    <t>Poin tidak bertambah pada pembelian paket menggunakan payment method
PHYSICAL VOUCHER. Under investigation and fixing by development team</t>
  </si>
  <si>
    <t>0009/MK.05/BE-32/I/2023</t>
  </si>
  <si>
    <t>RFS Lanjutan Dunia Games Sprint-22 (WhatsApp Interactives)</t>
  </si>
  <si>
    <t>Item belum siap untuk ditest</t>
  </si>
  <si>
    <t>Permohonan Development dan Konfigurasi
Pembelian Item Game via WA Business Dunia Games</t>
  </si>
  <si>
    <t>0010/MK.05/BE-32/I/2023</t>
  </si>
  <si>
    <t>RFS Paket Bundling GameQoo (Channel Digipos)</t>
  </si>
  <si>
    <t>0061/MK.05/BE-05/I/2023</t>
  </si>
  <si>
    <t>Status Kesiapan Komersial (RFC) Paket Bundling GameQoo (Channel
Digipos) (0010/MK.05/BE-32/I/2023)</t>
  </si>
  <si>
    <t>1674/MK.05/EN-01/I/2023</t>
  </si>
  <si>
    <t>Request for Inspection (RFI) Implementasi Scale Up E-Voucher di Area 2 (BO_1391/MK.05/EN-01/I/2023)</t>
  </si>
  <si>
    <t>Not ready to test :
Produk belum tersedia pada menu E-Voucher
Digipos</t>
  </si>
  <si>
    <t>1391/MK.05/EN-01/I/2023</t>
  </si>
  <si>
    <t>Permohonan
Implementasi Scale Up E-Voucher di Area 2</t>
  </si>
  <si>
    <t>1727/MK.05/EN-01/I/2023</t>
  </si>
  <si>
    <t>Pemberitahuan RFS Paket Contract and Sender ID for New capability Granular Product</t>
  </si>
  <si>
    <t>0049/MK.05/BE-05/I/2023</t>
  </si>
  <si>
    <t>Status Kesiapan Komersial (RFC) Paket Contract and Sender ID for New
capability Granular Product (1727/MK.05/EN-01/I/2023)</t>
  </si>
  <si>
    <t>Dilakukan simulate untuk percepatan kontrak dengan validity 3 bulan.
Terdapat notifikasi pop up "service unreacheable" pada saat aktivasi
paket menggunakan chanel DSC Preprod.
Dibutuhkan penyesuaian notifikasi sms deaktivasi paket pada saat live.</t>
  </si>
  <si>
    <t>0004/MK.05/BE-42/I/2023</t>
  </si>
  <si>
    <t>0051/MK.05/BE-05/I/2023</t>
  </si>
  <si>
    <t>Status Kesiapan Komersial (RFC) Item Sprint 60-61 Telkomsel Orbit (Web)
(0004/MK.05/BE-42/I/2023)</t>
  </si>
  <si>
    <t xml:space="preserve">Localize Landing Page Quick Win : Menggunakan deeplink untuk
mengakses konten yang ada pada feature dan akan dilakukan
penyesuaian konten maupun contact center resmi pada menu kantor
distributor dan agent orbit saat live.
Handle new error code from Dukcapil : Pop up informasi terkait batas
aktivasi registrasi kartu masih belum muncul. Target fixing : next backlog.
Level : Medium; PIC: BSM dev.
</t>
  </si>
  <si>
    <t>0006/MK.05/BE-42/I/2023</t>
  </si>
  <si>
    <t>0005/MK.05/BE-42/I/2023</t>
  </si>
  <si>
    <t>0053/MK.05/BE-05/I/2023</t>
  </si>
  <si>
    <t>Status Kesiapan Komersial (RFC) Item Sprint 60-61 Telkomsel Orbit (iOS)
(0005/MK.05/BE-42/I/2023)</t>
  </si>
  <si>
    <t xml:space="preserve">Revamp Help Page Web &amp; Apps : Menggunakan konten dummy
pada pilihan alasan dislike dan akan dilakukan penyesuaian saat live.
Handle new error code from Dukcapil : Pop up informasi terkait
batas aktivasi registrasi kartu masih belum muncul. Target fixing :
next backlog. Level : Medium; PIC: BSM dev.
</t>
  </si>
  <si>
    <t>0004/MK.05/BE-31/I/2023</t>
  </si>
  <si>
    <t>Ready for Service (RFS) Paket Bundling IMEI Video</t>
  </si>
  <si>
    <t>Untuk nomor prepaid, paket nonton
tidak muncul di mytsel preprod
Saat cek order validation mendapat
tampilan error</t>
  </si>
  <si>
    <t>0183/MK.05/ML-01/XII/2022</t>
  </si>
  <si>
    <t>Permohonan
Pengembangan Paket Bundling IMEI</t>
  </si>
  <si>
    <t>0005/MK.05/BE-31/I/2023</t>
  </si>
  <si>
    <t>Ready for Service (RFS) Paket Disney AddOn MyTelkomsel</t>
  </si>
  <si>
    <t>0054/MK.05/BE-05/I/2023</t>
  </si>
  <si>
    <t>Status Kesiapan Komersial (RFC) Paket Disney AddOn MyTelkomsel
(0005/MK.05/BE-31/I/2023)</t>
  </si>
  <si>
    <t>Akan dilakukan penyesuian deskripsi, dan T&amp;C paket saat live.
Beberapa paket dilakukan pengetesan dengan FUT Simulator.
Tagihan postpaid bertambah belum termasuk PPN 11%.</t>
  </si>
  <si>
    <t>Permohonan
Development Produk Disney+ Hotstar</t>
  </si>
  <si>
    <t>0013/MK.05/BE-23/I/2023</t>
  </si>
  <si>
    <t>Pemberitahuan Re-Ready for Service (RFS) Produk FMC (Kuota Keluarga) Orbit + Mobile</t>
  </si>
  <si>
    <t>0050/MK.05/BE-05/I/2023</t>
  </si>
  <si>
    <t>Status Kesiapan Komersial (RFC) Produk FMC (Kuota Keluarga) Orbit +
Mobile (0013/MK.05/BE-23/I/2023)</t>
  </si>
  <si>
    <t xml:space="preserve">Akan dilakukan penyesuaian deskripsi, dan T&amp;C paket saat live dan
tampilan kuota internet di halaman paket saya channel My Orbit pada
18 Jan 2023.
Beberapa paket dilakukan pengetesan menggunakan FUT Simulator.
Diperlukan penyesuaian tampilan kuota keluarga pada menu check
kuota saya melalui channel UMB.
</t>
  </si>
  <si>
    <t>3497/IS.01/EN-01/XII/2022</t>
  </si>
  <si>
    <t>Revisi Permohonan Development Tarif
Kuota Keluarga Orbit</t>
  </si>
  <si>
    <t>1896/MK.05/EN-01/I/2023</t>
  </si>
  <si>
    <t>Request for Inspection (RFI) Implementasi Price Adjustment Voice Pack Perso (BO_1720/MK.05/EN-01/I/2023)</t>
  </si>
  <si>
    <t>0079/MK.05/BE-05/I/2023</t>
  </si>
  <si>
    <t>Laporan Hasil Inspeksi (ITR) Implementasi Price Adjustment Voice Pack
Perso (1896/MK.05/EN-01/I/2023)</t>
  </si>
  <si>
    <t>1720/MK.05/EN-01/I/2023</t>
  </si>
  <si>
    <t>Implementasi Price
Adjustment PAYU Voice &amp; Voice Pack Perso</t>
  </si>
  <si>
    <t>0014/MK.05/BE-33/I/2023</t>
  </si>
  <si>
    <t>Pemberitahuan Re-RFS untuk Support Paket Kompas Premium di Digipos dan URP (Modern Channel)</t>
  </si>
  <si>
    <t>0109/MK.05/BE-05/II/2023</t>
  </si>
  <si>
    <t>Status Kesiapan Komersial (RFC) Paket Kompas Premium di Digipos dan
URP (Modern Channel) (0014/MK.05/BE-33/I/2023)</t>
  </si>
  <si>
    <t>Permohonan
Development Paket Bundle Data Premium Kompas</t>
  </si>
  <si>
    <t>0016/MK.05/BE-33/I/2023</t>
  </si>
  <si>
    <t>Pemberitahuan RFI untuk Support Konfigurasi Layanan VAS Content W2 Januari 2023</t>
  </si>
  <si>
    <t>0077/MK.05/BE-05/I/2023</t>
  </si>
  <si>
    <t>Laporan Hasil Inspeksi (ITR) Support Konfigurasi Layanan VAS Content
W2 Januari 2023 (0016/MK.05/BE-33/I/2023)</t>
  </si>
  <si>
    <t>0012/MK.05/BE-32/I/2023</t>
  </si>
  <si>
    <t>RFS Pembukaan Opsi Payment DG Rings untuk Join Tournament di Dunia Games</t>
  </si>
  <si>
    <t>0066/MK.05/BE-05/I/2023</t>
  </si>
  <si>
    <t>Status Kesiapan Komersial (RFC) Pembukaan Opsi Payment DG Rings
untuk Join Tournament di Dunia Games (0012/MK.05/BE-32/I/2023)</t>
  </si>
  <si>
    <t>Dilakukan proses manual callback untuk menampilkan halaman
pembayaran berhasil.
Diperlukan penyesuaian tampilan e-ticket pada saat live.</t>
  </si>
  <si>
    <t>0220/MK.05/ML-02/XI/2022</t>
  </si>
  <si>
    <t>: Permohonan Pembukaan Opsi Payment DG Rings untuk Join Tournament
di Dunia Games</t>
  </si>
  <si>
    <t>1936/MK.05/EN-01/I/2023</t>
  </si>
  <si>
    <t>Request for Inspection (RFI) Implementasi Program Voice Flash Sale Imlek (BO_1104/MK.05/EN-01/I/2023)</t>
  </si>
  <si>
    <t>0076/MK.05/BE-05/I/2023</t>
  </si>
  <si>
    <t>Laporan Hasil Inspeksi (ITR) Implementasi Program Voice Flash Sale Imlek
(1936/MK.05/EN-01/I/2023)</t>
  </si>
  <si>
    <t>1104/MK.05/EN-01/I/2023</t>
  </si>
  <si>
    <t>Permohonan Implementasi Program Voice Flash Sale Imlek</t>
  </si>
  <si>
    <t>1981/MK.05/EN-01/I/2023</t>
  </si>
  <si>
    <t>Pemberitahuan RFI New Surprise Deal Package Telkomsel HALO 19 dan 20 Jan 2023</t>
  </si>
  <si>
    <t>Terdapat perubahan tanggal live produk 
Surprise Deal. Akan dibuatkan nodin revisi 
selanjutnya.</t>
  </si>
  <si>
    <t>1914/MK.05/EN-01/I/2023</t>
  </si>
  <si>
    <t>Permohonan Support Activity Surprise Deal Januari 2023</t>
  </si>
  <si>
    <t>1992/MK.05/EN-01/I/2023</t>
  </si>
  <si>
    <t>Request for Inspection (RFI) Implementasi Surprise Deal 19-20 Januari 2023 (BO_1914/MK.05/EN-01/I/2023)</t>
  </si>
  <si>
    <t>Terdapat perubahan spesifikasi product, 
akan dibuatkan nodin revisi selanjutnya.</t>
  </si>
  <si>
    <t>2010/MK.05/EN-01/I/2023</t>
  </si>
  <si>
    <t>Ready for Service (RFS) Permohonan Pembuatan BID ATL Hyper Micro Segmentation (HMS) Cluster Lazy To Recharge - Digipos &amp; Omni (1598/MK.01/EN-01/I/2023)</t>
  </si>
  <si>
    <t>1598/MK.01/EN-01/I/2023</t>
  </si>
  <si>
    <t>Permohonan Pembuatan BID ATL Hyper Micro Segmentation (HMS)
Cluster Lazy To Recharge</t>
  </si>
  <si>
    <t>2011/MK.05/EN-01/I/2023</t>
  </si>
  <si>
    <t>Ready for Service (RFS) Permohonan Pembuatan BID ATL Hyper Micro Segmentation (HMS) Cluster Lazy To Recharge - Self (1598/MK.01/EN-01/I/2023)</t>
  </si>
  <si>
    <t>0063/MK.05/BE-05/I/2023</t>
  </si>
  <si>
    <t>Status Kesiapan Komersial (RFC) Pembuatan BID ATL Hyper Micro
Segmentation (HMS) Cluster Lazy To Recharge - Self (2011/MK.05/EN_x0002_01/I/2023)</t>
  </si>
  <si>
    <t>Akan dilakukan penyesuaian deskripsi, dan T&amp;C paket saat live.
Diperlukan penyesuaian nama paket pada notifikasi SMS sukses pembelian dari
sender 3636 maupun TELKOMSEL.
Beberapa paket dilakukan pengetesan dengan FUT Simulator.</t>
  </si>
  <si>
    <t>Lathifa</t>
  </si>
  <si>
    <t>Fitria</t>
  </si>
  <si>
    <t>0006/MK.05/BE-24/I/2023</t>
  </si>
  <si>
    <t>RFI Test untuk Voice Nasional Adjustment +5% Permanent (BAU TC Ke-1 Januari 2023 Ke-1 Th 2023)</t>
  </si>
  <si>
    <t>0074/MK.05/BE-05/I/2023</t>
  </si>
  <si>
    <t>Laporan Hasil Inspeksi (ITR) Test untuk Voice Nasional Adjustment +5%
Permanent (BAU TC Ke-1 Januari 2023 Ke-1 Th 2023)(0006/MK.05/BE_x0002_24/I/2023)</t>
  </si>
  <si>
    <t>Implementasi Price Adjustment PAYU Voice &amp; Voice Pack Perso</t>
  </si>
  <si>
    <t>0014/MK.05/BE-23/I/2023</t>
  </si>
  <si>
    <t>Pemberitahuan RFI Add WL MSISDN Mifi on Add On Orbit</t>
  </si>
  <si>
    <t>0070/MK.05/BE-05/I/2023</t>
  </si>
  <si>
    <t>Laporan Hasil Inspeksi (ITR) Pemberitahuan Add WL MSISDN Mifi on Add
On Orbit (0014/MK.05/BE-23/I/2023)</t>
  </si>
  <si>
    <t>Belum terdapat transaksi pembelian untuk BID 41638 dan 41641</t>
  </si>
  <si>
    <t>2076/IS.05/EN-01/I/2023</t>
  </si>
  <si>
    <t>Penambahan Segment Whitelist MSISDN MiFi untuk Paket Add On Orbit</t>
  </si>
  <si>
    <t>2197/MK.05/EN-01/I/2023</t>
  </si>
  <si>
    <t>Pemberitahuan RFI New Surprise Deal Package Telkomsel HALO 20 dan 21 Jan 2023</t>
  </si>
  <si>
    <t>0073/MK.05/BE-05/I/2023</t>
  </si>
  <si>
    <t>Laporan Hasil Inspeksi (ITR) New Surprise Deal Package Telkomsel HALO
20 dan 21 Jan 2023 (2197/MK.05/EN-01/I 2023)</t>
  </si>
  <si>
    <t>0001/MK.05/PU-21/I/2023</t>
  </si>
  <si>
    <t xml:space="preserve"> [Update] Permohonan Support Activity Surprise Deal Januari 2023</t>
  </si>
  <si>
    <t>Manager Prepaid Segmentation Strategy</t>
  </si>
  <si>
    <t>Muhammad Luth Perkasa</t>
  </si>
  <si>
    <t>2223/MK.05/EN-01/I/2023</t>
  </si>
  <si>
    <t>Request for Inspection (RFI) Implementasi Surprise Deal 20-21 Januari 2023 (BO_0001/MK.05/PU-21/I/2023)</t>
  </si>
  <si>
    <t>0075/MK.05/BE-05/I/2023</t>
  </si>
  <si>
    <t>Laporan Hasil Inspeksi (ITR) Implementasi Surprise Deal 20-21 Januari
2023 (2223/MK.05/EN-01/I/2023)</t>
  </si>
  <si>
    <t>0013/MK.05/BE-32/I/2023</t>
  </si>
  <si>
    <t>RFS Digipos DTU Games (Indico)</t>
  </si>
  <si>
    <t>• Denom item 5 dan 70 diamond 
Harga Paket belum sesuai 
• After Hit NGRS dan LinkAja , 
Digipos berhasil tetapi Bulk tidak 
berkurang (A#) , Diamond tidak 
bertambah (B#), Riwayat trx tidak 
ada (A#)</t>
  </si>
  <si>
    <t>0193/MK.05/ML-02/X/2022</t>
  </si>
  <si>
    <t>Permohonan Konfigurasi Produk dan Penambaan New Partner (Indico)
untuk layanan Voucher Game di Digipos / Omni / Modchan</t>
  </si>
  <si>
    <t>0017/MK.05/BE-33/I/2023</t>
  </si>
  <si>
    <t>Pemberitahuan Re-RFS SCP Enhancement 2022</t>
  </si>
  <si>
    <t>0093/MK.05/BE-05/I/2023</t>
  </si>
  <si>
    <t>Status Kesiapan Komersial (RFC) SCP Enhancement 2022
(0017/MK.05/BE-33/I/2023)</t>
  </si>
  <si>
    <t>Dilakukan whitelist pada environment preprod SCP untuk menjalankan
scenario enhancement layanan IVR, LOAN, dan PCU.
Layanan IVR : #A number masih mendapatkan call dari SCP ketika tagihan
sudah mencapai limit. Target Fixing : Next Backlog; Level : Low; PIC : BSM
Dev
Layanan IVR: Akan dilakukan penyesuaian harga pada penawaran IVR
Zoom Subs pada saat live.
Keaslian E-Nodin ini dapat diperiksa
dengan memindai (scan) gambar QR
Code di sebelah kiri
Page Number 2 of 3
Akan dilakukan proses inspection lebih lanjut khususnya untuk Loan_x0002_Collect Call A# Reject pada saat live</t>
  </si>
  <si>
    <t>Permohonan Implementasi Layanan Paket Darurat Via Collect Call Reject
Permohonan Implementasi SCP Enhancement 2022 (Collect Call Reject)</t>
  </si>
  <si>
    <t>14-Jan-22
27-Jan-22</t>
  </si>
  <si>
    <t>Vice President Digital Lifestyle
General Manager BSM Digital and VAS</t>
  </si>
  <si>
    <t>Nirwan Lesmana
Budi Darmawan</t>
  </si>
  <si>
    <t>0006/MK.05/BE-31/I/2023</t>
  </si>
  <si>
    <t>Ready for Service (RFS) Permohonan Pembuatan Produk Video Produk Uplift Eksklusif MyTelkomsel</t>
  </si>
  <si>
    <t>0104/MK.05/BE-05/II/2023</t>
  </si>
  <si>
    <t>Status Kesiapan Komersial (RFC) Pembuatan Produk Video Produk Uplift
Eksklusif MyTelkomsel (0006/MK.05/BE-31/I/2023)</t>
  </si>
  <si>
    <t>Akan dilakukan penyesuaian deskripsi dan S&amp;K pada saat live.
Beberapa paket dilakukan pengetesan dengan FUT simulator.</t>
  </si>
  <si>
    <t>0007/MK.05/BE-31/I/2023</t>
  </si>
  <si>
    <t>RFI Produk Hard Bundling WETV</t>
  </si>
  <si>
    <t>0072/MK.05/BE-05/I/2023</t>
  </si>
  <si>
    <t>Laporan Hasil Inspeksi (ITR) Produk Hard Bundling WETV (0007/MK.05/BE_x0002_31/I/2023)</t>
  </si>
  <si>
    <t>Permohonan Pembuatan
Produk Bundling WeTV dan Penambahan URLWeTV pada DPI MAXstream</t>
  </si>
  <si>
    <t>2319/IS.01/EN-01/I/2023</t>
  </si>
  <si>
    <t>0120/MK.05/BE-05/II/2023</t>
  </si>
  <si>
    <t xml:space="preserve"> Status Kesiapan Komersial (RFC) Permintaan FUT CROX (Crowdsourcing
Experience) Web Service Drop 2.1 (2319/IS.01/EN-01/I/2023)</t>
  </si>
  <si>
    <t>Kebutuhan untuk testing menggunakan akun yang sudah di whitelist.
SLA Project Lifecycles: Disarankan untuk dilakukan penambahan
informasi terkait auto approved dan kirim insentif ke tester yang sudak
submit project.
Project Creation Enhancement: Menu notification belum muncul pada
akun Project Creation Approver; Target Fixing: Next Backlog; Level : Low;
PIC : BSM Dev.
Project Owner Registration Process Enhancement: Menggunakan bucket
linkAja khusus untuk kebutuhan testing dan akan disesuaikan saat live.
SMS Blast Policy &amp; Reblast SMS: Terdapat delay notifikasi SMS blast
diterima kurang lebih 30 menit.</t>
  </si>
  <si>
    <t>0007/MK.05/BE-42/I/2023</t>
  </si>
  <si>
    <t>Pemberitahuan Ready for Service (RFS) Item Sprint 62 Telkomsel Orbit (Android)</t>
  </si>
  <si>
    <t>0128/MK.05/BE-05/II/2023</t>
  </si>
  <si>
    <t>Status Kesiapan Komersial (RFC) Item Sprint 62 Telkomsel Orbit (Android)
(0007/MK.05/BE-42/I/2023)</t>
  </si>
  <si>
    <t>Huawei B628-350 Full Features (Android &amp; iOS):
Dilakukan setup manual untuk menampilkan full feature new modem
dan akan disesuaikan saat live.
Website masih bisa diakses dari beberapa aplikasi browser lain
setelah web filtering di enabled. Target fixing : Next Backlog; Level :
Medium; PIC : BSM Dev.
Orbit FMC (kuota Keluarga):
Scope pengetesan adalah memastikan list bonus kuota keluarga
muncul setelah mengakses banner.
Diperlukan penyesuaian menu “Lihat details” pada halaman
pembayaran aplikasi My Telkomsel.
Diperlukan inspection lebih lanjut untuk process end to end aktivasi
bonus kuota keluarga setelah pembelian modem.</t>
  </si>
  <si>
    <t>1412/MK.05/EN-01/XI/2022</t>
  </si>
  <si>
    <t>Permohonan Development Orbit
Fitur Sprint 62</t>
  </si>
  <si>
    <t>0009/MK.05/BE-42/I/2023</t>
  </si>
  <si>
    <t>Pemberitahuan Ready for Service (RFS) Item Sprint 62 Telkomsel Orbit (Web)</t>
  </si>
  <si>
    <t>0136/MK.05/BE-05/II/2023</t>
  </si>
  <si>
    <t>Status Kesiapan Komersial (RFC) Item Sprint 62 Telkomsel Orbit (Web)
(0009/MK.05/BE-42/I/2023)</t>
  </si>
  <si>
    <t xml:space="preserve">Handle Referral code for Prepaid &amp; Postpaid: Dilakukan manual callback
untuk pembelian modem maupun redeem bonus paket dan diperlukan
inspection lebih lanjut khusunya untuk proses end to end redeem bonus
kode referral pada saat live.
Add Deeplink Campaign for Entertainment Package: Menggunakan
deeplink khusus testing untuk menuju halaman paket dan akan dilakukan
penyesuaian saat live.
</t>
  </si>
  <si>
    <t>0008/MK.05/BE-42/I/2023</t>
  </si>
  <si>
    <t>Pemberitahuan Ready for Service (RFS) Item Sprint 62 Telkomsel Orbit (iOS)</t>
  </si>
  <si>
    <t>2465/MK.05/EN-01/I/2023</t>
  </si>
  <si>
    <t>Request Request Request for Inspection (RFI) Implementasi Price Adjustment Pareto Voice (BO_1720/MK.05/EN-01/I/2023)</t>
  </si>
  <si>
    <t>Not ready to test: 
"Produk belum dijual pada channel sesuai
spesifikasi. Akan dibuatkan RFI baru pada saat
produk sudah dijual di channel tersebut."</t>
  </si>
  <si>
    <t>0003/MK.05/BE-43/I/2023</t>
  </si>
  <si>
    <t>RFS - MyTelkomsel Journey New Downloader to Loyalist user (segment 1.1)</t>
  </si>
  <si>
    <t>ON PROGRESS</t>
  </si>
  <si>
    <t>1407/MK.01/EN-01/I/2023</t>
  </si>
  <si>
    <t>Permohonan Pembuatan
Template PES Campaign MyTelkomsel NonDownloader &amp; Existing purchaser Segment</t>
  </si>
  <si>
    <t>0019/MK.05/BE-33/I/2023</t>
  </si>
  <si>
    <t>Pemberitahuan RFI untuk Support Konfigurasi Layanan VAS Content W3 Januari 2023</t>
  </si>
  <si>
    <t>0071/MK.05/BE-05/I/2023</t>
  </si>
  <si>
    <t>Laporan Hasil Inspeksi (ITR) Support Konfigurasi Layanan VAS Content
W3 Januari 2023 (0019/MK.05/BE-33/I/2023)</t>
  </si>
  <si>
    <t>2601/MK.05/EN-01/I/2023</t>
  </si>
  <si>
    <t>Pemberitahuan RFS Paket Langit Musik Premium HALO+</t>
  </si>
  <si>
    <t>0084/MK.05/BE-05/I/2023</t>
  </si>
  <si>
    <t>Status Kesiapan Komersial (RFC) Paket Langit Musik Premium HALO+
(2601/MK.05/EN-01/I/2023)</t>
  </si>
  <si>
    <t xml:space="preserve">Disarankan dilakukan penyesuaian notifikasi saat pembelian gagal karena
mencapai maksimal counter.
Disarankan dilakukan penyesuaian notifikasi saat aktivasi tanpa
prerequisite dan aktivasi dengan prerequisite.
</t>
  </si>
  <si>
    <t>7561/MK.05/EN-01/XII/2022</t>
  </si>
  <si>
    <t>Permohonan Development Paket Langit Musik Halo+</t>
  </si>
  <si>
    <t>2745/MK.05/EN-01/I/2023</t>
  </si>
  <si>
    <t>Request for Inspection (RFI) Implementasi Scale Up E-&amp; Price Optimization E-Voucher Januari 2023 (BO_1391/MK.05/EN-01/I/2023 &amp; BO_2408/MK.05/EN-01/I/2023)</t>
  </si>
  <si>
    <t>0098/MK.05/BE-05/II/2023</t>
  </si>
  <si>
    <t>Laporan Hasil Inspeksi (ITR) Implementasi Scale Up E-&amp; Price
Optimization E-Voucher Januari 2023 (2745/MK.05/EN-01/I/2023)</t>
  </si>
  <si>
    <t>1391/MK.05/EN-01/I/2023
2408/MK.05/EN-01/I/2023</t>
  </si>
  <si>
    <t>Permohonan Implementasi Scale Up
E-Voucher di Area 2
Permohonan Implementasi Proposal
of Price Optimization E-Voucher Jan 2023.</t>
  </si>
  <si>
    <t>12-Jan-23
19-Jan-23</t>
  </si>
  <si>
    <t>2767/MK.05/EN-01/I/2023</t>
  </si>
  <si>
    <t>Pemberitahuan RFS For Enhancement new Feature Eligibility Product Group</t>
  </si>
  <si>
    <t>0089/MK.05/BE-05/I/2023</t>
  </si>
  <si>
    <t>Status Kesiapan Komersial (RFC) For Enhancement new Feature Eligibility
Product Group (2767/MK.05/EN-01/I/2023)</t>
  </si>
  <si>
    <t xml:space="preserve">Disarankan dilakukan penyesuaian notifikasi saat pembelian gagal
karena mencapai maksimal counter.
Disarankan dilakukan penyesuaian notifikasi saat aktivasi khusus
prerequisite item.
</t>
  </si>
  <si>
    <t>2770/MK.05/EN-01/I/2023</t>
  </si>
  <si>
    <t>RFI Program Undi Undi Hepi Q1 2023 Periode 1</t>
  </si>
  <si>
    <t>0086/MK.05/BE-05/I/2023</t>
  </si>
  <si>
    <t>Laporan Hasil Inspeksi (ITR) Program Undi Undi Hepi Q1 2023 Periode 1
(2770/MK.05/EN-01/I/2023)</t>
  </si>
  <si>
    <t>Pengumuman pemenang Undi Undi Hepi weekly direvisi menjadi 15 Februari
2023</t>
  </si>
  <si>
    <t>0002/MK.05/PU-53/I/2023</t>
  </si>
  <si>
    <t>Permohonan Bantuan Implementasi Program Undi Undi Hepi Q1 2023</t>
  </si>
  <si>
    <t>0015/MK.05/BE-32/I/2023</t>
  </si>
  <si>
    <t xml:space="preserve">RFS Perubahan User Journey Distribusi DG Voucher </t>
  </si>
  <si>
    <t>0106/MK.05/BE-05/II/2023</t>
  </si>
  <si>
    <t>Status Kesiapan Komersial (RFC) Perubahan User Journey Distribusi DG
Voucher (0015/MK.05/BE-32/I/2023)</t>
  </si>
  <si>
    <t>Scope testing adalah terbatas pada mekanisme redeem voucher yang
baru menggunakan item dummy untuk mendapatkan link redeem
voucher dan akan disesuaikan saat live.
Dilakukan proses manual callback untuk menampilkan halaman status
pembayaran.
Tagihan postpaid bertambah belum termasuk PPN 11%</t>
  </si>
  <si>
    <t>0001/MK.05/ML-25/I/2023</t>
  </si>
  <si>
    <t xml:space="preserve"> Permohonan Perubahan User Journey
Distribusi DG Voucher bonus Paket GamesMAX</t>
  </si>
  <si>
    <t>0016/MK.05/BE-32/I/2023</t>
  </si>
  <si>
    <t>RFI Implementasi dan Reupload Aplikasi Dunia Games Android di Google Play</t>
  </si>
  <si>
    <t>0134/MK.05/BE-05/II/2023</t>
  </si>
  <si>
    <t>Laporan Hasil Inspeksi (ITR) Implementasi dan Reupload Aplikasi Dunia
Games Android di Google Play (0016/MK.05/BE-32/I/2023)</t>
  </si>
  <si>
    <t>Pilihan Denom saat Topup DG Ring melalui Aplikasi dunia games belum
tersedia
Pembelian item menggunakan DG Ring melalui Aplikasi dunia games belum
tersedia</t>
  </si>
  <si>
    <t>0263/MK.05/ML-02/XII/2022</t>
  </si>
  <si>
    <t>Permohonan Pengembangan dan Konfigurasi Aplikasi Dunia Games
(Google Play)</t>
  </si>
  <si>
    <t>0010/MK.05/BE-42/I/2023</t>
  </si>
  <si>
    <t>Pemberitahuan Ready for Service (RFS) Fitur Aplikasi MyTelkomsel v6.17 - Android - Revisi</t>
  </si>
  <si>
    <t>0100/MK.05/BE-05/II/2023</t>
  </si>
  <si>
    <t>Status Kesiapan Komersial (RFC) Fitur Aplikasi MyTelkomsel v6.17 -
Android (0010/MK.05/BE-42/I/2023)</t>
  </si>
  <si>
    <t>Add On Package:
Paket utama dan add on paket belum diterima meskipun
sudah purchase dan balance berkurang (hanya terjadi ketika
balance customer kurang dari dua kali total harga paket.
Target Fixing: 02 Feb 2023; Level: High; PIC: IT ESB Team.
Maksimal pembelian paket add on sebanyak 2 item, dan gagal
ketika menambahkan item ke-3. Target Fixing: 02 Feb 2023;
Level: High; PIC: IT ESB Team.
Add on paket belum muncul pada menu paket dan
berlangganan. Target Fixing: Next Sprint 65; Level: Medium;
PIC: BSM Dev.
Feature add on akan dibuka komersial setelah dilakukan
testing terpisah terkait end to end pembelian product add on
dengan payment balance maupun fintech.
New User Benefit Journey – My Rewards: Dilakukan akses my
reward melalui deep link untuk melihat status reward dan akan
dilakukan penyesuaian menu my reward saat live.
MyTelkomsel Mission: Dilakukan pengetesan mission sesuai
dengan mission yang tersedia.
Tnps Enhancement: Akan dilakukan penyesuaian judul reward
yang ada pada halaman HVC sesuai reward tier saat live.
Keaslian E-Nodin ini dapat diperiksa
dengan memindai (scan) gambar QR
Code di sebelah kiri
Page Number 2 of 3
Resolution Network: Diperlukan penyesuaian Pop up maupun wording saat
customer menggunakan jaringan non telkomsel, change APN, maupun
kategori video streaming setelah check network. Target Fixing: Next
Backlog; Level: Low; PIC: BSM Dev.</t>
  </si>
  <si>
    <t>Permohonan
Development Fitur MyTelkomsel App Sprint 59 - 61.</t>
  </si>
  <si>
    <t>0013/MK.05/BE-42/I/2023</t>
  </si>
  <si>
    <t>Pemberitahuan Ready for Service (RFS) Fitur NARU Milestone 2022 pada MyTelkomsel Web</t>
  </si>
  <si>
    <t>0011/MK.05/BE-42/I/2023</t>
  </si>
  <si>
    <t>Pemberitahuan Ready for Service (RFS) Fitur Aplikasi MyTelkomsel v6.17 - iOS - Revisi</t>
  </si>
  <si>
    <t>0101/MK.05/BE-05/II/2023</t>
  </si>
  <si>
    <t>Status Kesiapan Komersial (RFC) Fitur Aplikasi MyTelkomsel v6.17 - iOS
(0011/MK.05/BE-42/I/2023)</t>
  </si>
  <si>
    <t>Add On Package:
Paket utama dan add on paket belum diterima meskipun
sudah purchase dan balance berkurang (hanya terjadi ketika
balance customer kurang dari dua kali total harga paket).
Target Fixing: 02 Feb 2023; Level: High; PIC: IT ESB Team.
Maksimal pembelian paket add on sebanyak 2 item, dan gagal
ketika menambahkan item ke-3. Target Fixing: 02 Feb 2023;
Level: High; PIC: IT ESB Team.
Add on paket belum muncul pada menu paket dan
berlangganan. Target Fixing: Next Sprint 65; Level: Medium;
PIC: BSM Dev.
Feature add on akan dibuka komersial setelah dilakukan
testing terpisah terkait end to end pembelian product add on
dengan payment balance maupun fintech.
New User Benefit Journey – My Rewards: Dilakukan akses my
reward melalui deeplink untuk meilihat status reward dan akan
dilakukan penyesuaian menu my reward saat live.
MyTelkomsel Mission :
Keaslian E-Nodin ini dapat diperiksa
dengan memindai (scan) gambar QR
Code di sebelah kiri
Page Number 2 of 3
Dilakukan pengetesan mission sesuai dengan mission yang
tersedia
Diperlukan penyesuaian Pop up entry on dashboard untuk
telkomsel mission.
Tnps Enhancement :
Akan dilakukan penyesuaian judul reward yang ada pada
halaman HVC sesuai reward tier saat live.
Halaman TNSP belum muncul setelah dilakukan claim reward
pada halaman HVC. Target Fixing: Next Backlog; Level: Low;
PIC: BSM Dev</t>
  </si>
  <si>
    <t>0012/MK.05/BE-42/I/2023</t>
  </si>
  <si>
    <t>Request for Inspection (RFI) MyTelkomsel Web – My Package</t>
  </si>
  <si>
    <t>0018/MK.05/BE-23/I/2023</t>
  </si>
  <si>
    <t>Pemberitahuan RFI Implementasi Surprise Deals Orbit 25-27 Januari 2023</t>
  </si>
  <si>
    <t>0069/MK.05/BE-05/I/2023</t>
  </si>
  <si>
    <t>Laporan Hasil Inspeksi (ITR) Pemberitahuan Implementasi Surprise Deals
Orbit 25-27 Januari 2023 (0018/MK.05/BE-23/I/2023)</t>
  </si>
  <si>
    <t>2524/IS.01/EN-01/I/2023</t>
  </si>
  <si>
    <t>Permohonan Implementasi Product Surprise Deal dan Refreshment
Whitelist Surprisel Deal Telkomsel Orbit Periode Januari 2023</t>
  </si>
  <si>
    <t>0014/MK.05/BE-42/I/2023</t>
  </si>
  <si>
    <t>Request for Inspection (RFI) MyOrbit – My Package</t>
  </si>
  <si>
    <t>0115/MK.05/BE-05/II/2023</t>
  </si>
  <si>
    <t>Laporan Hasil Inspeksi (ITR) MyOrbit – My Package (0014/MK.05/BE_x0002_42/I/2023)</t>
  </si>
  <si>
    <t>2952/MK.05/EN-01/I/2023</t>
  </si>
  <si>
    <t>Ready for Service (RFS) Implementasi Capability Pricing by LOS Digicore</t>
  </si>
  <si>
    <t>Tidak	bisa	aktivasi	paket	.</t>
  </si>
  <si>
    <t>2956/MK.05/EN-01/I/2023</t>
  </si>
  <si>
    <t>Request for Inspection (RFI)Permohonan Implementasi Adjustment Kuota Combo Sakti Unlimited Monthly &amp; Combo Sakti Max Monthly (1003/MK.06/EN-01/I/2023)</t>
  </si>
  <si>
    <t>0124/MK.05/BE-05/II/2023</t>
  </si>
  <si>
    <t>Laporan Hasil Inspeksi (ITR) Permohonan Implementasi Adjustment Kuota
Combo Sakti Monthly &amp; Combo Sakti Max Monthly (1003/MK.06/EN_x0002_01/I/2023)(2956/MK.05/EN-01/I/2023)</t>
  </si>
  <si>
    <t>Notes Perlu dilakukan update Commercial Name Paket 19GB (BID 33676) channel
Digipos (tercantum Combo Sakti Max 17.5GB 30 hari)</t>
  </si>
  <si>
    <t>3009/MK.05/EN-01/I/2023</t>
  </si>
  <si>
    <t>Ready for Service (RFS) Implementasi Development Paket Monbal Validity 10 Hari (BO_2874/MK.01/EN-01/I/2023)</t>
  </si>
  <si>
    <t>0088/MK.05/BE-05/I/2023</t>
  </si>
  <si>
    <t>Status Kesiapan Komersial (RFC) Implementasi Development Paket
Monbal Validity 10 Hari (3009/MK.05/EN-01/I/2023)</t>
  </si>
  <si>
    <t>Menggunakan 1 kali purchase counter dalam 1 period.</t>
  </si>
  <si>
    <t>2874/MK.01/EN-01/I/2023</t>
  </si>
  <si>
    <t>Permohonan Development Paket Monbal Validity 10 Hari</t>
  </si>
  <si>
    <t>0013/MK.05/BE-24/I/2023</t>
  </si>
  <si>
    <t>RFI Test untuk Moving White-List Free Bucket MyTelkomsel in 200MB Bucket</t>
  </si>
  <si>
    <t>0096/MK.05/BE-05/II/2023</t>
  </si>
  <si>
    <t>Laporan Hasil Inspeksi (ITR) Moving White-List Free Bucket MyTelkomsel
in 200MB Bucket (0013/MK.05/BE-24/I/2023)</t>
  </si>
  <si>
    <t>0012/MK.01/CJ-01/VII/2022</t>
  </si>
  <si>
    <t>Permohonan Implementasi Improvement Free Access MyTelkomsel</t>
  </si>
  <si>
    <t>Vice President Customer Journey and Digital Experience</t>
  </si>
  <si>
    <t>Danang Andrianto</t>
  </si>
  <si>
    <t>0019/MK.05/BE-32/I/2023</t>
  </si>
  <si>
    <t>RFI Dunia Games Flash Sale BQSV (MLBB 154+16 Diamond)</t>
  </si>
  <si>
    <t>0097/MK.05/BE-05/II/2023</t>
  </si>
  <si>
    <t>Laporan Hasil Inspeksi (ITR) Dunia Games Flash Sale BQSV (MLBB
154+16 Diamond) (0019/MK.05/BE-32/I/2023)</t>
  </si>
  <si>
    <t>0022/MK.05/ML-02/I/2023</t>
  </si>
  <si>
    <t>Permohonan Konfigurasi
Flash Sale Bonus BQSV di Dunia Games.</t>
  </si>
  <si>
    <t>0020/MK.05/BE-32/I/2023</t>
  </si>
  <si>
    <t>RFS Paket Bundling GameQoo (Channel OMNI)</t>
  </si>
  <si>
    <t>0145/MK.05/BE-05/II/2023</t>
  </si>
  <si>
    <t>Status Kesiapan Komersial (RFC) Paket Bundling GameQoo (Channel
OMNI) (0020/MK.05/BE-32/I/2023)</t>
  </si>
  <si>
    <t>Disarankan untuk dilakukan penambahan kode reservasi pada
notifikasi sukses paket.</t>
  </si>
  <si>
    <t>Implementasi Paket
Bundling Cloud Gaming gameQoo.</t>
  </si>
  <si>
    <t>0021/MK.05/BE-32/I/2023</t>
  </si>
  <si>
    <t>RFS Direct Charging Digipos (Garena Shell)</t>
  </si>
  <si>
    <t>• Pulsa yang tercharge belum 
sesuai
• Kode voucher didapat di #RS 
number bukan #B
• Pada #B tidak mendapat 
notifikasi apapun</t>
  </si>
  <si>
    <t>0003/MK.05/ML-02/I/2023</t>
  </si>
  <si>
    <t>Permohonan Pembukaan Direct Charging Item Garena Shell di Digipos</t>
  </si>
  <si>
    <t>0004/MK.05/BE-43/I/2023</t>
  </si>
  <si>
    <t>Pemberitahuan RFS Data Reward BQSV BTL Campaign(1)</t>
  </si>
  <si>
    <t>0095/MK.05/BE-05/II/2023</t>
  </si>
  <si>
    <t>Status Kesiapan Komersial (RFC) Data Reward BQSV BTL Campaign(1)
(0004/MK.05/BE-43/I/2023)</t>
  </si>
  <si>
    <t>Untuk eligible purchase counter akan di handle oleh PES saat live.</t>
  </si>
  <si>
    <t xml:space="preserve">0001/MK.05/ML-27/I/2023 </t>
  </si>
  <si>
    <t>Permohonan Pengembangan Produk BQSV untuk Program Dunia Games
Bonus Data All Net (UMB)</t>
  </si>
  <si>
    <t>0022/MK.05/BE-32/I/2023</t>
  </si>
  <si>
    <t>RFS New Denom Flash Sale Weekend Deal (January 2023)</t>
  </si>
  <si>
    <t>0118/MK.05/BE-05/II/2023</t>
  </si>
  <si>
    <t>0010/MK.05/ML-02/I/2023</t>
  </si>
  <si>
    <t>Permohonan Konfigurasi Program New Weekend Deal di Dunia Games</t>
  </si>
  <si>
    <t>0022/MK.05/BE-33/I/2023</t>
  </si>
  <si>
    <t>Pemberitahuan RFS untuk Reminder SMS Notification Transfer Kuota DPI pada profil OMG, GamesMAX, dan VideoMAX</t>
  </si>
  <si>
    <t>0179/MK.05/ML-01/XII/2022</t>
  </si>
  <si>
    <t>Permohonan Support Development SMS Notification Transfer Kuota DPI</t>
  </si>
  <si>
    <t>3261/MK.05/EN-01/I/2023</t>
  </si>
  <si>
    <t>Ready for Service (RFS) Implementasi ANPS Opt Out Capability via UMB (BO_3704/MK.05/EN-01/II/2022)</t>
  </si>
  <si>
    <t>0105/MK.05/BE-05/II/2023</t>
  </si>
  <si>
    <t>Status Kesiapan Komersial (RFC) Implementasi ANPS Opt Out Capability
via UMB (3261/MK.05/EN-01/I/2023)</t>
  </si>
  <si>
    <t>Permohonan Implementasi UMB Opt
Out ANPS &amp; Direct UMB Check Price Plan</t>
  </si>
  <si>
    <t>Manager Fortress Market - HVC Engagement and Retention Sumatera and
Pamasuka</t>
  </si>
  <si>
    <t>3271/MK.05/EN-01/I/2023</t>
  </si>
  <si>
    <t>Ready for Service (RFS) Implementasi Activation based on Lacci Group Capability Phase 1 (BO_6110/MK.05/EN-01/X/2022)</t>
  </si>
  <si>
    <t>0107/MK.05/BE-05/II/2023</t>
  </si>
  <si>
    <t>Status Kesiapan Komersial (RFC) Implementasi Activation based on Lacci
Group Capability Phase 1 (3271/MK.05/EN-01/I/2023)</t>
  </si>
  <si>
    <t>Akan dilakukan penyesuaian deskripsi paket dan
T&amp;C pada saat live
Beberapa paket dilakukan pengetesan dengan
FUT Simulator
Scope pengetesan terbatas pada logic activation
logic untuk POI kecamatan dan menggunakan
data dummy, untuk mekanisme journey consume
akan dilakukan testing terpisah.
Disarankan dilakukan masking profile kuota POI
kecamatan pada saat live.</t>
  </si>
  <si>
    <t>6110/MK.05/EN-01/X/2022</t>
  </si>
  <si>
    <t>Permohonan Development
Activation and Quota Consume Based on Lacci Group Capability</t>
  </si>
  <si>
    <t>3268/MK.05/EN-01/I/2023</t>
  </si>
  <si>
    <t>Request for Inspection (RFI) Implementasi Ekspansi E-Voucher 2 GB 30 Hari Area 3 (BO_3246/MK.05/EN-01/I/2023)</t>
  </si>
  <si>
    <t>3246/MK.05/EN-01/I/2023</t>
  </si>
  <si>
    <t>Permohonan Implementasi Ekspansi E-Voucher 2GB/30hari Area 3</t>
  </si>
  <si>
    <t>General Manager Prepaid Consumer Area Jawa Bali</t>
  </si>
  <si>
    <t>Mochamad Drajat Syawaluddin</t>
  </si>
  <si>
    <t>3302/MK.05/EN-01/I/2023</t>
  </si>
  <si>
    <t>Pemberitahuan RFS Revisi Implementasi Pembelian Paket RoaMAX Umroh Bundling Admedika Takaful 12 dan 17 Hari (7332/IC.01/EN-01/VI/2022)</t>
  </si>
  <si>
    <t>Ok with Notes</t>
  </si>
  <si>
    <t>0103/MK.05/BE-05/II/2023</t>
  </si>
  <si>
    <t>Status Kesiapan Komersial (RFC) Pembelian Paket RoaMAX Umroh
Bundling Admedika Takaful 12 dan 17 Hari (3302/MK.05/EN-01/I/2023)</t>
  </si>
  <si>
    <t>Akan dilakukan penyesuaian deskripsi paket dan T&amp;C pada saat
live.
Beberapa paket dilakukan pengetesan dengan FUT Simulator.</t>
  </si>
  <si>
    <t>3290/MK.05/EN-01/I/2023</t>
  </si>
  <si>
    <t>Request for Inspection (RFI) Penambahan SegmentID untuk CVM Multisim period January 2023 (3105/MK.05/EN-01/I/2023)</t>
  </si>
  <si>
    <t>0110/MK.05/BE-05/II/2023</t>
  </si>
  <si>
    <t>Laporan Hasil Inspeksi (ITR) Penambahan SegmentID untuk CVM Multisim
period January 2023 (3290/MK.05/EN-01/I/2023)</t>
  </si>
  <si>
    <t>3105/MK.05/EN-01/I/2023</t>
  </si>
  <si>
    <t>Penambahan SegmentIDvuntuk CVM Multisim period January 2023</t>
  </si>
  <si>
    <t>0024/MK.05/BE-32/I/2023</t>
  </si>
  <si>
    <t>RFS Lanjutan Produk Pulsa Darurat Layanan Loan Playstore</t>
  </si>
  <si>
    <t>0135/MK.05/BE-05/II/2023</t>
  </si>
  <si>
    <t>Status Kesiapan Komersial (RFC) Produk Pulsa Darurat Layanan Loan
Playstore (0024/MK.05/BE-32/I/2023)</t>
  </si>
  <si>
    <t>Permohonan Pengembangan Produk Pulsa Darurat
Untuk Layanan Loan Playstore</t>
  </si>
  <si>
    <t>0023/MK.05/BE-32/I/2023</t>
  </si>
  <si>
    <t>RFI Landing Page DG Savage</t>
  </si>
  <si>
    <t>0114/MK.05/BE-05/II/2023</t>
  </si>
  <si>
    <t>Laporan Hasil Inspeksi (ITR) Landing Page DG Savage (0023/MK.05/BE_x0002_32/I/2023 )</t>
  </si>
  <si>
    <t>0247/MK.05/ML-02/XI/2022</t>
  </si>
  <si>
    <t>Permohonan Konfigurasi
Landing Page Program Dunia Games Savage.</t>
  </si>
  <si>
    <t>3413/MK.05/EN-01/I/2023</t>
  </si>
  <si>
    <t>Request for Inspection (RFI) Permohonan Implementasi Price Adjusment Low Deno Package Acquisition (3344/MK.05/EN-01/I/2023)</t>
  </si>
  <si>
    <t>0138/MK.05/BE-05/II/2023</t>
  </si>
  <si>
    <t>Laporan Hasil Inspeksi (ITR) Permohonan Implementasi Price Adjusment
Low Deno Package Acquisition (3413/MK.05/EN-01/I/2023)</t>
  </si>
  <si>
    <t>Belum terdapat transaksi untuk BID 00055298, 00048568, 00048571 dan
00055299 dalam periode 1-9 Feb 2023 sehingga testing dilakukan dengan
menggunakan FUT Simulator.</t>
  </si>
  <si>
    <t>3344/MK.05/EN-01/I/2023</t>
  </si>
  <si>
    <t>Permohonan Implementasi Price Adjusment Low Deno Package
Acquisition</t>
  </si>
  <si>
    <t>3411/MK.05/EN-01/I/2023</t>
  </si>
  <si>
    <t>Request for Inspection (RFI) Permohonan Penutupan BID Akuisisi Java &amp; Exjava (3341/MK.05/EN-01/I/2023)</t>
  </si>
  <si>
    <t>0112/MK.05/BE-05/II/2023</t>
  </si>
  <si>
    <t>Laporan Hasil Inspeksi (ITR) Permohonan Penutupan BID Akuisisi Java &amp;
Exjava (3411/MK.05/EN-01/I/2023)</t>
  </si>
  <si>
    <t>3341/MK.05/EN-01/I/2023</t>
  </si>
  <si>
    <t>Permohonan Penutupan BID InternetMAX Low Denom AP ARP Non
Ultimate</t>
  </si>
  <si>
    <t>0023/MK.05/BE-33/I/2023</t>
  </si>
  <si>
    <t>Pemberitahuan RFI untuk Support Konfigurasi Layanan Music &amp; Entertainment W4 Januari 2023</t>
  </si>
  <si>
    <t>0099/MK.05/BE-05/II/2023</t>
  </si>
  <si>
    <t>Laporan Hasil Inspeksi (ITR) Suport Konfigurasi Layanan Music &amp;
Entertainment W4 Januari 2023 (0023/MK.05/BE-33/I/2023)</t>
  </si>
  <si>
    <t>0005/MK.05/ML-64/I/2023</t>
  </si>
  <si>
    <t>Permohonan Pembukaan New SID Layanan GOALY</t>
  </si>
  <si>
    <t>0024/MK.05/BE-33/I/2023</t>
  </si>
  <si>
    <t>Pemberitahuan RFI untuk Support Konfigurasi Layanan VAS Content W4 Januari 2023</t>
  </si>
  <si>
    <t>0116/MK.05/BE-05/II/2023</t>
  </si>
  <si>
    <t>Laporan Hasil Inspeksi (ITR) untuk Support Konfigurasi Layanan VAS
Content W4 Januari 2023 (0024/MK.05/BE-33/I/2023)</t>
  </si>
  <si>
    <t>0027/MK.05/BE-33/I/2023</t>
  </si>
  <si>
    <t>Pemberitahuan RFI SCP Enhancement 2022</t>
  </si>
  <si>
    <t>0006/MK.05/ML-01/I/2022</t>
  </si>
  <si>
    <t>Permohonan Implementasi Layanan Paket Darurat Via Collect Call Reject</t>
  </si>
  <si>
    <t>3474/MK.05/EN-01/I/2023</t>
  </si>
  <si>
    <t>RFI Program Undi Undi Hepi Q1 2023 Periode 2</t>
  </si>
  <si>
    <t>0113/MK.05/BE-05/II/2023</t>
  </si>
  <si>
    <t>Laporan Hasil Inspeksi (ITR) Program Undi Undi Hepi Q1 2023 Periode 2
(3474/MK.05/EN-01/I/2023)</t>
  </si>
  <si>
    <t>Permohonan Bantuan
Implementasi Program Undi Undi Hepi Q1 2023</t>
  </si>
  <si>
    <t>0021/MK.05/BE-23/I/2023</t>
  </si>
  <si>
    <t>Pemberitahuan Ready for Service (RFS) Bonus New IMEI BundlingMAX</t>
  </si>
  <si>
    <t>Permohonan Implementasi Revamp BundlingMAX Portofolio</t>
  </si>
  <si>
    <t>0025/MK.05/BE-32/I/2023</t>
  </si>
  <si>
    <t>RFS Paket Magnet Majamojo (Channel MyTelkomsel)</t>
  </si>
  <si>
    <t>Setelah sukses pembelian, tidak 
mendapatkan bonus kuota
Internet</t>
  </si>
  <si>
    <t>0265/MK.05/ML-02/XII/2022</t>
  </si>
  <si>
    <t>Permohonan Konfigurasi Paket Magnet Majamojo</t>
  </si>
  <si>
    <t>0026/MK.05/BE-32/I/2023</t>
  </si>
  <si>
    <t>RFS Paket Magnet Majamojo (Channel Dunia Games)</t>
  </si>
  <si>
    <t>Paket belum muncul di web Dunia 
Games</t>
  </si>
  <si>
    <t>3584/MK.05/EN-01/II/2023</t>
  </si>
  <si>
    <t>Request for Inspection (RFI) Implementasi End-Date Paket Core Zone Simplification Ex-Java (BO_3433/MK.05/EN-01/I/2023)</t>
  </si>
  <si>
    <t>0111/MK.05/BE-05/II/2023</t>
  </si>
  <si>
    <t>Laporan Hasil Inspeksi (ITR) Implementasi End-Date Paket Core Zone
Simplification Ex-Java (3584/MK.05/EN-01/II/2023)</t>
  </si>
  <si>
    <t>3433/MK.05/EN-01/I/2023</t>
  </si>
  <si>
    <t>Permohonan End-Date Paket Core Zone Simplification Ex-Java</t>
  </si>
  <si>
    <t>3597/MK.05/EN-01/II/2023</t>
  </si>
  <si>
    <t>Request for Inspection (RFI) Permohonan Implementasi Reaktivasi BID Voucher pada Program Rezeki Sakti Ex-Java (3551/MK.06/EN-01/II/2023)</t>
  </si>
  <si>
    <t>0133/MK.05/BE-05/II/2023</t>
  </si>
  <si>
    <t>Laporan Hasil Inspeksi (ITR) Permohonan Implementasi Reaktivasi BID
Voucher pada Program Rezeki Sakti Ex-Java (3597/MK.05/EN-01/II/2023)</t>
  </si>
  <si>
    <t>3551/MK.06/EN-01/II/2023</t>
  </si>
  <si>
    <t>Permohonan Implementasi Reaktivasi BID Voucher pada Program Rezeki
Sakti Ex-Java</t>
  </si>
  <si>
    <t>3616/MK.05/EN-01/II/2023</t>
  </si>
  <si>
    <t>Ready for Service (RFS) Implementasi Permohonan Bantuan Konfigurasi BID untuk IFRS (BO_3493/MK.05/EN-01/I/2023)</t>
  </si>
  <si>
    <t>3493/MK.05/EN-01/I/2023</t>
  </si>
  <si>
    <t>Permohonan Bantuan Konfigurasi BID untuk IFRS</t>
  </si>
  <si>
    <t>0015/MK.05/BE-42/II/2023</t>
  </si>
  <si>
    <t>Pemberitahuan Ready for Service (RFS) WEC PPOB Service - PLN Postpaid</t>
  </si>
  <si>
    <t>0117/MK.05/BE-05/II/2023</t>
  </si>
  <si>
    <t>Status Kesiapan Komersial (RFC) WEC PPOB Service – PLN Postpaid
(0015/MK.05/BE-42/II/2023)</t>
  </si>
  <si>
    <t xml:space="preserve">Disarankan untuk di lakukan penambahan notifikasi sukses pembayaran
(SMS/Email) setelah pembayaran listrik sukses.
Pembayaran hanya bisa dilakukan ketika user akses link/browse via
mobile phone, untuk Dekstop/Web akses belum bisa melakukan
pembayaran via LinkAja.
</t>
  </si>
  <si>
    <t>6388/MK.05/EN-01/XII/2022</t>
  </si>
  <si>
    <t>Permohonan
Development Fitur Web E-Commerce Sprint 37, Sprint 38, dan Sprint 39</t>
  </si>
  <si>
    <t>3657/MK.05/EN-01/II/2023</t>
  </si>
  <si>
    <t>Pemberitahuan RFI Pilot Implementation Voice Online Roaming Postpaid</t>
  </si>
  <si>
    <t>0361/IC.01/EN-01/XI/2021</t>
  </si>
  <si>
    <t>Permintaan Implementasi Online Charging (MOC dan MTC) untuk
Pelanggan Postpaid Roaming</t>
  </si>
  <si>
    <t>0027/MK.05/BE-32/II/2023</t>
  </si>
  <si>
    <t>RFS DG Flash Sale Amazone Prime</t>
  </si>
  <si>
    <t>0008/MK.05/ML-02/I/2023
0017/MK.05/ML-02/I/2023</t>
  </si>
  <si>
    <t xml:space="preserve"> Permohonan Konfigurasi Flash Sale Bonus Langganan Amazon Prime
Video Mobile Edition di Dunia Games
Permohonan Konfigurasi DG Flash Sale Bonus Amazone Prime</t>
  </si>
  <si>
    <t>16-Jan-23
25-Jan-23</t>
  </si>
  <si>
    <t>0028/MK.05/BE-32/II/2023</t>
  </si>
  <si>
    <t>RFI Update Whitelist DPI gameQoo</t>
  </si>
  <si>
    <t>0132/MK.05/BE-05/II/2023</t>
  </si>
  <si>
    <t>Laporan Hasil Inspeksi (ITR) Update Whitelist DPI gameQoo
(0028/MK.05/BE-32/II/2023)</t>
  </si>
  <si>
    <t>0001/MK.05/ML-24/I/2023</t>
  </si>
  <si>
    <t>Update New Public IP dan
Domain untuk Layanan GameQoo</t>
  </si>
  <si>
    <t>Manager Games Publishing</t>
  </si>
  <si>
    <t>Lucky Yogi Egya Sagala</t>
  </si>
  <si>
    <t>0016/MK.05/BE-42/II/2023</t>
  </si>
  <si>
    <t>Pemberitahuan Ready for Service (RFS) Daily Check In Periode 41 - Postpaid</t>
  </si>
  <si>
    <t>0125/MK.05/BE-05/II/2023</t>
  </si>
  <si>
    <t>Status Kesiapan Komersial (RFC) Daily Check In Periode 41 - Postpaid
(0016/MK.05/BE-42/II/2023)</t>
  </si>
  <si>
    <t>Dilakukan proses simulasi counter untuk mendapatkan reward.
Terdapat double notifikasi sms setelah sukses claim Telkomsel POIN
dari sender 777.
Akan dilakukan penyesuaian link claim voucher pada notifikasi SMS,
tampilan snack bar notifikasi Daily Check in, dan informasi program
tanggal DCI saat live.
Diperlukan penyesuaian wording pengurangan 1 POIN pada Pop up
claim reward Telkomsel POIN.
Telco Reward : reward masih berhasil di claimed dengan nomor
yang sudah mencapai batas limit penggunaan (CLS). Target Fixing :
Next Backlog; Level : Medium; PIC : BSM Dev</t>
  </si>
  <si>
    <t>3504/MK.01/EN-01/I/2023</t>
  </si>
  <si>
    <t>Permohonan Konfigurasi dan Testing Program Daily Check In Periode 41</t>
  </si>
  <si>
    <t>0017/MK.05/BE-42/II/2023</t>
  </si>
  <si>
    <t>Pemberitahuan Ready for Service (RFS) Daily Check In Periode 41 - Prepaid</t>
  </si>
  <si>
    <t>0127/MK.05/BE-05/II/2023</t>
  </si>
  <si>
    <t>Status Kesiapan Komersial (RFC) Daily Check In Periode 41 - Prepaid
(0017/MK.05/BE-42/II/2023)</t>
  </si>
  <si>
    <t xml:space="preserve">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
Diperlukan penyesuaian wording pengurangan 1 POIN pada Pop up
claim reward Telkomsel POIN.
</t>
  </si>
  <si>
    <t>0031/MK.05/BE-33/II/2023</t>
  </si>
  <si>
    <t>Pemberitahuan RFS untuk Support Migrasi Layanan Collect Internet channel SMS dan UMB (3185/IS.05/EN-01/I/2023)</t>
  </si>
  <si>
    <t>0008/MK.05/BE-31/II/2023</t>
  </si>
  <si>
    <t>Ready for Service (RFS) Paket Bundling IMEI Video Prepaid</t>
  </si>
  <si>
    <t>3821/MK.05/EN-01/II/2023</t>
  </si>
  <si>
    <t>Pemberitahuan RFI Implementasi Reaktivasi Program Promo Flat Call SLI 007</t>
  </si>
  <si>
    <t>0140/MK.05/BE-05/II/2023</t>
  </si>
  <si>
    <t>Laporan Hasil Inspeksi (ITR) Implementasi Reaktivasi Program Promo Flat
Call SLI 007 (3821/MK.05/EN-01/II/2023)</t>
  </si>
  <si>
    <t>0002/IC.05/MO-02/I/2023</t>
  </si>
  <si>
    <t>Permintaan Re-Aktivasi Ulang Program Promo Flat Call SLI 007</t>
  </si>
  <si>
    <t>3824/MK.05/EN-01/II/2023</t>
  </si>
  <si>
    <t>Pemberitahuan RFI Perubahan Harga Layanan Originasi Internasional dengan Prefix "+" pada layanan Postpaid</t>
  </si>
  <si>
    <t>0139/MK.05/BE-05/II/2023</t>
  </si>
  <si>
    <t>Laporan Hasil Inspeksi (ITR) Perubahan Harga Layanan Originasi
Internasional dengan Prefix "+" pada layanan Postpaid (3824/MK.05/EN_x0002_01/II/2023)</t>
  </si>
  <si>
    <t>Permintaan Perubahan Harga Layanan Originasi Internasional Telkom SLI
007, Telkom Global 01017, Indosat SLI 001 008, VoIP 01019 Gaharu dan VoIP
01018 Atlasat</t>
  </si>
  <si>
    <t>0029/MK.05/BE-32/II/2023</t>
  </si>
  <si>
    <t>RFI Mitigasi Anomali Transaksi OTP di Dunia Games</t>
  </si>
  <si>
    <t>0119/MK.05/BE-05/II/2023</t>
  </si>
  <si>
    <t>Laporan Hasil Inspeksi (ITR) Mitigasi Anomali Transaksi OTP di Dunia
Games (0029/MK.05/BE-32/II/2023)</t>
  </si>
  <si>
    <t>3916/MK.05/EN-01/II/2023</t>
  </si>
  <si>
    <t>Pemberitahuan RFS Aplikasi SmileLoyalty Drop 3A-Part 2 (Program Creation)</t>
  </si>
  <si>
    <t>loyalty</t>
  </si>
  <si>
    <t>0031/MK.05/BE-32/II/2023</t>
  </si>
  <si>
    <t>RFI New DG Voucher Redeem Flow</t>
  </si>
  <si>
    <t>Permohonan Perubahan User Journey Distribusi DG Voucher bonus Paket
GamesMAX</t>
  </si>
  <si>
    <t>0032/MK.05/BE-32/II/2023</t>
  </si>
  <si>
    <t>RFS Flash Sale DG Rings Extra 5%</t>
  </si>
  <si>
    <t>0026/MK.05/ML-02/II/2023</t>
  </si>
  <si>
    <t>Permohonan Konfigurasi DG
Rings Extra 5%</t>
  </si>
  <si>
    <t>0033/MK.05/BE-32/II/2023</t>
  </si>
  <si>
    <t>RFS Konfigurasi Item DG Rings Spending (Phase-3b)</t>
  </si>
  <si>
    <t>0034/MK.05/BE-32/II/2023</t>
  </si>
  <si>
    <t>RFS DG Callback Handler</t>
  </si>
  <si>
    <t>Prepare</t>
  </si>
  <si>
    <t>0002/MK.05/ML-25/I/2023</t>
  </si>
  <si>
    <t>Permohonan Improvement Callback Handling di Dunia Games</t>
  </si>
  <si>
    <t>0028/MK.05/BE-23/II/2023</t>
  </si>
  <si>
    <t>Pemberitahuan Re-Ready for Service (RFS) SMOOA Revamp V2</t>
  </si>
  <si>
    <t>Permohonan Development Alokasi
Kuota Parent Paket Smooa</t>
  </si>
  <si>
    <t>4102/MK.05/EN-01/II/2023</t>
  </si>
  <si>
    <t>Request for Inspection (RFI) PPermohonan Implementasi Price Adjusment Low Deno Package Acquisition Phase 2 ( 3748/MK.05/EN-01/II/2023)</t>
  </si>
  <si>
    <t>0130/MK.05/BE-05/II/2023</t>
  </si>
  <si>
    <t>Laporan Hasil Inspeksi (ITR) Permohonan Implementasi Price Adjusment
Low Deno Package Acquisition Phase 2 (4102/MK.05/EN-01/II/2023)</t>
  </si>
  <si>
    <t>Tidak ada transaksi pembelian dikarenakan BID sudah tidak dijual per 31
Januari 2023. Testing dilakukan melalui FUT Simulator.</t>
  </si>
  <si>
    <t>3748/MK.05/EN-01/II/2023</t>
  </si>
  <si>
    <t>Permohonan Implementasi Price Adjusment Low Deno Package
Acquisition Phase 2</t>
  </si>
  <si>
    <t>0003/MK.05/BE-44/II/2023</t>
  </si>
  <si>
    <t>Permohonan RFI (Ready for Inspection) IVR Robocall - Low Balance Event Enhancement</t>
  </si>
  <si>
    <t>4233/MK.05/EN-01/II/2023</t>
  </si>
  <si>
    <t>Ready for Service (RFS) Permohonan Create BID Acquisition Package 4GB AP Java - Fortress (3561/MK.05/EN-01/II/2023)</t>
  </si>
  <si>
    <t>3561/MK.05/EN-01/II/2023</t>
  </si>
  <si>
    <t>Permohonan Create BID
Acquisition Package 4GB AP Java - Fortress</t>
  </si>
  <si>
    <t>0036/MK.05/BE-32/II/2023</t>
  </si>
  <si>
    <t>RFS Dunia Games Sprint-23 (Web)</t>
  </si>
  <si>
    <t>0219/MK.05/ML-02/XI/2022</t>
  </si>
  <si>
    <t>Permohonan Enhancement
Fitur Reseller Platform, Tournament dan Display Extra Bonus.</t>
  </si>
  <si>
    <t>0037/MK.05/BE-32/II/2023</t>
  </si>
  <si>
    <t>RFS Dunia Games Sprint-23 (Android)</t>
  </si>
  <si>
    <t>0038/MK.05/BE-32/II/2023</t>
  </si>
  <si>
    <t>RFS Flash Sale SeRaMat</t>
  </si>
  <si>
    <t>0143/MK.05/BE-05/II/2023</t>
  </si>
  <si>
    <t>Status Kesiapan Komersial (RFC) Flash Sale SeRaMat (0038/MK.05/BE_x0002_32/II/2023)</t>
  </si>
  <si>
    <t>Dilakukan manual callback untuk menampilkan status pembayaran.
Disarankan untuk dilakukan penyesuaian untuk jumlah sisa stock Flash
Sale sebelum live.
Tagihan bertambah belum termasuk PPN 11%.</t>
  </si>
  <si>
    <t>0031/MK.05/ML-02/II/2023</t>
  </si>
  <si>
    <t>Permohonan Konfigurasi Penambahan Layanan Flash Sale DG</t>
  </si>
  <si>
    <t>4286/MK.05/EN-01/II/2023</t>
  </si>
  <si>
    <t>Ready for Service (RFS) Implementasi TnL Voice Perso on Low Segment di Jawa dan Balinusra - Skenario 1 (BO_4130/MK.05/EN-01/II/2023)</t>
  </si>
  <si>
    <t>0126/MK.05/BE-05/II/2023</t>
  </si>
  <si>
    <t>Status Kesiapan Komersial (RFC) TnL Voice Perso on Low Segment di
Jawa dan Balinusra - Skenario 1 (4286/MK.05/EN-01/II/2023)</t>
  </si>
  <si>
    <t xml:space="preserve">Akan dilakukan penyesuaian deskripsi paket dan T&amp;C pada saat live
Beberapa paket dilakukan pengetesan dengan DIFA (Digital Inspection and FUT
Simulator)
</t>
  </si>
  <si>
    <t>4130/MK.05/EN-01/II/2023</t>
  </si>
  <si>
    <t>Implementasi TnL Voice Perso on Low Segment di Jawa dan Balinusra</t>
  </si>
  <si>
    <t>0033/MK.05/BE-23/II/2023</t>
  </si>
  <si>
    <t>Pemberitahuan RFI Penutupan Payment Method 3rd Party Payment pada Product 4G ATL</t>
  </si>
  <si>
    <t>0131/MK.05/BE-05/II/2023</t>
  </si>
  <si>
    <t>Laporan Hasil Inspeksi (ITR) Penutupan Payment Method 3rd Party
Payment pada Product 4G ATL (0033/MK.05/BE-23/II/2023)</t>
  </si>
  <si>
    <t>Perlu dilakukan perbaikan info harga pada deskripsi paket (harga yang tertera
tidak sesuai)</t>
  </si>
  <si>
    <t>4312/MK.05/EN-01/II/2023</t>
  </si>
  <si>
    <t>Permohonan
Implementasi Perubahan Metode Pembayaran Paket ATL 4G di MyTelkomsel</t>
  </si>
  <si>
    <t>0032/MK.05/BE-23/II/2023</t>
  </si>
  <si>
    <t>Not ready to test : 
Terdapat duplicate Nodin dengan [Nodin No :
0033/MK.05/BE-23/II/2023] perihal Pemberitahuan
RFI Penutupan Payment Method 3
rd Party Payment
pada Product 4G ATL</t>
  </si>
  <si>
    <t>4384/MK.05/EN-01/II/2023</t>
  </si>
  <si>
    <t>RFI Program Undi Undi Hepi Q1 2023 Periode 3</t>
  </si>
  <si>
    <t>0137/MK.05/BE-05/II/2023</t>
  </si>
  <si>
    <t>Laporan Hasil Inspeksi (ITR) Program Undi Undi Hepi Q1 2023 Periode 3
(4384/MK.05/EN-01/II/2023)</t>
  </si>
  <si>
    <t>4388/MK.05/EN-01/II/2023</t>
  </si>
  <si>
    <t>RFI Post Activity Perbaikan Proses Perhitungan Telkomsel Poin (Deployment Fixing 07 Februari 2023)</t>
  </si>
  <si>
    <t>0144/MK.05/BE-05/II/2023</t>
  </si>
  <si>
    <t>Laporan Hasil Inspeksi (ITR) Post Activity Perbaikan Proses Perhitungan
Telkomsel Poin (Deployment Fixing 07 Februari 2023)(4388/MK.05/EN_x0002_01/II/2023)</t>
  </si>
  <si>
    <t>4391/MK.05/EN-01/II/2023</t>
  </si>
  <si>
    <t xml:space="preserve">Request for Inspection (RFI) Implementasi Price Harmonization Voice Pareto Package Q1 2023 (BO_4350/MK.05/EN-01/II/2023) </t>
  </si>
  <si>
    <t>4350/MK.05/EN-01/II/2023</t>
  </si>
  <si>
    <t>Implementasi Price
Harmonization Voice Pareto Package Q1 2023</t>
  </si>
  <si>
    <t>4536/MK.05/EN-01/II/2023</t>
  </si>
  <si>
    <t>Pemberitahuan RFI Perubahan Penyesuaian Package Name dan Allowance pada Notifikasi Paket International Roaming - Phase 1 (0002/MK.05/MO-03/II/2023)</t>
  </si>
  <si>
    <t>0002/MK.05/MO-03/II/2023</t>
  </si>
  <si>
    <t>Permohonan
Penyesuaian Package Name dan Allowance pada Notifikasi Paket International Roaming</t>
  </si>
  <si>
    <t>4592/MK.05/EN-01/II/2023</t>
  </si>
  <si>
    <t>Request for Inspection (RFI)Permohonan Implementasi Price Adjusment Low Deno Package Acquisition Phase 3 (3748/MK.05/EN-01/II/2023)</t>
  </si>
  <si>
    <t>4670/MK.05/EN-01/II/2023</t>
  </si>
  <si>
    <t>Ready for Service (RFS) Implementasi TnL Voice Perso on Low Segment di Jawa dan Balinusra - Skenario 2 (BO_4130/MK.05/EN-01/II/2023)</t>
  </si>
  <si>
    <t>0148/MK.05/BE-05/II/2023</t>
  </si>
  <si>
    <t>Implementasi TnL
Voice Perso on Low Segment di Jawa dan Balinusra</t>
  </si>
  <si>
    <t>0020/MK.05/BE-24/II/2023</t>
  </si>
  <si>
    <t>RFI Test untuk Implementasi Perubahan Price Plan Tujuan Reaktivasi menjadi PP Telkomsel Prepaid 0K</t>
  </si>
  <si>
    <t>0142/MK.05/BE-05/II/2023</t>
  </si>
  <si>
    <t>Laporan Hasil Inspeksi (ITR) Implementasi Perubahan Price Plan Tujuan
Reaktivasi menjadi PP Telkomsel Prepaid 0K (0020/MK.05/BE-24/II/2023)</t>
  </si>
  <si>
    <t>3090/MK.03/EN-01/I/2023</t>
  </si>
  <si>
    <t>Perubahan Price Plan untuk Reaktivasi PraBayar</t>
  </si>
  <si>
    <t>4673/MK.05/EN-01/II/2023</t>
  </si>
  <si>
    <t>Request for Inspection (RFI) Permohonan Implementasi Penyesuaian Harga BID WL Dynamic Acquisition InternetMAX Lite 3GB (4618/MK.05/EN-01/II/2023)</t>
  </si>
  <si>
    <t>4618/MK.05/EN-01/II/2023</t>
  </si>
  <si>
    <t>Permohonan Implementasi Penyesuaian Harga BID WL Dynamic
Acquisition InternetMAX Lite 3GB</t>
  </si>
  <si>
    <t>Pj. Manager Prepaid Customer Acquisition Pamasuka</t>
  </si>
  <si>
    <t>Kristoffel C. Pandiangan</t>
  </si>
  <si>
    <t>4694/MK.05/EN-01/II/2023</t>
  </si>
  <si>
    <t>Pemberitahuan RFS Revamp Paket RoaMAX 2023 Single Country 7 Days (0003/MK.05/MO-03/II/2023)</t>
  </si>
  <si>
    <t>0003/MK.05/MO-03/II/2023</t>
  </si>
  <si>
    <t>Permohonan Revamp Paket RoaMAX 2023</t>
  </si>
  <si>
    <t>0010/MK.05/BE-31/II/2023</t>
  </si>
  <si>
    <t>Ready for Service (RFS) Produk Vision+ Sport dan Premium</t>
  </si>
  <si>
    <t>0181/MK.05/ML-01/XII/2022</t>
  </si>
  <si>
    <t>Permohonan
Pengembangan Produk Vision+ Sport dan Premium</t>
  </si>
  <si>
    <t>0035/MK.05/BE-23/II/2023</t>
  </si>
  <si>
    <t>Permohonan Bantuan Testing BundlingMAX Modern Channel</t>
  </si>
  <si>
    <t>4899/MK.05/EN-01/II/2023</t>
  </si>
  <si>
    <t>Pemberitahuan RFI New Surprise Deal Package Telkomsel HALO 14 dan 15 Feb 2023</t>
  </si>
  <si>
    <t>4857/MK.05/EN-01/II/2023</t>
  </si>
  <si>
    <t>Permohonan Support Activity Surprise Deal Februari 2023</t>
  </si>
  <si>
    <t>4932/MK.05/EN-01/II/2023</t>
  </si>
  <si>
    <t>Request for Service (RFS) Permohonan Implementasi Improvement Internet Sakti Weekly Zona Fortress (4837/MK.05/EN-01/II/2023)</t>
  </si>
  <si>
    <t>4837/MK.05/EN-01/II/2023</t>
  </si>
  <si>
    <t>Permohonan Implementasi Improvement Combo Sakti Unlimited Monthly
dan Internet Sakti Weekly Zona Fortress</t>
  </si>
  <si>
    <t>4933/MK.05/EN-01/II/2023</t>
  </si>
  <si>
    <t>Request for Inspection (RFI) Add New Segment for Combo UL Weekly (4837/MK.05/EN-01/II/2023)</t>
  </si>
  <si>
    <t>0011/MK.05/BE-31/II/2023</t>
  </si>
  <si>
    <t>Ready for Service (RFS) Produk Video Promo Februari 2023</t>
  </si>
  <si>
    <t>0012/MK.05/ML-04/II/2023</t>
  </si>
  <si>
    <t xml:space="preserve"> (Update) Permohonan Pengembangan Produk Video Promo Februari 2023</t>
  </si>
  <si>
    <t>5003/MK.05/EN-01/II/2023</t>
  </si>
  <si>
    <t>Pemberitahuan RFS Program Mendadak Hepi Februari 2023</t>
  </si>
  <si>
    <t>4327/MK.05/EN-01/II/2023</t>
  </si>
  <si>
    <t>Permohonan Bantuan
Implementasi Program Mendadak Hepi Februari 2023</t>
  </si>
  <si>
    <t>5009/MK.05/EN-01/II/2023</t>
  </si>
  <si>
    <t>Ready for Service (RFS) Implementasi TnL Core Retention BQSV (BO_4403/MK.05/EN-01/II/2023)</t>
  </si>
  <si>
    <t>4403/MK.05/EN-01/II/2023</t>
  </si>
  <si>
    <t>Implementasi TnL
Core Retention BQSV</t>
  </si>
  <si>
    <t>5008/MK.05/EN-01/II/2023</t>
  </si>
  <si>
    <t>Request for Inspection (RFI) Implementasi Support Program Test and Learn VoLTE (BO_4555/MK.05/EN-01/II/2023)</t>
  </si>
  <si>
    <t>4555/MK.05/EN-01/II/2023</t>
  </si>
  <si>
    <t>Permohonan
Support Program Test and Learn VoLTE</t>
  </si>
  <si>
    <t>0033/MK.05/BE-33/II/2023</t>
  </si>
  <si>
    <t>Pemberitahuan RFI untuk Reminder SMS Notification Transfer Kuota DPI pada profil OMG, GamesMAX, dan VideoMAX</t>
  </si>
  <si>
    <t>Permohonan Support
Development SMS Notification Transfer Kuota DPI</t>
  </si>
  <si>
    <t>5047/MK.05/EN-01/II/2023</t>
  </si>
  <si>
    <t>Request for Inspection (RFI) Implementasi Surprise Deal 14-15 Februari 2023 (BO_4857/MK.05/EN-01/II/2023)</t>
  </si>
  <si>
    <t>Permohonan
Support Activity Surprise Deal Februari 2023</t>
  </si>
  <si>
    <t>0043/MK.05/BE-32/II/2023</t>
  </si>
  <si>
    <t>RFI Konfigurasi Item Boxing Star di Upoint.ID</t>
  </si>
  <si>
    <t>Permohonan Konfigurasi
Layanan Memories dan Boxing Star Majamojo</t>
  </si>
  <si>
    <t>0044/MK.05/BE-32/II/2023</t>
  </si>
  <si>
    <t>RFI Konfigurasi Item Memories di Upoint.ID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</si>
</sst>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d\-mmm\-yy;@"/>
    <numFmt numFmtId="165" formatCode="[$-409]dd\-mmm\-yy"/>
    <numFmt numFmtId="166" formatCode="[$-409]d\-mmm\-yy"/>
    <numFmt numFmtId="167" formatCode="[$-F800]dddd\,\ mmmm\ dd\,\ yyyy"/>
    <numFmt numFmtId="168" formatCode="m/d;@"/>
  </numFmts>
  <fonts count="9" x14ac:knownFonts="1">
    <font>
      <sz val="11"/>
      <color theme="1"/>
      <name val="Calibri"/>
      <scheme val="minor"/>
    </font>
    <font>
      <sz val="11"/>
      <color theme="1"/>
      <name val="Calibri"/>
      <family val="2"/>
      <scheme val="minor"/>
    </font>
    <font>
      <sz val="11"/>
      <color theme="1"/>
      <name val="Calibri"/>
      <family val="2"/>
      <scheme val="minor"/>
    </font>
    <font>
      <b/>
      <i/>
      <sz val="10"/>
      <color theme="1"/>
      <name val="Calibri"/>
      <family val="2"/>
    </font>
    <font>
      <b/>
      <i/>
      <sz val="10"/>
      <color theme="5" tint="-0.249977111117893"/>
      <name val="Calibri"/>
      <family val="2"/>
    </font>
    <font>
      <sz val="10"/>
      <color theme="1"/>
      <name val="Calibri"/>
      <family val="2"/>
    </font>
    <font>
      <sz val="11"/>
      <color theme="1"/>
      <name val="Calibri"/>
      <family val="2"/>
    </font>
    <font>
      <u/>
      <sz val="11"/>
      <color theme="10"/>
      <name val="Calibri"/>
      <family val="2"/>
      <scheme val="minor"/>
    </font>
    <font>
      <sz val="10"/>
      <name val="Calibri"/>
      <family val="2"/>
    </font>
  </fonts>
  <fills count="17">
    <fill>
      <patternFill patternType="none"/>
    </fill>
    <fill>
      <patternFill patternType="gray125"/>
    </fill>
    <fill>
      <patternFill patternType="solid">
        <fgColor rgb="FFD0CECE"/>
        <bgColor rgb="FFD0CECE"/>
      </patternFill>
    </fill>
    <fill>
      <patternFill patternType="solid">
        <fgColor theme="9" tint="0.39997558519241921"/>
        <bgColor rgb="FFD0CECE"/>
      </patternFill>
    </fill>
    <fill>
      <patternFill patternType="solid">
        <fgColor rgb="FFFF0000"/>
        <bgColor indexed="64"/>
      </patternFill>
    </fill>
    <fill>
      <patternFill patternType="solid">
        <fgColor theme="0"/>
        <bgColor theme="0"/>
      </patternFill>
    </fill>
    <fill>
      <patternFill patternType="solid">
        <fgColor theme="0"/>
        <bgColor rgb="FFFFC000"/>
      </patternFill>
    </fill>
    <fill>
      <patternFill patternType="solid">
        <fgColor rgb="FFFFFF00"/>
        <bgColor indexed="64"/>
      </patternFill>
    </fill>
    <fill>
      <patternFill patternType="solid">
        <fgColor rgb="FFFF0000"/>
        <bgColor rgb="FFFFFF00"/>
      </patternFill>
    </fill>
    <fill>
      <patternFill patternType="solid">
        <fgColor rgb="FFFFFFFF"/>
        <bgColor indexed="64"/>
      </patternFill>
    </fill>
    <fill>
      <patternFill patternType="solid">
        <fgColor theme="0"/>
        <bgColor indexed="64"/>
      </patternFill>
    </fill>
    <fill>
      <patternFill patternType="solid">
        <fgColor rgb="FFFFFF00"/>
        <bgColor rgb="FFFFFF00"/>
      </patternFill>
    </fill>
    <fill>
      <patternFill patternType="solid">
        <fgColor theme="5"/>
        <bgColor rgb="FFFFC000"/>
      </patternFill>
    </fill>
    <fill>
      <patternFill patternType="solid">
        <fgColor theme="5" tint="0.79998168889431442"/>
        <bgColor indexed="64"/>
      </patternFill>
    </fill>
    <fill>
      <patternFill patternType="solid">
        <fgColor rgb="FFFF0000"/>
        <bgColor theme="0"/>
      </patternFill>
    </fill>
    <fill>
      <patternFill patternType="solid">
        <fgColor rgb="FF92D050"/>
        <bgColor theme="0"/>
      </patternFill>
    </fill>
    <fill>
      <patternFill patternType="solid">
        <fgColor theme="7"/>
        <bgColor indexed="64"/>
      </patternFill>
    </fill>
  </fills>
  <borders count="7">
    <border>
      <left/>
      <right/>
      <top/>
      <bottom/>
      <diagonal/>
    </border>
    <border>
      <left style="thin">
        <color rgb="FF000000"/>
      </left>
      <right style="thin">
        <color rgb="FF000000"/>
      </right>
      <top/>
      <bottom style="thin">
        <color rgb="FF000000"/>
      </bottom>
      <diagonal/>
    </border>
    <border>
      <left style="thin">
        <color rgb="FFCCCCCC"/>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2" fillId="0" borderId="0"/>
    <xf numFmtId="0" fontId="7" fillId="0" borderId="0" applyNumberFormat="0" applyFill="0" applyBorder="0" applyAlignment="0" applyProtection="0"/>
  </cellStyleXfs>
  <cellXfs count="85">
    <xf numFmtId="0" fontId="0" fillId="0" borderId="0" xfId="0"/>
    <xf numFmtId="0" fontId="3" fillId="2" borderId="1" xfId="1" applyFont="1" applyFill="1" applyBorder="1" applyAlignment="1">
      <alignment horizontal="center" vertical="center" wrapText="1"/>
    </xf>
    <xf numFmtId="0" fontId="4" fillId="2" borderId="1" xfId="1" applyFont="1" applyFill="1" applyBorder="1" applyAlignment="1">
      <alignment horizontal="center" vertical="center" wrapText="1"/>
    </xf>
    <xf numFmtId="164" fontId="4" fillId="2" borderId="1" xfId="1" applyNumberFormat="1" applyFont="1" applyFill="1" applyBorder="1" applyAlignment="1">
      <alignment horizontal="center" vertical="center" wrapText="1"/>
    </xf>
    <xf numFmtId="165" fontId="3" fillId="2" borderId="1" xfId="1" applyNumberFormat="1" applyFont="1" applyFill="1" applyBorder="1" applyAlignment="1">
      <alignment horizontal="center" vertical="top"/>
    </xf>
    <xf numFmtId="165" fontId="3" fillId="2" borderId="1" xfId="1" applyNumberFormat="1" applyFont="1" applyFill="1" applyBorder="1" applyAlignment="1">
      <alignment horizontal="center" vertical="center"/>
    </xf>
    <xf numFmtId="166" fontId="4" fillId="2" borderId="1" xfId="1" applyNumberFormat="1" applyFont="1" applyFill="1" applyBorder="1" applyAlignment="1">
      <alignment horizontal="center" vertical="center" wrapText="1"/>
    </xf>
    <xf numFmtId="1" fontId="3" fillId="2" borderId="1" xfId="1" applyNumberFormat="1" applyFont="1" applyFill="1" applyBorder="1" applyAlignment="1">
      <alignment horizontal="center" vertical="center" wrapText="1"/>
    </xf>
    <xf numFmtId="0" fontId="3" fillId="3" borderId="1" xfId="1" applyFont="1" applyFill="1" applyBorder="1" applyAlignment="1">
      <alignment horizontal="center" vertical="center" wrapText="1"/>
    </xf>
    <xf numFmtId="0" fontId="3" fillId="2" borderId="1" xfId="1" applyFont="1" applyFill="1" applyBorder="1" applyAlignment="1">
      <alignment horizontal="center" vertical="center"/>
    </xf>
    <xf numFmtId="0" fontId="3" fillId="2" borderId="1" xfId="1" applyFont="1" applyFill="1" applyBorder="1" applyAlignment="1">
      <alignment horizontal="center" vertical="center" wrapText="1" readingOrder="1"/>
    </xf>
    <xf numFmtId="0" fontId="3" fillId="2" borderId="2" xfId="1" applyFont="1" applyFill="1" applyBorder="1" applyAlignment="1">
      <alignment horizontal="center" vertical="center" wrapText="1" readingOrder="1"/>
    </xf>
    <xf numFmtId="0" fontId="3" fillId="3" borderId="2" xfId="1" applyFont="1" applyFill="1" applyBorder="1" applyAlignment="1">
      <alignment horizontal="center" vertical="center" wrapText="1" readingOrder="1"/>
    </xf>
    <xf numFmtId="167" fontId="3" fillId="3" borderId="2" xfId="1" applyNumberFormat="1" applyFont="1" applyFill="1" applyBorder="1" applyAlignment="1">
      <alignment horizontal="center" vertical="center" wrapText="1" readingOrder="1"/>
    </xf>
    <xf numFmtId="168" fontId="3" fillId="3" borderId="2" xfId="1" applyNumberFormat="1" applyFont="1" applyFill="1" applyBorder="1" applyAlignment="1">
      <alignment horizontal="center" vertical="center" wrapText="1" readingOrder="1"/>
    </xf>
    <xf numFmtId="1" fontId="3" fillId="3" borderId="2" xfId="1" applyNumberFormat="1" applyFont="1" applyFill="1" applyBorder="1" applyAlignment="1">
      <alignment horizontal="center" vertical="center" wrapText="1" readingOrder="1"/>
    </xf>
    <xf numFmtId="0" fontId="3" fillId="2" borderId="0" xfId="1" applyFont="1" applyFill="1" applyAlignment="1">
      <alignment horizontal="center" vertical="center" wrapText="1" readingOrder="1"/>
    </xf>
    <xf numFmtId="0" fontId="2" fillId="0" borderId="0" xfId="1"/>
    <xf numFmtId="0" fontId="5" fillId="0" borderId="3" xfId="1" applyFont="1" applyBorder="1" applyAlignment="1">
      <alignment vertical="center"/>
    </xf>
    <xf numFmtId="0" fontId="5" fillId="0" borderId="0" xfId="1" applyFont="1" applyAlignment="1">
      <alignment horizontal="center" vertical="center"/>
    </xf>
    <xf numFmtId="0" fontId="5" fillId="0" borderId="0" xfId="1" applyFont="1" applyAlignment="1">
      <alignment vertical="center"/>
    </xf>
    <xf numFmtId="1" fontId="6" fillId="0" borderId="0" xfId="1" applyNumberFormat="1" applyFont="1"/>
    <xf numFmtId="0" fontId="5" fillId="0" borderId="4" xfId="1" applyFont="1" applyBorder="1" applyAlignment="1">
      <alignment horizontal="center" vertical="center"/>
    </xf>
    <xf numFmtId="0" fontId="5" fillId="0" borderId="4" xfId="1" applyFont="1" applyBorder="1" applyAlignment="1">
      <alignment vertical="center"/>
    </xf>
    <xf numFmtId="0" fontId="5" fillId="0" borderId="4" xfId="1" applyFont="1" applyBorder="1" applyAlignment="1">
      <alignment horizontal="left" vertical="center"/>
    </xf>
    <xf numFmtId="0" fontId="2" fillId="0" borderId="0" xfId="1" applyAlignment="1">
      <alignment horizontal="center" vertical="center"/>
    </xf>
    <xf numFmtId="0" fontId="5" fillId="0" borderId="4" xfId="1" applyFont="1" applyBorder="1" applyAlignment="1">
      <alignment horizontal="left" vertical="center" wrapText="1"/>
    </xf>
    <xf numFmtId="0" fontId="5" fillId="0" borderId="5" xfId="1" applyFont="1" applyBorder="1" applyAlignment="1">
      <alignment vertical="center"/>
    </xf>
    <xf numFmtId="0" fontId="5" fillId="0" borderId="5" xfId="1" applyFont="1" applyBorder="1" applyAlignment="1">
      <alignment horizontal="center" vertical="center"/>
    </xf>
    <xf numFmtId="0" fontId="5" fillId="6" borderId="4" xfId="1" applyFont="1" applyFill="1" applyBorder="1" applyAlignment="1">
      <alignment vertical="center"/>
    </xf>
    <xf numFmtId="15" fontId="5" fillId="0" borderId="5" xfId="1" applyNumberFormat="1" applyFont="1" applyBorder="1" applyAlignment="1">
      <alignment horizontal="center" vertical="center"/>
    </xf>
    <xf numFmtId="0" fontId="5" fillId="0" borderId="5" xfId="1" applyFont="1" applyBorder="1" applyAlignment="1">
      <alignment horizontal="left" vertical="center"/>
    </xf>
    <xf numFmtId="9" fontId="5" fillId="0" borderId="5" xfId="1" applyNumberFormat="1" applyFont="1" applyBorder="1" applyAlignment="1">
      <alignment horizontal="center" vertical="center"/>
    </xf>
    <xf numFmtId="0" fontId="5" fillId="0" borderId="5" xfId="1" applyFont="1" applyBorder="1" applyAlignment="1">
      <alignment horizontal="left" vertical="center" wrapText="1"/>
    </xf>
    <xf numFmtId="0" fontId="2" fillId="0" borderId="0" xfId="1" applyAlignment="1">
      <alignment horizontal="center"/>
    </xf>
    <xf numFmtId="0" fontId="5" fillId="9" borderId="3" xfId="1" applyFont="1" applyFill="1" applyBorder="1" applyAlignment="1">
      <alignment vertical="center"/>
    </xf>
    <xf numFmtId="0" fontId="5" fillId="5" borderId="4" xfId="1" applyFont="1" applyFill="1" applyBorder="1" applyAlignment="1">
      <alignment horizontal="center" vertical="center"/>
    </xf>
    <xf numFmtId="0" fontId="0" fillId="0" borderId="0" xfId="1" applyFont="1"/>
    <xf numFmtId="9" fontId="5" fillId="4" borderId="5" xfId="1" applyNumberFormat="1" applyFont="1" applyFill="1" applyBorder="1" applyAlignment="1">
      <alignment horizontal="center" vertical="center"/>
    </xf>
    <xf numFmtId="0" fontId="5" fillId="4" borderId="5" xfId="1" applyFont="1" applyFill="1" applyBorder="1" applyAlignment="1">
      <alignment horizontal="center" vertical="center"/>
    </xf>
    <xf numFmtId="167" fontId="2" fillId="0" borderId="0" xfId="1" applyNumberFormat="1"/>
    <xf numFmtId="168" fontId="2" fillId="0" borderId="0" xfId="1" applyNumberFormat="1"/>
    <xf numFmtId="0" fontId="0" fillId="0" borderId="0" xfId="1" applyFont="1" applyAlignment="1">
      <alignment horizontal="center" vertical="center"/>
    </xf>
    <xf numFmtId="0" fontId="5" fillId="0" borderId="5" xfId="1" applyFont="1" applyBorder="1" applyAlignment="1">
      <alignment horizontal="center" vertical="center" wrapText="1"/>
    </xf>
    <xf numFmtId="15" fontId="5" fillId="0" borderId="5" xfId="1" applyNumberFormat="1" applyFont="1" applyBorder="1" applyAlignment="1">
      <alignment horizontal="center" vertical="center" wrapText="1"/>
    </xf>
    <xf numFmtId="167" fontId="0" fillId="0" borderId="0" xfId="1" applyNumberFormat="1" applyFont="1"/>
    <xf numFmtId="168" fontId="0" fillId="0" borderId="0" xfId="1" applyNumberFormat="1" applyFont="1"/>
    <xf numFmtId="0" fontId="5" fillId="8" borderId="5" xfId="1" applyFont="1" applyFill="1" applyBorder="1" applyAlignment="1">
      <alignment horizontal="center" vertical="center"/>
    </xf>
    <xf numFmtId="0" fontId="5" fillId="8" borderId="0" xfId="1" applyFont="1" applyFill="1" applyAlignment="1">
      <alignment horizontal="center" vertical="center"/>
    </xf>
    <xf numFmtId="0" fontId="1" fillId="0" borderId="0" xfId="1" applyFont="1"/>
    <xf numFmtId="0" fontId="5" fillId="0" borderId="6" xfId="1" applyFont="1" applyBorder="1" applyAlignment="1">
      <alignment horizontal="center" vertical="center" wrapText="1"/>
    </xf>
    <xf numFmtId="0" fontId="5" fillId="0" borderId="6" xfId="1" applyFont="1" applyBorder="1" applyAlignment="1">
      <alignment horizontal="center" vertical="center"/>
    </xf>
    <xf numFmtId="0" fontId="5" fillId="0" borderId="5" xfId="1" applyFont="1" applyBorder="1" applyAlignment="1">
      <alignment horizontal="left" vertical="top" wrapText="1"/>
    </xf>
    <xf numFmtId="0" fontId="5" fillId="6" borderId="5" xfId="1" applyFont="1" applyFill="1" applyBorder="1" applyAlignment="1">
      <alignment vertical="center"/>
    </xf>
    <xf numFmtId="168" fontId="1" fillId="0" borderId="0" xfId="1" applyNumberFormat="1" applyFont="1"/>
    <xf numFmtId="0" fontId="5" fillId="10" borderId="5" xfId="1" applyFont="1" applyFill="1" applyBorder="1" applyAlignment="1">
      <alignment horizontal="left" vertical="center" wrapText="1"/>
    </xf>
    <xf numFmtId="0" fontId="5" fillId="5" borderId="5" xfId="1" applyFont="1" applyFill="1" applyBorder="1" applyAlignment="1">
      <alignment horizontal="center" vertical="center"/>
    </xf>
    <xf numFmtId="0" fontId="5" fillId="11" borderId="5" xfId="1" applyFont="1" applyFill="1" applyBorder="1" applyAlignment="1">
      <alignment horizontal="center" vertical="center"/>
    </xf>
    <xf numFmtId="0" fontId="5" fillId="11" borderId="0" xfId="1" applyFont="1" applyFill="1" applyAlignment="1">
      <alignment horizontal="center" vertical="center"/>
    </xf>
    <xf numFmtId="0" fontId="5" fillId="12" borderId="5" xfId="1" applyFont="1" applyFill="1" applyBorder="1" applyAlignment="1">
      <alignment vertical="center"/>
    </xf>
    <xf numFmtId="0" fontId="1" fillId="0" borderId="0" xfId="0" applyFont="1"/>
    <xf numFmtId="1" fontId="0" fillId="0" borderId="0" xfId="1" applyNumberFormat="1" applyFont="1"/>
    <xf numFmtId="1" fontId="1" fillId="0" borderId="0" xfId="1" applyNumberFormat="1" applyFont="1"/>
    <xf numFmtId="0" fontId="8" fillId="0" borderId="5" xfId="1" applyFont="1" applyBorder="1" applyAlignment="1">
      <alignment horizontal="center" vertical="center"/>
    </xf>
    <xf numFmtId="0" fontId="5" fillId="7" borderId="5" xfId="1" applyFont="1" applyFill="1" applyBorder="1" applyAlignment="1">
      <alignment horizontal="center" vertical="center"/>
    </xf>
    <xf numFmtId="0" fontId="5" fillId="7" borderId="0" xfId="1" applyFont="1" applyFill="1" applyAlignment="1">
      <alignment horizontal="center" vertical="center"/>
    </xf>
    <xf numFmtId="0" fontId="5" fillId="13" borderId="5" xfId="1" applyFont="1" applyFill="1" applyBorder="1" applyAlignment="1">
      <alignment horizontal="center" vertical="center"/>
    </xf>
    <xf numFmtId="0" fontId="5" fillId="14" borderId="5" xfId="1" applyFont="1" applyFill="1" applyBorder="1" applyAlignment="1">
      <alignment horizontal="center" vertical="center"/>
    </xf>
    <xf numFmtId="0" fontId="5" fillId="7" borderId="4" xfId="1" applyFont="1" applyFill="1" applyBorder="1" applyAlignment="1">
      <alignment horizontal="left" vertical="center" wrapText="1"/>
    </xf>
    <xf numFmtId="0" fontId="5" fillId="11" borderId="4" xfId="1" applyFont="1" applyFill="1" applyBorder="1" applyAlignment="1">
      <alignment horizontal="center" vertical="center"/>
    </xf>
    <xf numFmtId="0" fontId="5" fillId="15" borderId="5" xfId="1" applyFont="1" applyFill="1" applyBorder="1" applyAlignment="1">
      <alignment horizontal="center" vertical="center"/>
    </xf>
    <xf numFmtId="0" fontId="5" fillId="7" borderId="5" xfId="1" applyFont="1" applyFill="1" applyBorder="1" applyAlignment="1">
      <alignment horizontal="left" vertical="center"/>
    </xf>
    <xf numFmtId="0" fontId="5" fillId="7" borderId="5" xfId="1" applyFont="1" applyFill="1" applyBorder="1" applyAlignment="1">
      <alignment horizontal="left" vertical="center" wrapText="1"/>
    </xf>
    <xf numFmtId="9" fontId="5" fillId="5" borderId="5" xfId="1" applyNumberFormat="1" applyFont="1" applyFill="1" applyBorder="1" applyAlignment="1">
      <alignment horizontal="center" vertical="center"/>
    </xf>
    <xf numFmtId="9" fontId="5" fillId="5" borderId="4" xfId="1" applyNumberFormat="1" applyFont="1" applyFill="1" applyBorder="1" applyAlignment="1">
      <alignment horizontal="center" vertical="center"/>
    </xf>
    <xf numFmtId="0" fontId="5" fillId="16" borderId="3" xfId="1" applyFont="1" applyFill="1" applyBorder="1" applyAlignment="1">
      <alignment vertical="center"/>
    </xf>
    <xf numFmtId="164" fontId="2" fillId="0" borderId="0" xfId="1" applyNumberFormat="1"/>
    <xf numFmtId="0" fontId="2" fillId="0" borderId="0" xfId="1" applyAlignment="1">
      <alignment vertical="top"/>
    </xf>
    <xf numFmtId="1" fontId="2" fillId="0" borderId="0" xfId="1" applyNumberFormat="1"/>
    <xf numFmtId="165" fontId="5" fillId="0" borderId="5" xfId="1" applyNumberFormat="1" applyFont="1" applyBorder="1" applyAlignment="1">
      <alignment horizontal="center" vertical="center"/>
    </xf>
    <xf numFmtId="165" fontId="5" fillId="0" borderId="4" xfId="1" applyNumberFormat="1" applyFont="1" applyBorder="1" applyAlignment="1">
      <alignment horizontal="center" vertical="center"/>
    </xf>
    <xf numFmtId="15" fontId="3" fillId="2" borderId="1" xfId="1" applyNumberFormat="1" applyFont="1" applyFill="1" applyBorder="1" applyAlignment="1">
      <alignment horizontal="center" vertical="center" wrapText="1"/>
    </xf>
    <xf numFmtId="15" fontId="5" fillId="0" borderId="4" xfId="1" applyNumberFormat="1" applyFont="1" applyBorder="1" applyAlignment="1">
      <alignment horizontal="center" vertical="center"/>
    </xf>
    <xf numFmtId="15" fontId="2" fillId="0" borderId="0" xfId="1" applyNumberFormat="1"/>
    <xf numFmtId="15" fontId="4" fillId="2" borderId="1" xfId="1" applyNumberFormat="1" applyFont="1" applyFill="1" applyBorder="1" applyAlignment="1">
      <alignment horizontal="center" vertical="center" wrapText="1"/>
    </xf>
  </cellXfs>
  <cellStyles count="3">
    <cellStyle name="Hyperlink 2" xfId="2" xr:uid="{4171C56F-7BF4-4EFA-9908-3092976FD581}"/>
    <cellStyle name="Normal" xfId="0" builtinId="0"/>
    <cellStyle name="Normal 2" xfId="1" xr:uid="{195365C6-5957-49DB-B093-BC67F7903C57}"/>
  </cellStyles>
  <dxfs count="58">
    <dxf>
      <font>
        <b val="0"/>
        <i val="0"/>
        <strike val="0"/>
        <condense val="0"/>
        <extend val="0"/>
        <outline val="0"/>
        <shadow val="0"/>
        <u val="none"/>
        <vertAlign val="baseline"/>
        <sz val="10"/>
        <color theme="1"/>
        <name val="Calibri"/>
        <family val="2"/>
        <scheme val="none"/>
      </font>
      <numFmt numFmtId="20" formatCode="d\-mmm\-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none"/>
      </font>
      <numFmt numFmtId="20" formatCode="d\-mmm\-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none"/>
      </font>
      <numFmt numFmtId="20" formatCode="d\-mmm\-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center" vertical="center"/>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8" formatCode="m/d;@"/>
    </dxf>
    <dxf>
      <numFmt numFmtId="167" formatCode="[$-F800]dddd\,\ mmmm\ dd\,\ yyyy"/>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fill>
        <patternFill patternType="solid">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FFF00"/>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fill>
        <patternFill patternType="solid">
          <fgColor rgb="FFFFC000"/>
          <bgColor theme="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numFmt numFmtId="0" formatCode="Genera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fill>
        <patternFill patternType="solid">
          <fgColor theme="0"/>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fill>
        <patternFill patternType="solid">
          <fgColor rgb="FFFFFF00"/>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fill>
        <patternFill patternType="solid">
          <fgColor indexed="64"/>
          <bgColor rgb="FFFFFF00"/>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numFmt numFmtId="165" formatCode="[$-409]dd\-mmm\-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fill>
        <patternFill patternType="solid">
          <fgColor rgb="FFFFC000"/>
          <bgColor rgb="FFFFC00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border outline="0">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365tsel-my.sharepoint.com/personal/wahyu_setiawan_telkomsel_co_id/Documents/OJT1/Product%20and%20Service%20Readiness/Weekly%20Update/Power%20test%20YuYu/New%20Reporting/MAIN%20new%20reporting%20rfs%20&amp;%20rfi%202022_v2.xlsx" TargetMode="External"/><Relationship Id="rId1" Type="http://schemas.openxmlformats.org/officeDocument/2006/relationships/externalLinkPath" Target="https://365tsel-my.sharepoint.com/personal/wahyu_setiawan_telkomsel_co_id/Documents/OJT1/Product%20and%20Service%20Readiness/Weekly%20Update/Power%20test%20YuYu/New%20Reporting/MAIN%20new%20reporting%20rfs%20&amp;%20rfi%202022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New Dashboard"/>
      <sheetName val="More Details"/>
      <sheetName val="Pivots"/>
      <sheetName val="List RFS-RFI"/>
      <sheetName val="Statistics Dashboard"/>
      <sheetName val="List RFS-RFI_old"/>
      <sheetName val="Bi Weekly-Static"/>
      <sheetName val="Organization"/>
      <sheetName val="( backup_1 June ) List RFS-RFI"/>
      <sheetName val="sample data"/>
      <sheetName val="reference"/>
    </sheetNames>
    <sheetDataSet>
      <sheetData sheetId="0"/>
      <sheetData sheetId="1"/>
      <sheetData sheetId="2"/>
      <sheetData sheetId="3"/>
      <sheetData sheetId="4"/>
      <sheetData sheetId="5"/>
      <sheetData sheetId="6"/>
      <sheetData sheetId="7"/>
      <sheetData sheetId="8">
        <row r="1">
          <cell r="C1" t="str">
            <v>PIC Dev</v>
          </cell>
          <cell r="D1" t="str">
            <v>Divisi</v>
          </cell>
        </row>
        <row r="2">
          <cell r="C2" t="str">
            <v>Bernard Liandie</v>
          </cell>
          <cell r="D2" t="str">
            <v>Business Architecture</v>
          </cell>
        </row>
        <row r="3">
          <cell r="C3" t="str">
            <v>Zaki Ahmad Fathoni</v>
          </cell>
          <cell r="D3" t="str">
            <v>BSM Prepaid</v>
          </cell>
        </row>
        <row r="4">
          <cell r="C4" t="str">
            <v>Made Mahendra Adyatman</v>
          </cell>
          <cell r="D4" t="str">
            <v>Business Architecture</v>
          </cell>
        </row>
        <row r="5">
          <cell r="C5" t="str">
            <v>Gatot Iswoyo</v>
          </cell>
          <cell r="D5" t="str">
            <v>Postpaid, Roaming, and Interconnect</v>
          </cell>
        </row>
        <row r="6">
          <cell r="C6" t="str">
            <v>Raden Agung Yuga Dwitama</v>
          </cell>
          <cell r="D6" t="str">
            <v>BSM Prepaid</v>
          </cell>
        </row>
        <row r="7">
          <cell r="D7" t="str">
            <v>Other</v>
          </cell>
        </row>
        <row r="8">
          <cell r="C8" t="str">
            <v>Agus Wahyu Widodo</v>
          </cell>
          <cell r="D8" t="str">
            <v>BSM Prepaid</v>
          </cell>
        </row>
        <row r="9">
          <cell r="C9" t="str">
            <v>Lutfi Seto Wirawan</v>
          </cell>
          <cell r="D9" t="str">
            <v>Digital and VAS</v>
          </cell>
        </row>
        <row r="10">
          <cell r="C10" t="str">
            <v>Saifuddin Noor Afifi</v>
          </cell>
          <cell r="D10" t="str">
            <v>Digital and VAS</v>
          </cell>
        </row>
        <row r="11">
          <cell r="C11" t="str">
            <v>Akhadi Yanuar Wahyono</v>
          </cell>
          <cell r="D11" t="str">
            <v>Digital and VAS</v>
          </cell>
        </row>
        <row r="12">
          <cell r="C12" t="str">
            <v>Anggi Kuspita Anggraeni</v>
          </cell>
          <cell r="D12" t="str">
            <v>BSM Prepaid</v>
          </cell>
        </row>
        <row r="13">
          <cell r="C13" t="str">
            <v>Salman Teguh Pratista</v>
          </cell>
          <cell r="D13" t="str">
            <v>Digital and VAS</v>
          </cell>
        </row>
        <row r="14">
          <cell r="C14" t="str">
            <v>Kamal</v>
          </cell>
          <cell r="D14" t="str">
            <v>Postpaid, Roaming, and Interconnect</v>
          </cell>
        </row>
        <row r="15">
          <cell r="C15" t="str">
            <v>Mohamad Helda Baskoro Murdianto</v>
          </cell>
          <cell r="D15" t="str">
            <v>BSM Prepaid</v>
          </cell>
        </row>
        <row r="16">
          <cell r="C16" t="str">
            <v>Noviwan Wicaksono</v>
          </cell>
          <cell r="D16" t="str">
            <v>Business Architecture</v>
          </cell>
        </row>
        <row r="17">
          <cell r="C17" t="str">
            <v>Mast Muhammad Rasyid</v>
          </cell>
          <cell r="D17" t="str">
            <v>Business Architecture</v>
          </cell>
        </row>
        <row r="18">
          <cell r="C18" t="str">
            <v>Hasbi Akbar</v>
          </cell>
          <cell r="D18" t="str">
            <v>Business Architecture</v>
          </cell>
        </row>
        <row r="19">
          <cell r="C19" t="str">
            <v>Aulia Mufti</v>
          </cell>
          <cell r="D19" t="str">
            <v>Postpaid, Roaming, and Interconnect</v>
          </cell>
        </row>
      </sheetData>
      <sheetData sheetId="9"/>
      <sheetData sheetId="10"/>
      <sheetData sheetId="1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BC9F7E-EE98-46B4-993D-1765F0534E50}" name="Email_TaskV2" displayName="Email_TaskV2" ref="A1:BC169" totalsRowShown="0" dataDxfId="56" headerRowBorderDxfId="57" tableBorderDxfId="55">
  <autoFilter ref="A1:BC169" xr:uid="{8C57F4C7-E356-4E98-B6E5-B2903E2C8E2E}"/>
  <tableColumns count="55">
    <tableColumn id="1" xr3:uid="{1FB623A4-97FE-40ED-976E-C7F89B0FFF5D}" name="No" dataDxfId="54"/>
    <tableColumn id="2" xr3:uid="{C0D9CA38-15BB-41F8-9F33-354ABAF77174}" name="Nomor Nodin RFS/RFI" dataDxfId="53"/>
    <tableColumn id="3" xr3:uid="{95518ADC-C9D5-49EB-96C3-48B2C5F663C8}" name="Tanggal nodin RFS/RFI" dataDxfId="52"/>
    <tableColumn id="4" xr3:uid="{C26693B6-E44E-47AF-89C4-2FEEAFC36697}" name="Subject" dataDxfId="51"/>
    <tableColumn id="5" xr3:uid="{AFCB21A8-1302-44AD-B771-42AFDC8618BC}" name="Status" dataDxfId="50"/>
    <tableColumn id="6" xr3:uid="{267C2D6D-F5F0-4909-8656-776F3097EFCF}" name="Status RFC/ITR" dataDxfId="49"/>
    <tableColumn id="7" xr3:uid="{DDCBCD1F-6ADB-4918-8320-0AF5E4B98C9B}" name="Start FUT" dataDxfId="2"/>
    <tableColumn id="8" xr3:uid="{2B95291C-6410-4312-96F7-AD2933EDA632}" name="FUT Done" dataDxfId="1"/>
    <tableColumn id="9" xr3:uid="{1EB071C9-AD9B-4F63-A80F-9AC8592D9C90}" name="Nomor Nodin RFC/ITR" dataDxfId="48"/>
    <tableColumn id="10" xr3:uid="{5F388E4A-CA4D-4626-A0D9-5F8BC273E272}" name="Tanggal Nodin RFC/ITR" dataDxfId="0"/>
    <tableColumn id="47" xr3:uid="{5E570574-B8E7-4167-BD0C-68D8F1A31D60}" name="Subject Nodin RFC/ITR" dataDxfId="47" dataCellStyle="Normal 2"/>
    <tableColumn id="11" xr3:uid="{6E6698AD-935E-42CC-89AD-286CA38FB153}" name="Aging Nodin Dev - FUT Done" dataDxfId="46"/>
    <tableColumn id="12" xr3:uid="{271E787E-5A81-403C-84C2-D1AA25DD22C7}" name="Aging Start FUT - Tgl RFC" dataDxfId="45"/>
    <tableColumn id="13" xr3:uid="{14403DD4-6BBC-4C6C-831F-9D44890F092F}" name="Requestor" dataDxfId="44"/>
    <tableColumn id="14" xr3:uid="{E0614C41-9EBC-4E8A-993D-6F5E3B47F222}" name="PIC Dev" dataDxfId="43"/>
    <tableColumn id="41" xr3:uid="{7776C9DF-4C6F-4F13-855F-272836BE369F}" name="Divisi" dataDxfId="42">
      <calculatedColumnFormula>VLOOKUP(Email_TaskV2[[#This Row],[PIC Dev]],[1]Organization!C:D,2,FALSE)</calculatedColumnFormula>
    </tableColumn>
    <tableColumn id="15" xr3:uid="{CAA784A5-E6F2-401B-8E53-E1163F19607F}" name="Remarks" dataDxfId="41"/>
    <tableColumn id="16" xr3:uid="{08042546-D443-46CE-9935-5260190606DE}" name="Jml Test Case" dataDxfId="40"/>
    <tableColumn id="17" xr3:uid="{2E918ED5-2EAF-4BA7-B8BC-BF9F0034492D}" name="Type" dataDxfId="39"/>
    <tableColumn id="18" xr3:uid="{E613E356-EF34-4855-B53C-8598CD2A7963}" name="Nodin BO" dataDxfId="38"/>
    <tableColumn id="48" xr3:uid="{262C9334-039C-4FF9-A8FF-CEA44315D80A}" name="Judul Nodin BO_x000a_FU ke RPA" dataDxfId="37" dataCellStyle="Normal 2"/>
    <tableColumn id="49" xr3:uid="{7ED7EC57-B28D-49BA-8D1B-7616C0986D4A}" name="Tanggal Nodin BO" dataDxfId="36" dataCellStyle="Normal 2"/>
    <tableColumn id="50" xr3:uid="{D13986F6-B0EB-4505-A495-DA560151AC75}" name="Business Owner " dataDxfId="35" dataCellStyle="Normal 2"/>
    <tableColumn id="51" xr3:uid="{B7576643-5F00-4420-861B-3C05E1FE6A53}" name="Sender Tittle Nodin BO" dataDxfId="34" dataCellStyle="Normal 2"/>
    <tableColumn id="52" xr3:uid="{6A70A771-84B1-4F6D-AA4E-D68026108197}" name="Sender Name Nodin BO" dataDxfId="33" dataCellStyle="Normal 2"/>
    <tableColumn id="19" xr3:uid="{BAE4C6D1-FC83-4B14-81EA-79791F61A94C}" name="Standard/Normal Changes" dataDxfId="32"/>
    <tableColumn id="20" xr3:uid="{75FBA57F-01AA-41D5-9036-078BEF9EBA52}" name="BAU/Project" dataDxfId="31"/>
    <tableColumn id="21" xr3:uid="{31E75D8E-9673-4CB3-8165-7D2407636D86}" name="Service (Combo, Data, DLS, VAS, Etc)" dataDxfId="30"/>
    <tableColumn id="22" xr3:uid="{414F6E73-88B9-44E8-BD90-A9529E2CFFB2}" name="Brand (All, Postpaid, Prepaid)" dataDxfId="29"/>
    <tableColumn id="23" xr3:uid="{6B1267C8-DF7B-4B28-AAAC-8C969B3D7C95}" name="PIC Tester 1" dataDxfId="28"/>
    <tableColumn id="24" xr3:uid="{53CAF489-6F6F-4F11-AEC0-D1FB3A7B017E}" name="PIC Tester 2" dataDxfId="27"/>
    <tableColumn id="25" xr3:uid="{9308CBC0-C688-46BF-8955-3E69AC09676F}" name="PIC Tester 3" dataDxfId="26"/>
    <tableColumn id="26" xr3:uid="{E2C57A5D-D4F0-461F-9654-ABB611802090}" name="PIC Tester 4" dataDxfId="25"/>
    <tableColumn id="27" xr3:uid="{9E75F0BE-FB43-4806-ACC2-376235FAC33C}" name="PIC Tester 5" dataDxfId="24"/>
    <tableColumn id="28" xr3:uid="{BE006617-9FE7-4B91-8C0B-73CB0E3A0ED6}" name="Testing Method" dataDxfId="23"/>
    <tableColumn id="42" xr3:uid="{1096EA46-D004-453C-85AF-5851A266BA1D}" name="Tools Name" dataDxfId="22">
      <calculatedColumnFormula>_xlfn.CONCAT(IF(AK2&lt;&gt;"",REPLACE(AK2,1,1,"(Sigos Automation)"),""),IF(AL2&lt;&gt;"",REPLACE(AL2,1,1,"(Prima Automation)"),""),IF(AM2&lt;&gt;"",REPLACE(AM2,1,1,"(FUT Simulator)"),""),IF(AN2&lt;&gt;"",REPLACE(AN2,1,1,"(Postman Simulator)"),""),IF(AO2&lt;&gt;"",REPLACE(AO2,1,1,"(Cetho Automation)"),""))</calculatedColumnFormula>
    </tableColumn>
    <tableColumn id="39" xr3:uid="{F4A59B35-5F44-4B9F-AFB7-7A63DEE48924}" name="Sigos Automation" dataDxfId="21"/>
    <tableColumn id="37" xr3:uid="{D5FFDA72-1157-4113-99FA-40AC8CC9386F}" name="Prima Automation" dataDxfId="20"/>
    <tableColumn id="38" xr3:uid="{4B26EB6E-AC58-427F-8389-847BA2DF47E2}" name="FUT Simulator" dataDxfId="19"/>
    <tableColumn id="36" xr3:uid="{F7720B76-B77C-4CAC-8FCD-B5731A6ABC80}" name="Postman Simulator" dataDxfId="18"/>
    <tableColumn id="35" xr3:uid="{65037DB8-EE99-423B-A39C-58DE00AE26C2}" name="Cetho Automation" dataDxfId="17"/>
    <tableColumn id="55" xr3:uid="{85584EAA-A40C-4146-BB76-61EC8D7ABA17}" name="Katalon Automation" dataDxfId="16" dataCellStyle="Normal 2"/>
    <tableColumn id="30" xr3:uid="{7727E83A-9316-4E06-8FA1-3BA049D8D366}" name="Aging" dataDxfId="15">
      <calculatedColumnFormula>IF(AND(Email_TaskV2[[#This Row],[Status]]="ON PROGRESS"),TODAY()-Email_TaskV2[[#This Row],[Tanggal nodin RFS/RFI]],0)</calculatedColumnFormula>
    </tableColumn>
    <tableColumn id="46" xr3:uid="{73DF2271-0F99-418D-9B2E-54594EC7E30B}" name="Aging_Inspection" dataDxfId="14" dataCellStyle="Normal 2">
      <calculatedColumnFormula>IF(AND(Email_TaskV2[[#This Row],[Status]]="ON PROGRESS",Email_TaskV2[[#This Row],[Type]]="RFI"),TODAY()-Email_TaskV2[[#This Row],[Tanggal nodin RFS/RFI]],0)</calculatedColumnFormula>
    </tableColumn>
    <tableColumn id="34" xr3:uid="{B6C22C7E-2D8F-4AAE-AA43-D68F87AF05E9}" name="AgingStatus" dataDxfId="13">
      <calculatedColumnFormula>IF(Email_TaskV2[[#This Row],[Aging]]&gt;7,"Warning","")</calculatedColumnFormula>
    </tableColumn>
    <tableColumn id="31" xr3:uid="{59D24919-EC7A-4073-ADE9-3A54601D9911}" name="Mark" dataDxfId="12"/>
    <tableColumn id="32" xr3:uid="{54FB0390-C33C-4154-B1CE-922222666913}" name="Next Action" dataDxfId="11"/>
    <tableColumn id="33" xr3:uid="{CD0B0B25-FD43-4951-9DE2-83C5FD186EC0}" name="PIC" dataDxfId="10"/>
    <tableColumn id="29" xr3:uid="{94F3F163-C83F-4E2D-AC10-A6E838FD69FE}" name="OnGoing_FUT" dataDxfId="9">
      <calculatedColumnFormula>IF(AND(Email_TaskV2[[#This Row],[Status]]="ON PROGRESS",Email_TaskV2[[#This Row],[Type]]="RFS"),"YES","")</calculatedColumnFormula>
    </tableColumn>
    <tableColumn id="43" xr3:uid="{FCF7A3D4-71EC-4EE1-B578-9E55E4EC25C6}" name="OnGoing_Inspection" dataDxfId="8" dataCellStyle="Normal 2">
      <calculatedColumnFormula>IF(AND(Email_TaskV2[[#This Row],[Status]]="ON PROGRESS",Email_TaskV2[[#This Row],[Type]]="RFI"),"YES","")</calculatedColumnFormula>
    </tableColumn>
    <tableColumn id="45" xr3:uid="{F509479E-A176-464C-8EF2-0EF6164F18E3}" name="Day" dataDxfId="7">
      <calculatedColumnFormula>IF(Email_TaskV2[[#This Row],[Nomor Nodin RFS/RFI]]="","",DAY(Email_TaskV2[[#This Row],[Tanggal nodin RFS/RFI]]))</calculatedColumnFormula>
    </tableColumn>
    <tableColumn id="44" xr3:uid="{4AE2EA44-32A5-4E1C-BF3F-72A0A2019336}" name="Month" dataDxfId="6">
      <calculatedColumnFormula>IF(Email_TaskV2[[#This Row],[Nomor Nodin RFS/RFI]]="","",TEXT(Email_TaskV2[[#This Row],[Tanggal nodin RFS/RFI]],"MMM"))</calculatedColumnFormula>
    </tableColumn>
    <tableColumn id="54" xr3:uid="{FD5BD7E1-62CB-4AA7-B3F9-6FB55E8FE412}" name="BO Request" dataDxfId="5" dataCellStyle="Normal 2">
      <calculatedColumnFormula>IF(Email_TaskV2[[#This Row],[Nodin BO]]="","No","Yes")</calculatedColumnFormula>
    </tableColumn>
    <tableColumn id="53" xr3:uid="{610930E5-E2B9-42F3-8FE4-A02FC4C7026D}" name="Year" dataDxfId="4" dataCellStyle="Normal 2">
      <calculatedColumnFormula>YEAR(Email_TaskV2[[#This Row],[Tanggal nodin RFS/RFI]])</calculatedColumnFormula>
    </tableColumn>
    <tableColumn id="40" xr3:uid="{AB1EDAD8-FBF3-4ABF-92AC-23C791ABD4F9}" name="Month Convert" dataDxfId="3">
      <calculatedColumnFormula>IF(Email_TaskV2[[#This Row],[Month]]="",13,MONTH(Email_TaskV2[[#This Row],[Tanggal nodin RFS/RFI]]))</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1D248-7E4D-450D-91F3-17947D29DD36}">
  <dimension ref="A1:BD169"/>
  <sheetViews>
    <sheetView tabSelected="1" zoomScale="83" zoomScaleNormal="77" workbookViewId="0">
      <pane xSplit="6" ySplit="1" topLeftCell="I2" activePane="bottomRight" state="frozen"/>
      <selection pane="topRight" activeCell="G1" sqref="G1"/>
      <selection pane="bottomLeft" activeCell="D1715" sqref="D1715"/>
      <selection pane="bottomRight" activeCell="J1" sqref="J1:J1048576"/>
    </sheetView>
  </sheetViews>
  <sheetFormatPr defaultColWidth="14.44140625" defaultRowHeight="15" customHeight="1" x14ac:dyDescent="0.3"/>
  <cols>
    <col min="1" max="1" width="6.5546875" style="17" customWidth="1"/>
    <col min="2" max="2" width="24.44140625" style="17" customWidth="1"/>
    <col min="3" max="3" width="14.44140625" style="76" customWidth="1"/>
    <col min="4" max="4" width="119.21875" style="77" customWidth="1"/>
    <col min="5" max="6" width="14.21875" style="17" customWidth="1"/>
    <col min="7" max="8" width="16.21875" style="83" customWidth="1"/>
    <col min="9" max="9" width="25.21875" style="17" customWidth="1"/>
    <col min="10" max="10" width="21" style="83" customWidth="1"/>
    <col min="11" max="11" width="19.5546875" style="17" bestFit="1" customWidth="1"/>
    <col min="12" max="12" width="16.77734375" style="17" customWidth="1"/>
    <col min="13" max="13" width="17" style="17" customWidth="1"/>
    <col min="14" max="14" width="69.44140625" style="17" customWidth="1"/>
    <col min="15" max="15" width="29.77734375" style="17" customWidth="1"/>
    <col min="16" max="16" width="43.21875" style="17" bestFit="1" customWidth="1"/>
    <col min="17" max="17" width="64.21875" style="17" customWidth="1"/>
    <col min="18" max="18" width="11.77734375" style="17" customWidth="1"/>
    <col min="19" max="19" width="11.5546875" style="17" customWidth="1"/>
    <col min="20" max="25" width="26.77734375" style="17" customWidth="1"/>
    <col min="26" max="26" width="17.5546875" style="17" customWidth="1"/>
    <col min="27" max="27" width="14.77734375" style="17" customWidth="1"/>
    <col min="28" max="29" width="22" style="17" customWidth="1"/>
    <col min="30" max="30" width="26.77734375" style="17" customWidth="1"/>
    <col min="31" max="31" width="24.21875" style="17" customWidth="1"/>
    <col min="32" max="32" width="19.77734375" style="17" customWidth="1"/>
    <col min="33" max="33" width="18" style="17" customWidth="1"/>
    <col min="34" max="34" width="25" style="17" customWidth="1"/>
    <col min="35" max="35" width="21.44140625" style="17" customWidth="1"/>
    <col min="36" max="36" width="31.77734375" style="34" bestFit="1" customWidth="1"/>
    <col min="37" max="37" width="14.21875" style="17" customWidth="1"/>
    <col min="38" max="38" width="12.77734375" style="17" customWidth="1"/>
    <col min="39" max="39" width="12.44140625" style="17" customWidth="1"/>
    <col min="40" max="42" width="13.44140625" style="17" customWidth="1"/>
    <col min="43" max="45" width="14.44140625" style="17"/>
    <col min="46" max="46" width="44.21875" style="17" bestFit="1" customWidth="1"/>
    <col min="47" max="51" width="14.44140625" style="17"/>
    <col min="52" max="52" width="26.21875" style="40" bestFit="1" customWidth="1"/>
    <col min="53" max="53" width="14.44140625" style="41"/>
    <col min="54" max="54" width="23" style="78" bestFit="1" customWidth="1"/>
    <col min="55" max="55" width="14.44140625" style="25"/>
    <col min="56" max="16384" width="14.44140625" style="17"/>
  </cols>
  <sheetData>
    <row r="1" spans="1:56" ht="55.05" customHeight="1" x14ac:dyDescent="0.3">
      <c r="A1" s="1" t="s">
        <v>0</v>
      </c>
      <c r="B1" s="2" t="s">
        <v>1</v>
      </c>
      <c r="C1" s="3" t="s">
        <v>2</v>
      </c>
      <c r="D1" s="4" t="s">
        <v>3</v>
      </c>
      <c r="E1" s="5" t="s">
        <v>4</v>
      </c>
      <c r="F1" s="1" t="s">
        <v>5</v>
      </c>
      <c r="G1" s="81" t="s">
        <v>6</v>
      </c>
      <c r="H1" s="81" t="s">
        <v>7</v>
      </c>
      <c r="I1" s="2" t="s">
        <v>8</v>
      </c>
      <c r="J1" s="84" t="s">
        <v>9</v>
      </c>
      <c r="K1" s="6" t="s">
        <v>10</v>
      </c>
      <c r="L1" s="7" t="s">
        <v>11</v>
      </c>
      <c r="M1" s="1" t="s">
        <v>12</v>
      </c>
      <c r="N1" s="1" t="s">
        <v>13</v>
      </c>
      <c r="O1" s="1" t="s">
        <v>14</v>
      </c>
      <c r="P1" s="8" t="s">
        <v>15</v>
      </c>
      <c r="Q1" s="1" t="s">
        <v>16</v>
      </c>
      <c r="R1" s="1" t="s">
        <v>17</v>
      </c>
      <c r="S1" s="1" t="s">
        <v>18</v>
      </c>
      <c r="T1" s="1" t="s">
        <v>19</v>
      </c>
      <c r="U1" s="2" t="s">
        <v>20</v>
      </c>
      <c r="V1" s="2" t="s">
        <v>21</v>
      </c>
      <c r="W1" s="2" t="s">
        <v>22</v>
      </c>
      <c r="X1" s="2" t="s">
        <v>23</v>
      </c>
      <c r="Y1" s="2" t="s">
        <v>24</v>
      </c>
      <c r="Z1" s="1" t="s">
        <v>25</v>
      </c>
      <c r="AA1" s="1" t="s">
        <v>26</v>
      </c>
      <c r="AB1" s="1" t="s">
        <v>27</v>
      </c>
      <c r="AC1" s="1" t="s">
        <v>28</v>
      </c>
      <c r="AD1" s="1" t="s">
        <v>29</v>
      </c>
      <c r="AE1" s="1" t="s">
        <v>30</v>
      </c>
      <c r="AF1" s="1" t="s">
        <v>31</v>
      </c>
      <c r="AG1" s="1" t="s">
        <v>32</v>
      </c>
      <c r="AH1" s="1" t="s">
        <v>33</v>
      </c>
      <c r="AI1" s="1" t="s">
        <v>34</v>
      </c>
      <c r="AJ1" s="9" t="s">
        <v>35</v>
      </c>
      <c r="AK1" s="1" t="s">
        <v>36</v>
      </c>
      <c r="AL1" s="1" t="s">
        <v>37</v>
      </c>
      <c r="AM1" s="1" t="s">
        <v>38</v>
      </c>
      <c r="AN1" s="1" t="s">
        <v>39</v>
      </c>
      <c r="AO1" s="1" t="s">
        <v>40</v>
      </c>
      <c r="AP1" s="1" t="s">
        <v>41</v>
      </c>
      <c r="AQ1" s="10" t="s">
        <v>42</v>
      </c>
      <c r="AR1" s="10" t="s">
        <v>43</v>
      </c>
      <c r="AS1" s="10" t="s">
        <v>44</v>
      </c>
      <c r="AT1" s="10" t="s">
        <v>45</v>
      </c>
      <c r="AU1" s="11" t="s">
        <v>46</v>
      </c>
      <c r="AV1" s="11" t="s">
        <v>47</v>
      </c>
      <c r="AW1" s="11" t="s">
        <v>48</v>
      </c>
      <c r="AX1" s="11" t="s">
        <v>49</v>
      </c>
      <c r="AY1" s="12" t="s">
        <v>50</v>
      </c>
      <c r="AZ1" s="13" t="s">
        <v>51</v>
      </c>
      <c r="BA1" s="14" t="s">
        <v>52</v>
      </c>
      <c r="BB1" s="15" t="s">
        <v>53</v>
      </c>
      <c r="BC1" s="11" t="s">
        <v>54</v>
      </c>
      <c r="BD1" s="16"/>
    </row>
    <row r="2" spans="1:56" ht="15" customHeight="1" x14ac:dyDescent="0.3">
      <c r="A2" s="59">
        <v>1</v>
      </c>
      <c r="B2" s="28" t="s">
        <v>249</v>
      </c>
      <c r="C2" s="79">
        <v>44928</v>
      </c>
      <c r="D2" s="33" t="s">
        <v>250</v>
      </c>
      <c r="E2" s="28" t="s">
        <v>55</v>
      </c>
      <c r="F2" s="28" t="s">
        <v>90</v>
      </c>
      <c r="G2" s="30">
        <v>44928</v>
      </c>
      <c r="H2" s="30">
        <v>44931</v>
      </c>
      <c r="I2" s="28" t="s">
        <v>251</v>
      </c>
      <c r="J2" s="30">
        <v>44931</v>
      </c>
      <c r="K2" s="43" t="s">
        <v>252</v>
      </c>
      <c r="L2" s="22">
        <f>H2-C2</f>
        <v>3</v>
      </c>
      <c r="M2" s="22">
        <f>J2-G2</f>
        <v>3</v>
      </c>
      <c r="N2" s="31" t="s">
        <v>133</v>
      </c>
      <c r="O2" s="31" t="s">
        <v>134</v>
      </c>
      <c r="P2" s="31" t="str">
        <f>VLOOKUP(Email_TaskV2[[#This Row],[PIC Dev]],[1]Organization!C:D,2,FALSE)</f>
        <v>BSM Prepaid</v>
      </c>
      <c r="Q2" s="33" t="s">
        <v>253</v>
      </c>
      <c r="R2" s="28">
        <v>498</v>
      </c>
      <c r="S2" s="28" t="s">
        <v>57</v>
      </c>
      <c r="T2" s="28" t="s">
        <v>148</v>
      </c>
      <c r="U2" s="43" t="s">
        <v>180</v>
      </c>
      <c r="V2" s="30">
        <v>44830</v>
      </c>
      <c r="W2" s="28" t="s">
        <v>120</v>
      </c>
      <c r="X2" s="28" t="s">
        <v>181</v>
      </c>
      <c r="Y2" s="28" t="s">
        <v>182</v>
      </c>
      <c r="Z2" s="28" t="s">
        <v>58</v>
      </c>
      <c r="AA2" s="28" t="s">
        <v>59</v>
      </c>
      <c r="AB2" s="28" t="s">
        <v>120</v>
      </c>
      <c r="AC2" s="28" t="s">
        <v>71</v>
      </c>
      <c r="AD2" s="18" t="s">
        <v>85</v>
      </c>
      <c r="AE2" s="27" t="s">
        <v>72</v>
      </c>
      <c r="AF2" s="27"/>
      <c r="AG2" s="28"/>
      <c r="AH2" s="28"/>
      <c r="AI2" s="28" t="s">
        <v>62</v>
      </c>
      <c r="AJ2" s="19" t="str">
        <f t="shared" ref="AJ2:AJ7" si="0">_xlfn.CONCAT(IF(AK2&lt;&gt;"",REPLACE(AK2,1,1,"(Sigos Automation)"),""),IF(AL2&lt;&gt;"",REPLACE(AL2,1,1,"(Prima Automation)"),""),IF(AM2&lt;&gt;"",REPLACE(AM2,1,1,"(FUT Simulator)"),""),IF(AN2&lt;&gt;"",REPLACE(AN2,1,1,"(Postman Simulator)"),""),IF(AO2&lt;&gt;"",REPLACE(AO2,1,1,"(Cetho Automation)"),""))</f>
        <v>(FUT Simulator)</v>
      </c>
      <c r="AK2" s="19"/>
      <c r="AL2" s="19"/>
      <c r="AM2" s="19">
        <v>3</v>
      </c>
      <c r="AN2" s="19"/>
      <c r="AO2" s="19"/>
      <c r="AP2" s="19"/>
      <c r="AQ2" s="20">
        <f ca="1">IF(AND(Email_TaskV2[[#This Row],[Status]]="ON PROGRESS"),TODAY()-Email_TaskV2[[#This Row],[Tanggal nodin RFS/RFI]],0)</f>
        <v>0</v>
      </c>
      <c r="AR2" s="20">
        <f ca="1">IF(AND(Email_TaskV2[[#This Row],[Status]]="ON PROGRESS",Email_TaskV2[[#This Row],[Type]]="RFI"),TODAY()-Email_TaskV2[[#This Row],[Tanggal nodin RFS/RFI]],0)</f>
        <v>0</v>
      </c>
      <c r="AS2" s="20" t="str">
        <f ca="1">IF(Email_TaskV2[[#This Row],[Aging]]&gt;7,"Warning","")</f>
        <v/>
      </c>
      <c r="AT2" s="37"/>
      <c r="AU2" s="37"/>
      <c r="AV2" s="37"/>
      <c r="AW2" s="37" t="str">
        <f>IF(AND(Email_TaskV2[[#This Row],[Status]]="ON PROGRESS",Email_TaskV2[[#This Row],[Type]]="RFS"),"YES","")</f>
        <v/>
      </c>
      <c r="AX2" s="17" t="str">
        <f>IF(AND(Email_TaskV2[[#This Row],[Status]]="ON PROGRESS",Email_TaskV2[[#This Row],[Type]]="RFI"),"YES","")</f>
        <v/>
      </c>
      <c r="AY2" s="37">
        <f>IF(Email_TaskV2[[#This Row],[Nomor Nodin RFS/RFI]]="","",DAY(Email_TaskV2[[#This Row],[Tanggal nodin RFS/RFI]]))</f>
        <v>2</v>
      </c>
      <c r="AZ2" s="45" t="str">
        <f>IF(Email_TaskV2[[#This Row],[Nomor Nodin RFS/RFI]]="","",TEXT(Email_TaskV2[[#This Row],[Tanggal nodin RFS/RFI]],"MMM"))</f>
        <v>Jan</v>
      </c>
      <c r="BA2" s="46" t="str">
        <f>IF(Email_TaskV2[[#This Row],[Nodin BO]]="","No","Yes")</f>
        <v>Yes</v>
      </c>
      <c r="BB2" s="21">
        <f>YEAR(Email_TaskV2[[#This Row],[Tanggal nodin RFS/RFI]])</f>
        <v>2023</v>
      </c>
      <c r="BC2" s="42">
        <f>IF(Email_TaskV2[[#This Row],[Month]]="",13,MONTH(Email_TaskV2[[#This Row],[Tanggal nodin RFS/RFI]]))</f>
        <v>1</v>
      </c>
    </row>
    <row r="3" spans="1:56" ht="15" customHeight="1" x14ac:dyDescent="0.3">
      <c r="A3" s="59">
        <v>2</v>
      </c>
      <c r="B3" s="28" t="s">
        <v>254</v>
      </c>
      <c r="C3" s="79">
        <v>44928</v>
      </c>
      <c r="D3" s="31" t="s">
        <v>255</v>
      </c>
      <c r="E3" s="28" t="s">
        <v>55</v>
      </c>
      <c r="F3" s="28" t="s">
        <v>90</v>
      </c>
      <c r="G3" s="30">
        <v>44928</v>
      </c>
      <c r="H3" s="30">
        <v>44937</v>
      </c>
      <c r="I3" s="28" t="s">
        <v>256</v>
      </c>
      <c r="J3" s="30">
        <v>44937</v>
      </c>
      <c r="K3" s="43" t="s">
        <v>257</v>
      </c>
      <c r="L3" s="22">
        <f>H3-C3</f>
        <v>9</v>
      </c>
      <c r="M3" s="22">
        <f>J3-G3</f>
        <v>9</v>
      </c>
      <c r="N3" s="31" t="s">
        <v>107</v>
      </c>
      <c r="O3" s="31" t="s">
        <v>108</v>
      </c>
      <c r="P3" s="31" t="str">
        <f>VLOOKUP(Email_TaskV2[[#This Row],[PIC Dev]],[1]Organization!C:D,2,FALSE)</f>
        <v>Digital and VAS</v>
      </c>
      <c r="Q3" s="33" t="s">
        <v>258</v>
      </c>
      <c r="R3" s="28">
        <v>166</v>
      </c>
      <c r="S3" s="28" t="s">
        <v>57</v>
      </c>
      <c r="T3" s="60" t="s">
        <v>259</v>
      </c>
      <c r="U3" s="43" t="s">
        <v>260</v>
      </c>
      <c r="V3" s="28"/>
      <c r="W3" s="28" t="s">
        <v>157</v>
      </c>
      <c r="X3" s="28"/>
      <c r="Y3" s="28"/>
      <c r="Z3" s="28" t="s">
        <v>58</v>
      </c>
      <c r="AA3" s="28" t="s">
        <v>59</v>
      </c>
      <c r="AB3" s="28" t="s">
        <v>70</v>
      </c>
      <c r="AC3" s="28" t="s">
        <v>61</v>
      </c>
      <c r="AD3" s="18" t="s">
        <v>109</v>
      </c>
      <c r="AE3" s="27"/>
      <c r="AF3" s="27"/>
      <c r="AG3" s="28"/>
      <c r="AH3" s="28"/>
      <c r="AI3" s="28" t="s">
        <v>62</v>
      </c>
      <c r="AJ3" s="19" t="str">
        <f t="shared" si="0"/>
        <v>(Prima Automation)</v>
      </c>
      <c r="AK3" s="19"/>
      <c r="AL3" s="19">
        <v>2</v>
      </c>
      <c r="AM3" s="19"/>
      <c r="AN3" s="19"/>
      <c r="AO3" s="19"/>
      <c r="AP3" s="19"/>
      <c r="AQ3" s="20">
        <f ca="1">IF(AND(Email_TaskV2[[#This Row],[Status]]="ON PROGRESS"),TODAY()-Email_TaskV2[[#This Row],[Tanggal nodin RFS/RFI]],0)</f>
        <v>0</v>
      </c>
      <c r="AR3" s="20">
        <f ca="1">IF(AND(Email_TaskV2[[#This Row],[Status]]="ON PROGRESS",Email_TaskV2[[#This Row],[Type]]="RFI"),TODAY()-Email_TaskV2[[#This Row],[Tanggal nodin RFS/RFI]],0)</f>
        <v>0</v>
      </c>
      <c r="AS3" s="20" t="str">
        <f ca="1">IF(Email_TaskV2[[#This Row],[Aging]]&gt;7,"Warning","")</f>
        <v/>
      </c>
      <c r="AT3" s="37"/>
      <c r="AU3" s="37"/>
      <c r="AV3" s="37"/>
      <c r="AW3" s="37" t="str">
        <f>IF(AND(Email_TaskV2[[#This Row],[Status]]="ON PROGRESS",Email_TaskV2[[#This Row],[Type]]="RFS"),"YES","")</f>
        <v/>
      </c>
      <c r="AX3" s="17" t="str">
        <f>IF(AND(Email_TaskV2[[#This Row],[Status]]="ON PROGRESS",Email_TaskV2[[#This Row],[Type]]="RFI"),"YES","")</f>
        <v/>
      </c>
      <c r="AY3" s="37">
        <f>IF(Email_TaskV2[[#This Row],[Nomor Nodin RFS/RFI]]="","",DAY(Email_TaskV2[[#This Row],[Tanggal nodin RFS/RFI]]))</f>
        <v>2</v>
      </c>
      <c r="AZ3" s="45" t="str">
        <f>IF(Email_TaskV2[[#This Row],[Nomor Nodin RFS/RFI]]="","",TEXT(Email_TaskV2[[#This Row],[Tanggal nodin RFS/RFI]],"MMM"))</f>
        <v>Jan</v>
      </c>
      <c r="BA3" s="46" t="str">
        <f>IF(Email_TaskV2[[#This Row],[Nodin BO]]="","No","Yes")</f>
        <v>Yes</v>
      </c>
      <c r="BB3" s="21">
        <f>YEAR(Email_TaskV2[[#This Row],[Tanggal nodin RFS/RFI]])</f>
        <v>2023</v>
      </c>
      <c r="BC3" s="42">
        <f>IF(Email_TaskV2[[#This Row],[Month]]="",13,MONTH(Email_TaskV2[[#This Row],[Tanggal nodin RFS/RFI]]))</f>
        <v>1</v>
      </c>
    </row>
    <row r="4" spans="1:56" ht="15" customHeight="1" x14ac:dyDescent="0.3">
      <c r="A4" s="59">
        <v>3</v>
      </c>
      <c r="B4" s="28" t="s">
        <v>261</v>
      </c>
      <c r="C4" s="79">
        <v>44928</v>
      </c>
      <c r="D4" s="31" t="s">
        <v>262</v>
      </c>
      <c r="E4" s="28" t="s">
        <v>55</v>
      </c>
      <c r="F4" s="28" t="s">
        <v>90</v>
      </c>
      <c r="G4" s="30">
        <v>44928</v>
      </c>
      <c r="H4" s="30">
        <v>44937</v>
      </c>
      <c r="I4" s="28" t="s">
        <v>263</v>
      </c>
      <c r="J4" s="30">
        <v>44938</v>
      </c>
      <c r="K4" s="43" t="s">
        <v>264</v>
      </c>
      <c r="L4" s="22">
        <f t="shared" ref="L4:L16" si="1">H4-C4</f>
        <v>9</v>
      </c>
      <c r="M4" s="22">
        <f t="shared" ref="M4:M16" si="2">J4-G4</f>
        <v>10</v>
      </c>
      <c r="N4" s="31" t="s">
        <v>107</v>
      </c>
      <c r="O4" s="31" t="s">
        <v>108</v>
      </c>
      <c r="P4" s="31" t="str">
        <f>VLOOKUP(Email_TaskV2[[#This Row],[PIC Dev]],[1]Organization!C:D,2,FALSE)</f>
        <v>Digital and VAS</v>
      </c>
      <c r="Q4" s="33" t="s">
        <v>265</v>
      </c>
      <c r="R4" s="28">
        <v>166</v>
      </c>
      <c r="S4" s="28" t="s">
        <v>57</v>
      </c>
      <c r="T4" s="60" t="s">
        <v>259</v>
      </c>
      <c r="U4" s="43" t="s">
        <v>260</v>
      </c>
      <c r="V4" s="28"/>
      <c r="W4" s="28" t="s">
        <v>157</v>
      </c>
      <c r="X4" s="28"/>
      <c r="Y4" s="28"/>
      <c r="Z4" s="28" t="s">
        <v>58</v>
      </c>
      <c r="AA4" s="28" t="s">
        <v>59</v>
      </c>
      <c r="AB4" s="28" t="s">
        <v>70</v>
      </c>
      <c r="AC4" s="28" t="s">
        <v>84</v>
      </c>
      <c r="AD4" s="18" t="s">
        <v>139</v>
      </c>
      <c r="AE4" s="27"/>
      <c r="AF4" s="27"/>
      <c r="AG4" s="28"/>
      <c r="AH4" s="28"/>
      <c r="AI4" s="28" t="s">
        <v>62</v>
      </c>
      <c r="AJ4" s="19" t="str">
        <f t="shared" si="0"/>
        <v>(Prima Automation)</v>
      </c>
      <c r="AK4" s="19"/>
      <c r="AL4" s="19">
        <v>2</v>
      </c>
      <c r="AM4" s="19"/>
      <c r="AN4" s="19"/>
      <c r="AO4" s="19"/>
      <c r="AP4" s="19"/>
      <c r="AQ4" s="20">
        <f ca="1">IF(AND(Email_TaskV2[[#This Row],[Status]]="ON PROGRESS"),TODAY()-Email_TaskV2[[#This Row],[Tanggal nodin RFS/RFI]],0)</f>
        <v>0</v>
      </c>
      <c r="AR4" s="20">
        <f ca="1">IF(AND(Email_TaskV2[[#This Row],[Status]]="ON PROGRESS",Email_TaskV2[[#This Row],[Type]]="RFI"),TODAY()-Email_TaskV2[[#This Row],[Tanggal nodin RFS/RFI]],0)</f>
        <v>0</v>
      </c>
      <c r="AS4" s="20" t="str">
        <f ca="1">IF(Email_TaskV2[[#This Row],[Aging]]&gt;7,"Warning","")</f>
        <v/>
      </c>
      <c r="AT4" s="37"/>
      <c r="AU4" s="37"/>
      <c r="AV4" s="37"/>
      <c r="AW4" s="37" t="str">
        <f>IF(AND(Email_TaskV2[[#This Row],[Status]]="ON PROGRESS",Email_TaskV2[[#This Row],[Type]]="RFS"),"YES","")</f>
        <v/>
      </c>
      <c r="AX4" s="17" t="str">
        <f>IF(AND(Email_TaskV2[[#This Row],[Status]]="ON PROGRESS",Email_TaskV2[[#This Row],[Type]]="RFI"),"YES","")</f>
        <v/>
      </c>
      <c r="AY4" s="37">
        <f>IF(Email_TaskV2[[#This Row],[Nomor Nodin RFS/RFI]]="","",DAY(Email_TaskV2[[#This Row],[Tanggal nodin RFS/RFI]]))</f>
        <v>2</v>
      </c>
      <c r="AZ4" s="45" t="str">
        <f>IF(Email_TaskV2[[#This Row],[Nomor Nodin RFS/RFI]]="","",TEXT(Email_TaskV2[[#This Row],[Tanggal nodin RFS/RFI]],"MMM"))</f>
        <v>Jan</v>
      </c>
      <c r="BA4" s="46" t="str">
        <f>IF(Email_TaskV2[[#This Row],[Nodin BO]]="","No","Yes")</f>
        <v>Yes</v>
      </c>
      <c r="BB4" s="21">
        <f>YEAR(Email_TaskV2[[#This Row],[Tanggal nodin RFS/RFI]])</f>
        <v>2023</v>
      </c>
      <c r="BC4" s="42">
        <f>IF(Email_TaskV2[[#This Row],[Month]]="",13,MONTH(Email_TaskV2[[#This Row],[Tanggal nodin RFS/RFI]]))</f>
        <v>1</v>
      </c>
    </row>
    <row r="5" spans="1:56" ht="15" customHeight="1" x14ac:dyDescent="0.3">
      <c r="A5" s="59">
        <v>4</v>
      </c>
      <c r="B5" s="28" t="s">
        <v>266</v>
      </c>
      <c r="C5" s="79">
        <v>44928</v>
      </c>
      <c r="D5" s="33" t="s">
        <v>267</v>
      </c>
      <c r="E5" s="28" t="s">
        <v>55</v>
      </c>
      <c r="F5" s="28" t="s">
        <v>90</v>
      </c>
      <c r="G5" s="30">
        <v>44929</v>
      </c>
      <c r="H5" s="30">
        <v>44931</v>
      </c>
      <c r="I5" s="28" t="s">
        <v>268</v>
      </c>
      <c r="J5" s="30">
        <v>44931</v>
      </c>
      <c r="K5" s="43" t="s">
        <v>269</v>
      </c>
      <c r="L5" s="22">
        <f t="shared" si="1"/>
        <v>3</v>
      </c>
      <c r="M5" s="22">
        <f t="shared" si="2"/>
        <v>2</v>
      </c>
      <c r="N5" s="31" t="s">
        <v>87</v>
      </c>
      <c r="O5" s="31" t="s">
        <v>88</v>
      </c>
      <c r="P5" s="31" t="str">
        <f>VLOOKUP(Email_TaskV2[[#This Row],[PIC Dev]],[1]Organization!C:D,2,FALSE)</f>
        <v>BSM Prepaid</v>
      </c>
      <c r="Q5" s="33" t="s">
        <v>143</v>
      </c>
      <c r="R5" s="28">
        <v>300</v>
      </c>
      <c r="S5" s="28" t="s">
        <v>57</v>
      </c>
      <c r="T5" s="28" t="s">
        <v>270</v>
      </c>
      <c r="U5" s="28" t="s">
        <v>271</v>
      </c>
      <c r="V5" s="30">
        <v>44890</v>
      </c>
      <c r="W5" s="28" t="s">
        <v>191</v>
      </c>
      <c r="X5" s="28" t="s">
        <v>160</v>
      </c>
      <c r="Y5" s="28" t="s">
        <v>155</v>
      </c>
      <c r="Z5" s="28" t="s">
        <v>58</v>
      </c>
      <c r="AA5" s="28" t="s">
        <v>59</v>
      </c>
      <c r="AB5" s="28" t="s">
        <v>60</v>
      </c>
      <c r="AC5" s="28" t="s">
        <v>61</v>
      </c>
      <c r="AD5" s="18" t="s">
        <v>142</v>
      </c>
      <c r="AE5" s="27" t="s">
        <v>63</v>
      </c>
      <c r="AF5" s="27" t="s">
        <v>67</v>
      </c>
      <c r="AG5" s="28" t="s">
        <v>141</v>
      </c>
      <c r="AH5" s="28"/>
      <c r="AI5" s="28" t="s">
        <v>62</v>
      </c>
      <c r="AJ5" s="19" t="str">
        <f t="shared" si="0"/>
        <v>(FUT Simulator)</v>
      </c>
      <c r="AK5" s="19"/>
      <c r="AL5" s="19"/>
      <c r="AM5" s="19">
        <v>3</v>
      </c>
      <c r="AN5" s="19"/>
      <c r="AO5" s="19"/>
      <c r="AP5" s="19"/>
      <c r="AQ5" s="20">
        <f ca="1">IF(AND(Email_TaskV2[[#This Row],[Status]]="ON PROGRESS"),TODAY()-Email_TaskV2[[#This Row],[Tanggal nodin RFS/RFI]],0)</f>
        <v>0</v>
      </c>
      <c r="AR5" s="20">
        <f ca="1">IF(AND(Email_TaskV2[[#This Row],[Status]]="ON PROGRESS",Email_TaskV2[[#This Row],[Type]]="RFI"),TODAY()-Email_TaskV2[[#This Row],[Tanggal nodin RFS/RFI]],0)</f>
        <v>0</v>
      </c>
      <c r="AS5" s="20" t="str">
        <f ca="1">IF(Email_TaskV2[[#This Row],[Aging]]&gt;7,"Warning","")</f>
        <v/>
      </c>
      <c r="AT5" s="37"/>
      <c r="AU5" s="37"/>
      <c r="AV5" s="37"/>
      <c r="AW5" s="37" t="str">
        <f>IF(AND(Email_TaskV2[[#This Row],[Status]]="ON PROGRESS",Email_TaskV2[[#This Row],[Type]]="RFS"),"YES","")</f>
        <v/>
      </c>
      <c r="AX5" s="17" t="str">
        <f>IF(AND(Email_TaskV2[[#This Row],[Status]]="ON PROGRESS",Email_TaskV2[[#This Row],[Type]]="RFI"),"YES","")</f>
        <v/>
      </c>
      <c r="AY5" s="37">
        <f>IF(Email_TaskV2[[#This Row],[Nomor Nodin RFS/RFI]]="","",DAY(Email_TaskV2[[#This Row],[Tanggal nodin RFS/RFI]]))</f>
        <v>2</v>
      </c>
      <c r="AZ5" s="45" t="str">
        <f>IF(Email_TaskV2[[#This Row],[Nomor Nodin RFS/RFI]]="","",TEXT(Email_TaskV2[[#This Row],[Tanggal nodin RFS/RFI]],"MMM"))</f>
        <v>Jan</v>
      </c>
      <c r="BA5" s="46" t="str">
        <f>IF(Email_TaskV2[[#This Row],[Nodin BO]]="","No","Yes")</f>
        <v>Yes</v>
      </c>
      <c r="BB5" s="21">
        <f>YEAR(Email_TaskV2[[#This Row],[Tanggal nodin RFS/RFI]])</f>
        <v>2023</v>
      </c>
      <c r="BC5" s="42">
        <f>IF(Email_TaskV2[[#This Row],[Month]]="",13,MONTH(Email_TaskV2[[#This Row],[Tanggal nodin RFS/RFI]]))</f>
        <v>1</v>
      </c>
    </row>
    <row r="6" spans="1:56" ht="15" customHeight="1" x14ac:dyDescent="0.3">
      <c r="A6" s="59">
        <v>5</v>
      </c>
      <c r="B6" s="28" t="s">
        <v>272</v>
      </c>
      <c r="C6" s="79">
        <v>44928</v>
      </c>
      <c r="D6" s="33" t="s">
        <v>273</v>
      </c>
      <c r="E6" s="28" t="s">
        <v>55</v>
      </c>
      <c r="F6" s="28" t="s">
        <v>78</v>
      </c>
      <c r="G6" s="30">
        <v>44930</v>
      </c>
      <c r="H6" s="30">
        <v>44931</v>
      </c>
      <c r="I6" s="28" t="s">
        <v>274</v>
      </c>
      <c r="J6" s="30">
        <v>44931</v>
      </c>
      <c r="K6" s="43" t="s">
        <v>275</v>
      </c>
      <c r="L6" s="22">
        <f t="shared" si="1"/>
        <v>3</v>
      </c>
      <c r="M6" s="22">
        <f t="shared" si="2"/>
        <v>1</v>
      </c>
      <c r="N6" s="31" t="s">
        <v>87</v>
      </c>
      <c r="O6" s="31" t="s">
        <v>88</v>
      </c>
      <c r="P6" s="31" t="str">
        <f>VLOOKUP(Email_TaskV2[[#This Row],[PIC Dev]],[1]Organization!C:D,2,FALSE)</f>
        <v>BSM Prepaid</v>
      </c>
      <c r="Q6" s="31"/>
      <c r="R6" s="28">
        <v>107</v>
      </c>
      <c r="S6" s="28" t="s">
        <v>75</v>
      </c>
      <c r="T6" s="28" t="s">
        <v>209</v>
      </c>
      <c r="U6" s="28" t="s">
        <v>276</v>
      </c>
      <c r="V6" s="30">
        <v>44902</v>
      </c>
      <c r="W6" s="28" t="s">
        <v>191</v>
      </c>
      <c r="X6" s="28" t="s">
        <v>160</v>
      </c>
      <c r="Y6" s="28" t="s">
        <v>155</v>
      </c>
      <c r="Z6" s="28" t="s">
        <v>58</v>
      </c>
      <c r="AA6" s="28" t="s">
        <v>59</v>
      </c>
      <c r="AB6" s="28" t="s">
        <v>118</v>
      </c>
      <c r="AC6" s="28" t="s">
        <v>61</v>
      </c>
      <c r="AD6" s="18" t="s">
        <v>128</v>
      </c>
      <c r="AE6" s="27"/>
      <c r="AF6" s="27"/>
      <c r="AG6" s="28"/>
      <c r="AH6" s="28"/>
      <c r="AI6" s="28" t="s">
        <v>64</v>
      </c>
      <c r="AJ6" s="19" t="str">
        <f t="shared" si="0"/>
        <v/>
      </c>
      <c r="AK6" s="19"/>
      <c r="AL6" s="19"/>
      <c r="AM6" s="19"/>
      <c r="AN6" s="19"/>
      <c r="AO6" s="19"/>
      <c r="AP6" s="19"/>
      <c r="AQ6" s="20">
        <f ca="1">IF(AND(Email_TaskV2[[#This Row],[Status]]="ON PROGRESS"),TODAY()-Email_TaskV2[[#This Row],[Tanggal nodin RFS/RFI]],0)</f>
        <v>0</v>
      </c>
      <c r="AR6" s="20">
        <f ca="1">IF(AND(Email_TaskV2[[#This Row],[Status]]="ON PROGRESS",Email_TaskV2[[#This Row],[Type]]="RFI"),TODAY()-Email_TaskV2[[#This Row],[Tanggal nodin RFS/RFI]],0)</f>
        <v>0</v>
      </c>
      <c r="AS6" s="20" t="str">
        <f ca="1">IF(Email_TaskV2[[#This Row],[Aging]]&gt;7,"Warning","")</f>
        <v/>
      </c>
      <c r="AT6" s="37"/>
      <c r="AU6" s="37"/>
      <c r="AV6" s="37"/>
      <c r="AW6" s="37" t="str">
        <f>IF(AND(Email_TaskV2[[#This Row],[Status]]="ON PROGRESS",Email_TaskV2[[#This Row],[Type]]="RFS"),"YES","")</f>
        <v/>
      </c>
      <c r="AX6" s="17" t="str">
        <f>IF(AND(Email_TaskV2[[#This Row],[Status]]="ON PROGRESS",Email_TaskV2[[#This Row],[Type]]="RFI"),"YES","")</f>
        <v/>
      </c>
      <c r="AY6" s="37">
        <f>IF(Email_TaskV2[[#This Row],[Nomor Nodin RFS/RFI]]="","",DAY(Email_TaskV2[[#This Row],[Tanggal nodin RFS/RFI]]))</f>
        <v>2</v>
      </c>
      <c r="AZ6" s="45" t="str">
        <f>IF(Email_TaskV2[[#This Row],[Nomor Nodin RFS/RFI]]="","",TEXT(Email_TaskV2[[#This Row],[Tanggal nodin RFS/RFI]],"MMM"))</f>
        <v>Jan</v>
      </c>
      <c r="BA6" s="46" t="str">
        <f>IF(Email_TaskV2[[#This Row],[Nodin BO]]="","No","Yes")</f>
        <v>Yes</v>
      </c>
      <c r="BB6" s="21">
        <f>YEAR(Email_TaskV2[[#This Row],[Tanggal nodin RFS/RFI]])</f>
        <v>2023</v>
      </c>
      <c r="BC6" s="42">
        <f>IF(Email_TaskV2[[#This Row],[Month]]="",13,MONTH(Email_TaskV2[[#This Row],[Tanggal nodin RFS/RFI]]))</f>
        <v>1</v>
      </c>
    </row>
    <row r="7" spans="1:56" ht="15" customHeight="1" x14ac:dyDescent="0.3">
      <c r="A7" s="59">
        <v>6</v>
      </c>
      <c r="B7" s="28" t="s">
        <v>277</v>
      </c>
      <c r="C7" s="79">
        <v>44928</v>
      </c>
      <c r="D7" s="33" t="s">
        <v>278</v>
      </c>
      <c r="E7" s="28" t="s">
        <v>55</v>
      </c>
      <c r="F7" s="28" t="s">
        <v>78</v>
      </c>
      <c r="G7" s="30">
        <v>44929</v>
      </c>
      <c r="H7" s="30">
        <v>44929</v>
      </c>
      <c r="I7" s="28" t="s">
        <v>279</v>
      </c>
      <c r="J7" s="30">
        <v>44929</v>
      </c>
      <c r="K7" s="43" t="s">
        <v>280</v>
      </c>
      <c r="L7" s="22">
        <f t="shared" si="1"/>
        <v>1</v>
      </c>
      <c r="M7" s="22">
        <f t="shared" si="2"/>
        <v>0</v>
      </c>
      <c r="N7" s="31" t="s">
        <v>73</v>
      </c>
      <c r="O7" s="31" t="s">
        <v>74</v>
      </c>
      <c r="P7" s="31" t="str">
        <f>VLOOKUP(Email_TaskV2[[#This Row],[PIC Dev]],[1]Organization!C:D,2,FALSE)</f>
        <v>Digital and VAS</v>
      </c>
      <c r="Q7" s="31"/>
      <c r="R7" s="28">
        <v>24</v>
      </c>
      <c r="S7" s="28" t="s">
        <v>75</v>
      </c>
      <c r="T7" s="28"/>
      <c r="U7" s="28"/>
      <c r="V7" s="28"/>
      <c r="W7" s="28" t="s">
        <v>177</v>
      </c>
      <c r="X7" s="28"/>
      <c r="Y7" s="28"/>
      <c r="Z7" s="28" t="s">
        <v>58</v>
      </c>
      <c r="AA7" s="28" t="s">
        <v>59</v>
      </c>
      <c r="AB7" s="28" t="s">
        <v>76</v>
      </c>
      <c r="AC7" s="28" t="s">
        <v>71</v>
      </c>
      <c r="AD7" s="18" t="s">
        <v>132</v>
      </c>
      <c r="AE7" s="27"/>
      <c r="AF7" s="27"/>
      <c r="AG7" s="28"/>
      <c r="AH7" s="28"/>
      <c r="AI7" s="28" t="s">
        <v>64</v>
      </c>
      <c r="AJ7" s="19" t="str">
        <f t="shared" si="0"/>
        <v/>
      </c>
      <c r="AK7" s="19"/>
      <c r="AL7" s="19"/>
      <c r="AM7" s="19"/>
      <c r="AN7" s="19"/>
      <c r="AO7" s="19"/>
      <c r="AP7" s="19"/>
      <c r="AQ7" s="20">
        <f ca="1">IF(AND(Email_TaskV2[[#This Row],[Status]]="ON PROGRESS"),TODAY()-Email_TaskV2[[#This Row],[Tanggal nodin RFS/RFI]],0)</f>
        <v>0</v>
      </c>
      <c r="AR7" s="20">
        <f ca="1">IF(AND(Email_TaskV2[[#This Row],[Status]]="ON PROGRESS",Email_TaskV2[[#This Row],[Type]]="RFI"),TODAY()-Email_TaskV2[[#This Row],[Tanggal nodin RFS/RFI]],0)</f>
        <v>0</v>
      </c>
      <c r="AS7" s="20" t="str">
        <f ca="1">IF(Email_TaskV2[[#This Row],[Aging]]&gt;7,"Warning","")</f>
        <v/>
      </c>
      <c r="AT7" s="37"/>
      <c r="AU7" s="37"/>
      <c r="AV7" s="37"/>
      <c r="AW7" s="37" t="str">
        <f>IF(AND(Email_TaskV2[[#This Row],[Status]]="ON PROGRESS",Email_TaskV2[[#This Row],[Type]]="RFS"),"YES","")</f>
        <v/>
      </c>
      <c r="AX7" s="17" t="str">
        <f>IF(AND(Email_TaskV2[[#This Row],[Status]]="ON PROGRESS",Email_TaskV2[[#This Row],[Type]]="RFI"),"YES","")</f>
        <v/>
      </c>
      <c r="AY7" s="37">
        <f>IF(Email_TaskV2[[#This Row],[Nomor Nodin RFS/RFI]]="","",DAY(Email_TaskV2[[#This Row],[Tanggal nodin RFS/RFI]]))</f>
        <v>2</v>
      </c>
      <c r="AZ7" s="45" t="str">
        <f>IF(Email_TaskV2[[#This Row],[Nomor Nodin RFS/RFI]]="","",TEXT(Email_TaskV2[[#This Row],[Tanggal nodin RFS/RFI]],"MMM"))</f>
        <v>Jan</v>
      </c>
      <c r="BA7" s="46" t="str">
        <f>IF(Email_TaskV2[[#This Row],[Nodin BO]]="","No","Yes")</f>
        <v>No</v>
      </c>
      <c r="BB7" s="21">
        <f>YEAR(Email_TaskV2[[#This Row],[Tanggal nodin RFS/RFI]])</f>
        <v>2023</v>
      </c>
      <c r="BC7" s="42">
        <f>IF(Email_TaskV2[[#This Row],[Month]]="",13,MONTH(Email_TaskV2[[#This Row],[Tanggal nodin RFS/RFI]]))</f>
        <v>1</v>
      </c>
    </row>
    <row r="8" spans="1:56" ht="15" customHeight="1" x14ac:dyDescent="0.3">
      <c r="A8" s="59">
        <v>7</v>
      </c>
      <c r="B8" s="28" t="s">
        <v>281</v>
      </c>
      <c r="C8" s="79">
        <v>44928</v>
      </c>
      <c r="D8" s="33" t="s">
        <v>282</v>
      </c>
      <c r="E8" s="28" t="s">
        <v>55</v>
      </c>
      <c r="F8" s="28" t="s">
        <v>78</v>
      </c>
      <c r="G8" s="30">
        <v>44929</v>
      </c>
      <c r="H8" s="30">
        <v>44930</v>
      </c>
      <c r="I8" s="28" t="s">
        <v>283</v>
      </c>
      <c r="J8" s="30">
        <v>44930</v>
      </c>
      <c r="K8" s="43" t="s">
        <v>284</v>
      </c>
      <c r="L8" s="22">
        <f t="shared" si="1"/>
        <v>2</v>
      </c>
      <c r="M8" s="22">
        <f t="shared" si="2"/>
        <v>1</v>
      </c>
      <c r="N8" s="31" t="s">
        <v>87</v>
      </c>
      <c r="O8" s="31" t="s">
        <v>88</v>
      </c>
      <c r="P8" s="31" t="str">
        <f>VLOOKUP(Email_TaskV2[[#This Row],[PIC Dev]],[1]Organization!C:D,2,FALSE)</f>
        <v>BSM Prepaid</v>
      </c>
      <c r="Q8" s="31"/>
      <c r="R8" s="28">
        <v>104</v>
      </c>
      <c r="S8" s="28" t="s">
        <v>75</v>
      </c>
      <c r="T8" s="28" t="s">
        <v>147</v>
      </c>
      <c r="U8" s="28" t="s">
        <v>285</v>
      </c>
      <c r="V8" s="30">
        <v>44854</v>
      </c>
      <c r="W8" s="28" t="s">
        <v>191</v>
      </c>
      <c r="X8" s="43" t="s">
        <v>286</v>
      </c>
      <c r="Y8" s="43" t="s">
        <v>287</v>
      </c>
      <c r="Z8" s="28" t="s">
        <v>58</v>
      </c>
      <c r="AA8" s="28" t="s">
        <v>59</v>
      </c>
      <c r="AB8" s="28" t="s">
        <v>118</v>
      </c>
      <c r="AC8" s="28" t="s">
        <v>61</v>
      </c>
      <c r="AD8" s="18" t="s">
        <v>89</v>
      </c>
      <c r="AE8" s="27"/>
      <c r="AF8" s="27"/>
      <c r="AG8" s="28"/>
      <c r="AH8" s="28"/>
      <c r="AI8" s="28" t="s">
        <v>62</v>
      </c>
      <c r="AJ8" s="19" t="str">
        <f t="shared" ref="AJ8:AJ10" si="3">_xlfn.CONCAT(IF(AK8&lt;&gt;"",REPLACE(AK8,1,1,"(Sigos Automation)"),""),IF(AL8&lt;&gt;"",REPLACE(AL8,1,1,"(Prima Automation)"),""),IF(AM8&lt;&gt;"",REPLACE(AM8,1,1,"(FUT Simulator)"),""),IF(AN8&lt;&gt;"",REPLACE(AN8,1,1,"(Postman Simulator)"),""),IF(AO8&lt;&gt;"",REPLACE(AO8,1,1,"(Cetho Automation)"),""))</f>
        <v>(Prima Automation)</v>
      </c>
      <c r="AK8" s="19"/>
      <c r="AL8" s="19">
        <v>2</v>
      </c>
      <c r="AM8" s="19"/>
      <c r="AN8" s="19"/>
      <c r="AO8" s="19"/>
      <c r="AP8" s="19"/>
      <c r="AQ8" s="20">
        <f ca="1">IF(AND(Email_TaskV2[[#This Row],[Status]]="ON PROGRESS"),TODAY()-Email_TaskV2[[#This Row],[Tanggal nodin RFS/RFI]],0)</f>
        <v>0</v>
      </c>
      <c r="AR8" s="20">
        <f ca="1">IF(AND(Email_TaskV2[[#This Row],[Status]]="ON PROGRESS",Email_TaskV2[[#This Row],[Type]]="RFI"),TODAY()-Email_TaskV2[[#This Row],[Tanggal nodin RFS/RFI]],0)</f>
        <v>0</v>
      </c>
      <c r="AS8" s="20" t="str">
        <f ca="1">IF(Email_TaskV2[[#This Row],[Aging]]&gt;7,"Warning","")</f>
        <v/>
      </c>
      <c r="AT8" s="37"/>
      <c r="AU8" s="37"/>
      <c r="AV8" s="37"/>
      <c r="AW8" s="37" t="str">
        <f>IF(AND(Email_TaskV2[[#This Row],[Status]]="ON PROGRESS",Email_TaskV2[[#This Row],[Type]]="RFS"),"YES","")</f>
        <v/>
      </c>
      <c r="AX8" s="17" t="str">
        <f>IF(AND(Email_TaskV2[[#This Row],[Status]]="ON PROGRESS",Email_TaskV2[[#This Row],[Type]]="RFI"),"YES","")</f>
        <v/>
      </c>
      <c r="AY8" s="37">
        <f>IF(Email_TaskV2[[#This Row],[Nomor Nodin RFS/RFI]]="","",DAY(Email_TaskV2[[#This Row],[Tanggal nodin RFS/RFI]]))</f>
        <v>2</v>
      </c>
      <c r="AZ8" s="45" t="str">
        <f>IF(Email_TaskV2[[#This Row],[Nomor Nodin RFS/RFI]]="","",TEXT(Email_TaskV2[[#This Row],[Tanggal nodin RFS/RFI]],"MMM"))</f>
        <v>Jan</v>
      </c>
      <c r="BA8" s="46" t="str">
        <f>IF(Email_TaskV2[[#This Row],[Nodin BO]]="","No","Yes")</f>
        <v>Yes</v>
      </c>
      <c r="BB8" s="21">
        <f>YEAR(Email_TaskV2[[#This Row],[Tanggal nodin RFS/RFI]])</f>
        <v>2023</v>
      </c>
      <c r="BC8" s="42">
        <f>IF(Email_TaskV2[[#This Row],[Month]]="",13,MONTH(Email_TaskV2[[#This Row],[Tanggal nodin RFS/RFI]]))</f>
        <v>1</v>
      </c>
    </row>
    <row r="9" spans="1:56" ht="15" customHeight="1" x14ac:dyDescent="0.3">
      <c r="A9" s="59">
        <v>8</v>
      </c>
      <c r="B9" s="22" t="s">
        <v>288</v>
      </c>
      <c r="C9" s="80">
        <v>44928</v>
      </c>
      <c r="D9" s="26" t="s">
        <v>289</v>
      </c>
      <c r="E9" s="22" t="s">
        <v>55</v>
      </c>
      <c r="F9" s="28" t="s">
        <v>90</v>
      </c>
      <c r="G9" s="30">
        <v>44928</v>
      </c>
      <c r="H9" s="82">
        <v>44936</v>
      </c>
      <c r="I9" s="22" t="s">
        <v>290</v>
      </c>
      <c r="J9" s="82">
        <v>44936</v>
      </c>
      <c r="K9" s="43" t="s">
        <v>291</v>
      </c>
      <c r="L9" s="22">
        <f t="shared" si="1"/>
        <v>8</v>
      </c>
      <c r="M9" s="22">
        <f t="shared" si="2"/>
        <v>8</v>
      </c>
      <c r="N9" s="24" t="s">
        <v>68</v>
      </c>
      <c r="O9" s="24" t="s">
        <v>69</v>
      </c>
      <c r="P9" s="24" t="str">
        <f>VLOOKUP(Email_TaskV2[[#This Row],[PIC Dev]],[1]Organization!C:D,2,FALSE)</f>
        <v>Digital and VAS</v>
      </c>
      <c r="Q9" s="26" t="s">
        <v>292</v>
      </c>
      <c r="R9" s="22">
        <v>39</v>
      </c>
      <c r="S9" s="22" t="s">
        <v>57</v>
      </c>
      <c r="T9" s="28" t="s">
        <v>202</v>
      </c>
      <c r="U9" s="28" t="s">
        <v>203</v>
      </c>
      <c r="V9" s="30">
        <v>44872</v>
      </c>
      <c r="W9" s="28" t="s">
        <v>140</v>
      </c>
      <c r="X9" s="28" t="s">
        <v>164</v>
      </c>
      <c r="Y9" s="28" t="s">
        <v>165</v>
      </c>
      <c r="Z9" s="28" t="s">
        <v>58</v>
      </c>
      <c r="AA9" s="28" t="s">
        <v>59</v>
      </c>
      <c r="AB9" s="28" t="s">
        <v>105</v>
      </c>
      <c r="AC9" s="28" t="s">
        <v>71</v>
      </c>
      <c r="AD9" s="18" t="s">
        <v>139</v>
      </c>
      <c r="AE9" s="23"/>
      <c r="AF9" s="23"/>
      <c r="AG9" s="22"/>
      <c r="AH9" s="22"/>
      <c r="AI9" s="28" t="s">
        <v>64</v>
      </c>
      <c r="AJ9" s="19" t="str">
        <f t="shared" si="3"/>
        <v/>
      </c>
      <c r="AK9" s="19"/>
      <c r="AL9" s="19"/>
      <c r="AM9" s="19"/>
      <c r="AN9" s="19"/>
      <c r="AO9" s="19"/>
      <c r="AP9" s="19"/>
      <c r="AQ9" s="20">
        <f ca="1">IF(AND(Email_TaskV2[[#This Row],[Status]]="ON PROGRESS"),TODAY()-Email_TaskV2[[#This Row],[Tanggal nodin RFS/RFI]],0)</f>
        <v>0</v>
      </c>
      <c r="AR9" s="20">
        <f ca="1">IF(AND(Email_TaskV2[[#This Row],[Status]]="ON PROGRESS",Email_TaskV2[[#This Row],[Type]]="RFI"),TODAY()-Email_TaskV2[[#This Row],[Tanggal nodin RFS/RFI]],0)</f>
        <v>0</v>
      </c>
      <c r="AS9" s="20" t="str">
        <f ca="1">IF(Email_TaskV2[[#This Row],[Aging]]&gt;7,"Warning","")</f>
        <v/>
      </c>
      <c r="AT9" s="37"/>
      <c r="AU9" s="37"/>
      <c r="AV9" s="37"/>
      <c r="AW9" s="37" t="str">
        <f>IF(AND(Email_TaskV2[[#This Row],[Status]]="ON PROGRESS",Email_TaskV2[[#This Row],[Type]]="RFS"),"YES","")</f>
        <v/>
      </c>
      <c r="AX9" s="17" t="str">
        <f>IF(AND(Email_TaskV2[[#This Row],[Status]]="ON PROGRESS",Email_TaskV2[[#This Row],[Type]]="RFI"),"YES","")</f>
        <v/>
      </c>
      <c r="AY9" s="37">
        <f>IF(Email_TaskV2[[#This Row],[Nomor Nodin RFS/RFI]]="","",DAY(Email_TaskV2[[#This Row],[Tanggal nodin RFS/RFI]]))</f>
        <v>2</v>
      </c>
      <c r="AZ9" s="45" t="str">
        <f>IF(Email_TaskV2[[#This Row],[Nomor Nodin RFS/RFI]]="","",TEXT(Email_TaskV2[[#This Row],[Tanggal nodin RFS/RFI]],"MMM"))</f>
        <v>Jan</v>
      </c>
      <c r="BA9" s="46" t="str">
        <f>IF(Email_TaskV2[[#This Row],[Nodin BO]]="","No","Yes")</f>
        <v>Yes</v>
      </c>
      <c r="BB9" s="21">
        <f>YEAR(Email_TaskV2[[#This Row],[Tanggal nodin RFS/RFI]])</f>
        <v>2023</v>
      </c>
      <c r="BC9" s="42">
        <f>IF(Email_TaskV2[[#This Row],[Month]]="",13,MONTH(Email_TaskV2[[#This Row],[Tanggal nodin RFS/RFI]]))</f>
        <v>1</v>
      </c>
    </row>
    <row r="10" spans="1:56" ht="15" customHeight="1" x14ac:dyDescent="0.3">
      <c r="A10" s="59">
        <v>9</v>
      </c>
      <c r="B10" s="28" t="s">
        <v>293</v>
      </c>
      <c r="C10" s="79">
        <v>44928</v>
      </c>
      <c r="D10" s="33" t="s">
        <v>294</v>
      </c>
      <c r="E10" s="28" t="s">
        <v>55</v>
      </c>
      <c r="F10" s="28" t="s">
        <v>90</v>
      </c>
      <c r="G10" s="30">
        <v>44928</v>
      </c>
      <c r="H10" s="82">
        <v>44936</v>
      </c>
      <c r="I10" s="28" t="s">
        <v>295</v>
      </c>
      <c r="J10" s="82">
        <v>44936</v>
      </c>
      <c r="K10" s="50" t="s">
        <v>296</v>
      </c>
      <c r="L10" s="22">
        <f t="shared" si="1"/>
        <v>8</v>
      </c>
      <c r="M10" s="22">
        <f t="shared" si="2"/>
        <v>8</v>
      </c>
      <c r="N10" s="24" t="s">
        <v>68</v>
      </c>
      <c r="O10" s="24" t="s">
        <v>69</v>
      </c>
      <c r="P10" s="31" t="str">
        <f>VLOOKUP(Email_TaskV2[[#This Row],[PIC Dev]],[1]Organization!C:D,2,FALSE)</f>
        <v>Digital and VAS</v>
      </c>
      <c r="Q10" s="33" t="s">
        <v>297</v>
      </c>
      <c r="R10" s="28">
        <v>30</v>
      </c>
      <c r="S10" s="28" t="s">
        <v>57</v>
      </c>
      <c r="T10" s="28" t="s">
        <v>202</v>
      </c>
      <c r="U10" s="28" t="s">
        <v>203</v>
      </c>
      <c r="V10" s="30">
        <v>44872</v>
      </c>
      <c r="W10" s="28" t="s">
        <v>140</v>
      </c>
      <c r="X10" s="28" t="s">
        <v>164</v>
      </c>
      <c r="Y10" s="28" t="s">
        <v>165</v>
      </c>
      <c r="Z10" s="28" t="s">
        <v>58</v>
      </c>
      <c r="AA10" s="28" t="s">
        <v>59</v>
      </c>
      <c r="AB10" s="28" t="s">
        <v>105</v>
      </c>
      <c r="AC10" s="28" t="s">
        <v>84</v>
      </c>
      <c r="AD10" s="18" t="s">
        <v>129</v>
      </c>
      <c r="AE10" s="27"/>
      <c r="AF10" s="27"/>
      <c r="AG10" s="28"/>
      <c r="AH10" s="28"/>
      <c r="AI10" s="28" t="s">
        <v>64</v>
      </c>
      <c r="AJ10" s="19" t="str">
        <f t="shared" si="3"/>
        <v/>
      </c>
      <c r="AK10" s="19"/>
      <c r="AL10" s="19"/>
      <c r="AM10" s="19"/>
      <c r="AN10" s="19"/>
      <c r="AO10" s="19"/>
      <c r="AP10" s="19"/>
      <c r="AQ10" s="20">
        <f ca="1">IF(AND(Email_TaskV2[[#This Row],[Status]]="ON PROGRESS"),TODAY()-Email_TaskV2[[#This Row],[Tanggal nodin RFS/RFI]],0)</f>
        <v>0</v>
      </c>
      <c r="AR10" s="20">
        <f ca="1">IF(AND(Email_TaskV2[[#This Row],[Status]]="ON PROGRESS",Email_TaskV2[[#This Row],[Type]]="RFI"),TODAY()-Email_TaskV2[[#This Row],[Tanggal nodin RFS/RFI]],0)</f>
        <v>0</v>
      </c>
      <c r="AS10" s="20" t="str">
        <f ca="1">IF(Email_TaskV2[[#This Row],[Aging]]&gt;7,"Warning","")</f>
        <v/>
      </c>
      <c r="AT10" s="37"/>
      <c r="AU10" s="37"/>
      <c r="AV10" s="37"/>
      <c r="AW10" s="37" t="str">
        <f>IF(AND(Email_TaskV2[[#This Row],[Status]]="ON PROGRESS",Email_TaskV2[[#This Row],[Type]]="RFS"),"YES","")</f>
        <v/>
      </c>
      <c r="AX10" s="17" t="str">
        <f>IF(AND(Email_TaskV2[[#This Row],[Status]]="ON PROGRESS",Email_TaskV2[[#This Row],[Type]]="RFI"),"YES","")</f>
        <v/>
      </c>
      <c r="AY10" s="37">
        <f>IF(Email_TaskV2[[#This Row],[Nomor Nodin RFS/RFI]]="","",DAY(Email_TaskV2[[#This Row],[Tanggal nodin RFS/RFI]]))</f>
        <v>2</v>
      </c>
      <c r="AZ10" s="45" t="str">
        <f>IF(Email_TaskV2[[#This Row],[Nomor Nodin RFS/RFI]]="","",TEXT(Email_TaskV2[[#This Row],[Tanggal nodin RFS/RFI]],"MMM"))</f>
        <v>Jan</v>
      </c>
      <c r="BA10" s="46" t="str">
        <f>IF(Email_TaskV2[[#This Row],[Nodin BO]]="","No","Yes")</f>
        <v>Yes</v>
      </c>
      <c r="BB10" s="21">
        <f>YEAR(Email_TaskV2[[#This Row],[Tanggal nodin RFS/RFI]])</f>
        <v>2023</v>
      </c>
      <c r="BC10" s="42">
        <f>IF(Email_TaskV2[[#This Row],[Month]]="",13,MONTH(Email_TaskV2[[#This Row],[Tanggal nodin RFS/RFI]]))</f>
        <v>1</v>
      </c>
    </row>
    <row r="11" spans="1:56" ht="15" customHeight="1" x14ac:dyDescent="0.3">
      <c r="A11" s="59">
        <v>10</v>
      </c>
      <c r="B11" s="28" t="s">
        <v>298</v>
      </c>
      <c r="C11" s="79">
        <v>44929</v>
      </c>
      <c r="D11" s="31" t="s">
        <v>299</v>
      </c>
      <c r="E11" s="28" t="s">
        <v>55</v>
      </c>
      <c r="F11" s="28" t="s">
        <v>78</v>
      </c>
      <c r="G11" s="30">
        <v>44931</v>
      </c>
      <c r="H11" s="30">
        <v>44935</v>
      </c>
      <c r="I11" s="28" t="s">
        <v>300</v>
      </c>
      <c r="J11" s="30">
        <v>44935</v>
      </c>
      <c r="K11" s="43" t="s">
        <v>301</v>
      </c>
      <c r="L11" s="22">
        <f t="shared" si="1"/>
        <v>6</v>
      </c>
      <c r="M11" s="22">
        <f t="shared" si="2"/>
        <v>4</v>
      </c>
      <c r="N11" s="31" t="s">
        <v>99</v>
      </c>
      <c r="O11" s="31" t="s">
        <v>100</v>
      </c>
      <c r="P11" s="31" t="str">
        <f>VLOOKUP(Email_TaskV2[[#This Row],[PIC Dev]],[1]Organization!C:D,2,FALSE)</f>
        <v>Postpaid, Roaming, and Interconnect</v>
      </c>
      <c r="Q11" s="31"/>
      <c r="R11" s="28">
        <v>130</v>
      </c>
      <c r="S11" s="28" t="s">
        <v>75</v>
      </c>
      <c r="T11" s="28" t="s">
        <v>302</v>
      </c>
      <c r="U11" s="28" t="s">
        <v>303</v>
      </c>
      <c r="V11" s="30">
        <v>44924</v>
      </c>
      <c r="W11" s="28" t="s">
        <v>167</v>
      </c>
      <c r="X11" s="28" t="s">
        <v>173</v>
      </c>
      <c r="Y11" s="28" t="s">
        <v>174</v>
      </c>
      <c r="Z11" s="28" t="s">
        <v>58</v>
      </c>
      <c r="AA11" s="28" t="s">
        <v>59</v>
      </c>
      <c r="AB11" s="28" t="s">
        <v>60</v>
      </c>
      <c r="AC11" s="28" t="s">
        <v>84</v>
      </c>
      <c r="AD11" s="18" t="s">
        <v>77</v>
      </c>
      <c r="AE11" s="27"/>
      <c r="AF11" s="27"/>
      <c r="AG11" s="28"/>
      <c r="AH11" s="28"/>
      <c r="AI11" s="28" t="s">
        <v>64</v>
      </c>
      <c r="AJ11" s="19" t="str">
        <f>_xlfn.CONCAT(IF(AK11&lt;&gt;"",REPLACE(AK11,1,1,"(Sigos Automation)"),""),IF(AL11&lt;&gt;"",REPLACE(AL11,1,1,"(Prima Automation)"),""),IF(AM11&lt;&gt;"",REPLACE(AM11,1,1,"(FUT Simulator)"),""),IF(AN11&lt;&gt;"",REPLACE(AN11,1,1,"(Postman Simulator)"),""),IF(AO11&lt;&gt;"",REPLACE(AO11,1,1,"(Cetho Automation)"),""))</f>
        <v/>
      </c>
      <c r="AK11" s="19"/>
      <c r="AL11" s="19"/>
      <c r="AM11" s="19"/>
      <c r="AN11" s="19"/>
      <c r="AO11" s="19"/>
      <c r="AP11" s="19"/>
      <c r="AQ11" s="20">
        <f ca="1">IF(AND(Email_TaskV2[[#This Row],[Status]]="ON PROGRESS"),TODAY()-Email_TaskV2[[#This Row],[Tanggal nodin RFS/RFI]],0)</f>
        <v>0</v>
      </c>
      <c r="AR11" s="20">
        <f ca="1">IF(AND(Email_TaskV2[[#This Row],[Status]]="ON PROGRESS",Email_TaskV2[[#This Row],[Type]]="RFI"),TODAY()-Email_TaskV2[[#This Row],[Tanggal nodin RFS/RFI]],0)</f>
        <v>0</v>
      </c>
      <c r="AS11" s="20" t="str">
        <f ca="1">IF(Email_TaskV2[[#This Row],[Aging]]&gt;7,"Warning","")</f>
        <v/>
      </c>
      <c r="AT11" s="37"/>
      <c r="AU11" s="37"/>
      <c r="AV11" s="37"/>
      <c r="AW11" s="37" t="str">
        <f>IF(AND(Email_TaskV2[[#This Row],[Status]]="ON PROGRESS",Email_TaskV2[[#This Row],[Type]]="RFS"),"YES","")</f>
        <v/>
      </c>
      <c r="AX11" s="17" t="str">
        <f>IF(AND(Email_TaskV2[[#This Row],[Status]]="ON PROGRESS",Email_TaskV2[[#This Row],[Type]]="RFI"),"YES","")</f>
        <v/>
      </c>
      <c r="AY11" s="37">
        <f>IF(Email_TaskV2[[#This Row],[Nomor Nodin RFS/RFI]]="","",DAY(Email_TaskV2[[#This Row],[Tanggal nodin RFS/RFI]]))</f>
        <v>3</v>
      </c>
      <c r="AZ11" s="45" t="str">
        <f>IF(Email_TaskV2[[#This Row],[Nomor Nodin RFS/RFI]]="","",TEXT(Email_TaskV2[[#This Row],[Tanggal nodin RFS/RFI]],"MMM"))</f>
        <v>Jan</v>
      </c>
      <c r="BA11" s="46" t="str">
        <f>IF(Email_TaskV2[[#This Row],[Nodin BO]]="","No","Yes")</f>
        <v>Yes</v>
      </c>
      <c r="BB11" s="21">
        <f>YEAR(Email_TaskV2[[#This Row],[Tanggal nodin RFS/RFI]])</f>
        <v>2023</v>
      </c>
      <c r="BC11" s="42">
        <f>IF(Email_TaskV2[[#This Row],[Month]]="",13,MONTH(Email_TaskV2[[#This Row],[Tanggal nodin RFS/RFI]]))</f>
        <v>1</v>
      </c>
    </row>
    <row r="12" spans="1:56" ht="15" customHeight="1" x14ac:dyDescent="0.3">
      <c r="A12" s="59">
        <v>11</v>
      </c>
      <c r="B12" s="28" t="s">
        <v>304</v>
      </c>
      <c r="C12" s="79">
        <v>44930</v>
      </c>
      <c r="D12" s="33" t="s">
        <v>305</v>
      </c>
      <c r="E12" s="28" t="s">
        <v>55</v>
      </c>
      <c r="F12" s="28" t="s">
        <v>78</v>
      </c>
      <c r="G12" s="30">
        <v>44931</v>
      </c>
      <c r="H12" s="30">
        <v>44935</v>
      </c>
      <c r="I12" s="28" t="s">
        <v>306</v>
      </c>
      <c r="J12" s="30">
        <v>44935</v>
      </c>
      <c r="K12" s="43" t="s">
        <v>307</v>
      </c>
      <c r="L12" s="22">
        <f t="shared" si="1"/>
        <v>5</v>
      </c>
      <c r="M12" s="22">
        <f t="shared" si="2"/>
        <v>4</v>
      </c>
      <c r="N12" s="31" t="s">
        <v>87</v>
      </c>
      <c r="O12" s="31" t="s">
        <v>88</v>
      </c>
      <c r="P12" s="31" t="str">
        <f>VLOOKUP(Email_TaskV2[[#This Row],[PIC Dev]],[1]Organization!C:D,2,FALSE)</f>
        <v>BSM Prepaid</v>
      </c>
      <c r="Q12" s="31"/>
      <c r="R12" s="28">
        <v>27</v>
      </c>
      <c r="S12" s="28" t="s">
        <v>75</v>
      </c>
      <c r="T12" s="43" t="s">
        <v>308</v>
      </c>
      <c r="U12" s="43" t="s">
        <v>309</v>
      </c>
      <c r="V12" s="30">
        <v>44873</v>
      </c>
      <c r="W12" s="28" t="s">
        <v>191</v>
      </c>
      <c r="X12" s="28" t="s">
        <v>160</v>
      </c>
      <c r="Y12" s="28" t="s">
        <v>155</v>
      </c>
      <c r="Z12" s="28" t="s">
        <v>58</v>
      </c>
      <c r="AA12" s="28" t="s">
        <v>59</v>
      </c>
      <c r="AB12" s="28" t="s">
        <v>60</v>
      </c>
      <c r="AC12" s="28" t="s">
        <v>61</v>
      </c>
      <c r="AD12" s="18" t="s">
        <v>103</v>
      </c>
      <c r="AE12" s="27"/>
      <c r="AF12" s="27"/>
      <c r="AG12" s="28"/>
      <c r="AH12" s="28"/>
      <c r="AI12" s="28" t="s">
        <v>64</v>
      </c>
      <c r="AJ12" s="19" t="str">
        <f t="shared" ref="AJ12:AJ72" si="4">_xlfn.CONCAT(IF(AK12&lt;&gt;"",REPLACE(AK12,1,1,"(Sigos Automation)"),""),IF(AL12&lt;&gt;"",REPLACE(AL12,1,1,"(Prima Automation)"),""),IF(AM12&lt;&gt;"",REPLACE(AM12,1,1,"(FUT Simulator)"),""),IF(AN12&lt;&gt;"",REPLACE(AN12,1,1,"(Postman Simulator)"),""),IF(AO12&lt;&gt;"",REPLACE(AO12,1,1,"(Cetho Automation)"),""))</f>
        <v/>
      </c>
      <c r="AK12" s="19"/>
      <c r="AL12" s="19"/>
      <c r="AM12" s="19"/>
      <c r="AN12" s="19"/>
      <c r="AO12" s="19"/>
      <c r="AP12" s="19"/>
      <c r="AQ12" s="20">
        <f ca="1">IF(AND(Email_TaskV2[[#This Row],[Status]]="ON PROGRESS"),TODAY()-Email_TaskV2[[#This Row],[Tanggal nodin RFS/RFI]],0)</f>
        <v>0</v>
      </c>
      <c r="AR12" s="20">
        <f ca="1">IF(AND(Email_TaskV2[[#This Row],[Status]]="ON PROGRESS",Email_TaskV2[[#This Row],[Type]]="RFI"),TODAY()-Email_TaskV2[[#This Row],[Tanggal nodin RFS/RFI]],0)</f>
        <v>0</v>
      </c>
      <c r="AS12" s="20" t="str">
        <f ca="1">IF(Email_TaskV2[[#This Row],[Aging]]&gt;7,"Warning","")</f>
        <v/>
      </c>
      <c r="AT12" s="37"/>
      <c r="AU12" s="37"/>
      <c r="AV12" s="37"/>
      <c r="AW12" s="37" t="str">
        <f>IF(AND(Email_TaskV2[[#This Row],[Status]]="ON PROGRESS",Email_TaskV2[[#This Row],[Type]]="RFS"),"YES","")</f>
        <v/>
      </c>
      <c r="AX12" s="17" t="str">
        <f>IF(AND(Email_TaskV2[[#This Row],[Status]]="ON PROGRESS",Email_TaskV2[[#This Row],[Type]]="RFI"),"YES","")</f>
        <v/>
      </c>
      <c r="AY12" s="37">
        <f>IF(Email_TaskV2[[#This Row],[Nomor Nodin RFS/RFI]]="","",DAY(Email_TaskV2[[#This Row],[Tanggal nodin RFS/RFI]]))</f>
        <v>4</v>
      </c>
      <c r="AZ12" s="45" t="str">
        <f>IF(Email_TaskV2[[#This Row],[Nomor Nodin RFS/RFI]]="","",TEXT(Email_TaskV2[[#This Row],[Tanggal nodin RFS/RFI]],"MMM"))</f>
        <v>Jan</v>
      </c>
      <c r="BA12" s="46" t="str">
        <f>IF(Email_TaskV2[[#This Row],[Nodin BO]]="","No","Yes")</f>
        <v>Yes</v>
      </c>
      <c r="BB12" s="21">
        <f>YEAR(Email_TaskV2[[#This Row],[Tanggal nodin RFS/RFI]])</f>
        <v>2023</v>
      </c>
      <c r="BC12" s="42">
        <f>IF(Email_TaskV2[[#This Row],[Month]]="",13,MONTH(Email_TaskV2[[#This Row],[Tanggal nodin RFS/RFI]]))</f>
        <v>1</v>
      </c>
    </row>
    <row r="13" spans="1:56" ht="15" customHeight="1" x14ac:dyDescent="0.3">
      <c r="A13" s="59">
        <v>12</v>
      </c>
      <c r="B13" s="28" t="s">
        <v>310</v>
      </c>
      <c r="C13" s="79">
        <v>44930</v>
      </c>
      <c r="D13" s="33" t="s">
        <v>311</v>
      </c>
      <c r="E13" s="28" t="s">
        <v>55</v>
      </c>
      <c r="F13" s="28" t="s">
        <v>90</v>
      </c>
      <c r="G13" s="30">
        <v>44928</v>
      </c>
      <c r="H13" s="30">
        <v>44952</v>
      </c>
      <c r="I13" s="28" t="s">
        <v>312</v>
      </c>
      <c r="J13" s="30">
        <v>44952</v>
      </c>
      <c r="K13" s="43" t="s">
        <v>313</v>
      </c>
      <c r="L13" s="22">
        <f t="shared" si="1"/>
        <v>22</v>
      </c>
      <c r="M13" s="22">
        <f t="shared" si="2"/>
        <v>24</v>
      </c>
      <c r="N13" s="31" t="s">
        <v>107</v>
      </c>
      <c r="O13" s="31" t="s">
        <v>108</v>
      </c>
      <c r="P13" s="31" t="str">
        <f>VLOOKUP(Email_TaskV2[[#This Row],[PIC Dev]],[1]Organization!C:D,2,FALSE)</f>
        <v>Digital and VAS</v>
      </c>
      <c r="Q13" s="33" t="s">
        <v>314</v>
      </c>
      <c r="R13" s="28">
        <v>24</v>
      </c>
      <c r="S13" s="28" t="s">
        <v>57</v>
      </c>
      <c r="T13" s="28" t="s">
        <v>315</v>
      </c>
      <c r="U13" s="43" t="s">
        <v>316</v>
      </c>
      <c r="V13" s="30">
        <v>44915</v>
      </c>
      <c r="W13" s="28" t="s">
        <v>157</v>
      </c>
      <c r="X13" s="28" t="s">
        <v>206</v>
      </c>
      <c r="Y13" s="28" t="s">
        <v>158</v>
      </c>
      <c r="Z13" s="28" t="s">
        <v>58</v>
      </c>
      <c r="AA13" s="28" t="s">
        <v>59</v>
      </c>
      <c r="AB13" s="28" t="s">
        <v>70</v>
      </c>
      <c r="AC13" s="28" t="s">
        <v>71</v>
      </c>
      <c r="AD13" s="18" t="s">
        <v>95</v>
      </c>
      <c r="AE13" s="27"/>
      <c r="AF13" s="27"/>
      <c r="AG13" s="28"/>
      <c r="AH13" s="28"/>
      <c r="AI13" s="57" t="s">
        <v>64</v>
      </c>
      <c r="AJ13" s="58" t="str">
        <f t="shared" si="4"/>
        <v/>
      </c>
      <c r="AK13" s="19"/>
      <c r="AL13" s="19"/>
      <c r="AM13" s="19"/>
      <c r="AN13" s="19"/>
      <c r="AO13" s="19"/>
      <c r="AP13" s="19"/>
      <c r="AQ13" s="20">
        <f ca="1">IF(AND(Email_TaskV2[[#This Row],[Status]]="ON PROGRESS"),TODAY()-Email_TaskV2[[#This Row],[Tanggal nodin RFS/RFI]],0)</f>
        <v>0</v>
      </c>
      <c r="AR13" s="20">
        <f ca="1">IF(AND(Email_TaskV2[[#This Row],[Status]]="ON PROGRESS",Email_TaskV2[[#This Row],[Type]]="RFI"),TODAY()-Email_TaskV2[[#This Row],[Tanggal nodin RFS/RFI]],0)</f>
        <v>0</v>
      </c>
      <c r="AS13" s="20" t="str">
        <f ca="1">IF(Email_TaskV2[[#This Row],[Aging]]&gt;7,"Warning","")</f>
        <v/>
      </c>
      <c r="AT13" s="37"/>
      <c r="AU13" s="37"/>
      <c r="AV13" s="37"/>
      <c r="AW13" s="17" t="str">
        <f>IF(AND(Email_TaskV2[[#This Row],[Status]]="ON PROGRESS",Email_TaskV2[[#This Row],[Type]]="RFS"),"YES","")</f>
        <v/>
      </c>
      <c r="AX13" s="17" t="str">
        <f>IF(AND(Email_TaskV2[[#This Row],[Status]]="ON PROGRESS",Email_TaskV2[[#This Row],[Type]]="RFI"),"YES","")</f>
        <v/>
      </c>
      <c r="AY13" s="17">
        <f>IF(Email_TaskV2[[#This Row],[Nomor Nodin RFS/RFI]]="","",DAY(Email_TaskV2[[#This Row],[Tanggal nodin RFS/RFI]]))</f>
        <v>4</v>
      </c>
      <c r="AZ13" s="40" t="str">
        <f>IF(Email_TaskV2[[#This Row],[Nomor Nodin RFS/RFI]]="","",TEXT(Email_TaskV2[[#This Row],[Tanggal nodin RFS/RFI]],"MMM"))</f>
        <v>Jan</v>
      </c>
      <c r="BA13" s="46" t="str">
        <f>IF(Email_TaskV2[[#This Row],[Nodin BO]]="","No","Yes")</f>
        <v>Yes</v>
      </c>
      <c r="BB13" s="21">
        <f>YEAR(Email_TaskV2[[#This Row],[Tanggal nodin RFS/RFI]])</f>
        <v>2023</v>
      </c>
      <c r="BC13" s="25">
        <f>IF(Email_TaskV2[[#This Row],[Month]]="",13,MONTH(Email_TaskV2[[#This Row],[Tanggal nodin RFS/RFI]]))</f>
        <v>1</v>
      </c>
    </row>
    <row r="14" spans="1:56" ht="15" customHeight="1" x14ac:dyDescent="0.3">
      <c r="A14" s="59">
        <v>13</v>
      </c>
      <c r="B14" s="22" t="s">
        <v>317</v>
      </c>
      <c r="C14" s="80">
        <v>44931</v>
      </c>
      <c r="D14" s="26" t="s">
        <v>318</v>
      </c>
      <c r="E14" s="22" t="s">
        <v>55</v>
      </c>
      <c r="F14" s="28" t="s">
        <v>78</v>
      </c>
      <c r="G14" s="82">
        <v>44936</v>
      </c>
      <c r="H14" s="82">
        <v>44937</v>
      </c>
      <c r="I14" s="22" t="s">
        <v>319</v>
      </c>
      <c r="J14" s="30">
        <v>44938</v>
      </c>
      <c r="K14" s="43" t="s">
        <v>320</v>
      </c>
      <c r="L14" s="22">
        <f t="shared" si="1"/>
        <v>6</v>
      </c>
      <c r="M14" s="22">
        <f t="shared" si="2"/>
        <v>2</v>
      </c>
      <c r="N14" s="31" t="s">
        <v>87</v>
      </c>
      <c r="O14" s="31" t="s">
        <v>88</v>
      </c>
      <c r="P14" s="24" t="str">
        <f>VLOOKUP(Email_TaskV2[[#This Row],[PIC Dev]],[1]Organization!C:D,2,FALSE)</f>
        <v>BSM Prepaid</v>
      </c>
      <c r="Q14" s="24"/>
      <c r="R14" s="22">
        <v>246</v>
      </c>
      <c r="S14" s="22" t="s">
        <v>75</v>
      </c>
      <c r="T14" s="22" t="s">
        <v>199</v>
      </c>
      <c r="U14" s="43" t="s">
        <v>321</v>
      </c>
      <c r="V14" s="30">
        <v>44895</v>
      </c>
      <c r="W14" s="28" t="s">
        <v>191</v>
      </c>
      <c r="X14" s="51" t="s">
        <v>160</v>
      </c>
      <c r="Y14" s="51" t="s">
        <v>155</v>
      </c>
      <c r="Z14" s="28" t="s">
        <v>58</v>
      </c>
      <c r="AA14" s="28" t="s">
        <v>59</v>
      </c>
      <c r="AB14" s="28" t="s">
        <v>118</v>
      </c>
      <c r="AC14" s="28" t="s">
        <v>61</v>
      </c>
      <c r="AD14" s="18" t="s">
        <v>128</v>
      </c>
      <c r="AE14" s="23"/>
      <c r="AF14" s="23"/>
      <c r="AG14" s="22"/>
      <c r="AH14" s="22"/>
      <c r="AI14" s="28" t="s">
        <v>62</v>
      </c>
      <c r="AJ14" s="19" t="str">
        <f t="shared" si="4"/>
        <v>(Prima Automation)</v>
      </c>
      <c r="AK14" s="19"/>
      <c r="AL14" s="19">
        <v>2</v>
      </c>
      <c r="AM14" s="19"/>
      <c r="AN14" s="19"/>
      <c r="AO14" s="19"/>
      <c r="AP14" s="19"/>
      <c r="AQ14" s="20">
        <f ca="1">IF(AND(Email_TaskV2[[#This Row],[Status]]="ON PROGRESS"),TODAY()-Email_TaskV2[[#This Row],[Tanggal nodin RFS/RFI]],0)</f>
        <v>0</v>
      </c>
      <c r="AR14" s="20">
        <f ca="1">IF(AND(Email_TaskV2[[#This Row],[Status]]="ON PROGRESS",Email_TaskV2[[#This Row],[Type]]="RFI"),TODAY()-Email_TaskV2[[#This Row],[Tanggal nodin RFS/RFI]],0)</f>
        <v>0</v>
      </c>
      <c r="AS14" s="20" t="str">
        <f ca="1">IF(Email_TaskV2[[#This Row],[Aging]]&gt;7,"Warning","")</f>
        <v/>
      </c>
      <c r="AT14" s="37"/>
      <c r="AU14" s="37"/>
      <c r="AV14" s="37"/>
      <c r="AW14" s="17" t="str">
        <f>IF(AND(Email_TaskV2[[#This Row],[Status]]="ON PROGRESS",Email_TaskV2[[#This Row],[Type]]="RFS"),"YES","")</f>
        <v/>
      </c>
      <c r="AX14" s="17" t="str">
        <f>IF(AND(Email_TaskV2[[#This Row],[Status]]="ON PROGRESS",Email_TaskV2[[#This Row],[Type]]="RFI"),"YES","")</f>
        <v/>
      </c>
      <c r="AY14" s="17">
        <f>IF(Email_TaskV2[[#This Row],[Nomor Nodin RFS/RFI]]="","",DAY(Email_TaskV2[[#This Row],[Tanggal nodin RFS/RFI]]))</f>
        <v>5</v>
      </c>
      <c r="AZ14" s="40" t="str">
        <f>IF(Email_TaskV2[[#This Row],[Nomor Nodin RFS/RFI]]="","",TEXT(Email_TaskV2[[#This Row],[Tanggal nodin RFS/RFI]],"MMM"))</f>
        <v>Jan</v>
      </c>
      <c r="BA14" s="46" t="str">
        <f>IF(Email_TaskV2[[#This Row],[Nodin BO]]="","No","Yes")</f>
        <v>Yes</v>
      </c>
      <c r="BB14" s="21">
        <f>YEAR(Email_TaskV2[[#This Row],[Tanggal nodin RFS/RFI]])</f>
        <v>2023</v>
      </c>
      <c r="BC14" s="25">
        <f>IF(Email_TaskV2[[#This Row],[Month]]="",13,MONTH(Email_TaskV2[[#This Row],[Tanggal nodin RFS/RFI]]))</f>
        <v>1</v>
      </c>
    </row>
    <row r="15" spans="1:56" ht="15" customHeight="1" x14ac:dyDescent="0.3">
      <c r="A15" s="59">
        <v>14</v>
      </c>
      <c r="B15" s="28" t="s">
        <v>322</v>
      </c>
      <c r="C15" s="79">
        <v>44931</v>
      </c>
      <c r="D15" s="52" t="s">
        <v>323</v>
      </c>
      <c r="E15" s="28" t="s">
        <v>55</v>
      </c>
      <c r="F15" s="28" t="s">
        <v>78</v>
      </c>
      <c r="G15" s="30">
        <v>44932</v>
      </c>
      <c r="H15" s="30">
        <v>44937</v>
      </c>
      <c r="I15" s="28" t="s">
        <v>324</v>
      </c>
      <c r="J15" s="30">
        <v>44937</v>
      </c>
      <c r="K15" s="50" t="s">
        <v>325</v>
      </c>
      <c r="L15" s="22">
        <f t="shared" si="1"/>
        <v>6</v>
      </c>
      <c r="M15" s="22">
        <f t="shared" si="2"/>
        <v>5</v>
      </c>
      <c r="N15" s="31" t="s">
        <v>87</v>
      </c>
      <c r="O15" s="31" t="s">
        <v>88</v>
      </c>
      <c r="P15" s="31" t="str">
        <f>VLOOKUP(Email_TaskV2[[#This Row],[PIC Dev]],[1]Organization!C:D,2,FALSE)</f>
        <v>BSM Prepaid</v>
      </c>
      <c r="Q15" s="31"/>
      <c r="R15" s="28">
        <v>160</v>
      </c>
      <c r="S15" s="28" t="s">
        <v>75</v>
      </c>
      <c r="T15" s="43" t="s">
        <v>326</v>
      </c>
      <c r="U15" s="50" t="s">
        <v>327</v>
      </c>
      <c r="V15" s="50" t="s">
        <v>328</v>
      </c>
      <c r="W15" s="28" t="s">
        <v>191</v>
      </c>
      <c r="X15" s="51" t="s">
        <v>160</v>
      </c>
      <c r="Y15" s="51" t="s">
        <v>155</v>
      </c>
      <c r="Z15" s="28" t="s">
        <v>58</v>
      </c>
      <c r="AA15" s="28" t="s">
        <v>59</v>
      </c>
      <c r="AB15" s="28" t="s">
        <v>60</v>
      </c>
      <c r="AC15" s="28" t="s">
        <v>61</v>
      </c>
      <c r="AD15" s="18" t="s">
        <v>151</v>
      </c>
      <c r="AE15" s="27"/>
      <c r="AF15" s="27"/>
      <c r="AG15" s="28"/>
      <c r="AH15" s="28"/>
      <c r="AI15" s="28" t="s">
        <v>62</v>
      </c>
      <c r="AJ15" s="19" t="str">
        <f t="shared" si="4"/>
        <v>(Cetho Automation)</v>
      </c>
      <c r="AK15" s="19"/>
      <c r="AL15" s="19"/>
      <c r="AM15" s="19"/>
      <c r="AN15" s="19"/>
      <c r="AO15" s="19">
        <v>5</v>
      </c>
      <c r="AP15" s="19"/>
      <c r="AQ15" s="20">
        <f ca="1">IF(AND(Email_TaskV2[[#This Row],[Status]]="ON PROGRESS"),TODAY()-Email_TaskV2[[#This Row],[Tanggal nodin RFS/RFI]],0)</f>
        <v>0</v>
      </c>
      <c r="AR15" s="20">
        <f ca="1">IF(AND(Email_TaskV2[[#This Row],[Status]]="ON PROGRESS",Email_TaskV2[[#This Row],[Type]]="RFI"),TODAY()-Email_TaskV2[[#This Row],[Tanggal nodin RFS/RFI]],0)</f>
        <v>0</v>
      </c>
      <c r="AS15" s="20" t="str">
        <f ca="1">IF(Email_TaskV2[[#This Row],[Aging]]&gt;7,"Warning","")</f>
        <v/>
      </c>
      <c r="AT15" s="37"/>
      <c r="AU15" s="37"/>
      <c r="AV15" s="37"/>
      <c r="AW15" s="17" t="str">
        <f>IF(AND(Email_TaskV2[[#This Row],[Status]]="ON PROGRESS",Email_TaskV2[[#This Row],[Type]]="RFS"),"YES","")</f>
        <v/>
      </c>
      <c r="AX15" s="17" t="str">
        <f>IF(AND(Email_TaskV2[[#This Row],[Status]]="ON PROGRESS",Email_TaskV2[[#This Row],[Type]]="RFI"),"YES","")</f>
        <v/>
      </c>
      <c r="AY15" s="17">
        <f>IF(Email_TaskV2[[#This Row],[Nomor Nodin RFS/RFI]]="","",DAY(Email_TaskV2[[#This Row],[Tanggal nodin RFS/RFI]]))</f>
        <v>5</v>
      </c>
      <c r="AZ15" s="40" t="str">
        <f>IF(Email_TaskV2[[#This Row],[Nomor Nodin RFS/RFI]]="","",TEXT(Email_TaskV2[[#This Row],[Tanggal nodin RFS/RFI]],"MMM"))</f>
        <v>Jan</v>
      </c>
      <c r="BA15" s="46" t="str">
        <f>IF(Email_TaskV2[[#This Row],[Nodin BO]]="","No","Yes")</f>
        <v>Yes</v>
      </c>
      <c r="BB15" s="21">
        <f>YEAR(Email_TaskV2[[#This Row],[Tanggal nodin RFS/RFI]])</f>
        <v>2023</v>
      </c>
      <c r="BC15" s="25">
        <f>IF(Email_TaskV2[[#This Row],[Month]]="",13,MONTH(Email_TaskV2[[#This Row],[Tanggal nodin RFS/RFI]]))</f>
        <v>1</v>
      </c>
    </row>
    <row r="16" spans="1:56" ht="15" customHeight="1" x14ac:dyDescent="0.3">
      <c r="A16" s="59">
        <v>15</v>
      </c>
      <c r="B16" s="28" t="s">
        <v>329</v>
      </c>
      <c r="C16" s="79">
        <v>44930</v>
      </c>
      <c r="D16" s="33" t="s">
        <v>330</v>
      </c>
      <c r="E16" s="28" t="s">
        <v>55</v>
      </c>
      <c r="F16" s="28" t="s">
        <v>90</v>
      </c>
      <c r="G16" s="30">
        <v>44937</v>
      </c>
      <c r="H16" s="30">
        <v>44950</v>
      </c>
      <c r="I16" s="28" t="s">
        <v>331</v>
      </c>
      <c r="J16" s="30">
        <v>44951</v>
      </c>
      <c r="K16" s="43" t="s">
        <v>332</v>
      </c>
      <c r="L16" s="22">
        <f t="shared" si="1"/>
        <v>20</v>
      </c>
      <c r="M16" s="22">
        <f t="shared" si="2"/>
        <v>14</v>
      </c>
      <c r="N16" s="31" t="s">
        <v>133</v>
      </c>
      <c r="O16" s="31" t="s">
        <v>134</v>
      </c>
      <c r="P16" s="31" t="str">
        <f>VLOOKUP(Email_TaskV2[[#This Row],[PIC Dev]],[1]Organization!C:D,2,FALSE)</f>
        <v>BSM Prepaid</v>
      </c>
      <c r="Q16" s="33" t="s">
        <v>333</v>
      </c>
      <c r="R16" s="28">
        <v>58</v>
      </c>
      <c r="S16" s="28" t="s">
        <v>57</v>
      </c>
      <c r="T16" s="28" t="s">
        <v>334</v>
      </c>
      <c r="U16" s="43" t="s">
        <v>335</v>
      </c>
      <c r="V16" s="30">
        <v>44917</v>
      </c>
      <c r="W16" s="28" t="s">
        <v>120</v>
      </c>
      <c r="X16" s="28" t="s">
        <v>181</v>
      </c>
      <c r="Y16" s="28" t="s">
        <v>182</v>
      </c>
      <c r="Z16" s="28" t="s">
        <v>58</v>
      </c>
      <c r="AA16" s="28" t="s">
        <v>59</v>
      </c>
      <c r="AB16" s="28" t="s">
        <v>120</v>
      </c>
      <c r="AC16" s="28" t="s">
        <v>71</v>
      </c>
      <c r="AD16" s="18" t="s">
        <v>85</v>
      </c>
      <c r="AE16" s="27" t="s">
        <v>72</v>
      </c>
      <c r="AF16" s="27"/>
      <c r="AG16" s="28"/>
      <c r="AH16" s="28"/>
      <c r="AI16" s="57" t="s">
        <v>62</v>
      </c>
      <c r="AJ16" s="58" t="str">
        <f t="shared" si="4"/>
        <v>(FUT Simulator)</v>
      </c>
      <c r="AK16" s="19"/>
      <c r="AL16" s="19"/>
      <c r="AM16" s="19">
        <v>3</v>
      </c>
      <c r="AN16" s="19"/>
      <c r="AO16" s="19"/>
      <c r="AP16" s="19"/>
      <c r="AQ16" s="20">
        <f ca="1">IF(AND(Email_TaskV2[[#This Row],[Status]]="ON PROGRESS"),TODAY()-Email_TaskV2[[#This Row],[Tanggal nodin RFS/RFI]],0)</f>
        <v>0</v>
      </c>
      <c r="AR16" s="20">
        <f ca="1">IF(AND(Email_TaskV2[[#This Row],[Status]]="ON PROGRESS",Email_TaskV2[[#This Row],[Type]]="RFI"),TODAY()-Email_TaskV2[[#This Row],[Tanggal nodin RFS/RFI]],0)</f>
        <v>0</v>
      </c>
      <c r="AS16" s="20" t="str">
        <f ca="1">IF(Email_TaskV2[[#This Row],[Aging]]&gt;7,"Warning","")</f>
        <v/>
      </c>
      <c r="AT16" s="37"/>
      <c r="AU16" s="37"/>
      <c r="AV16" s="37"/>
      <c r="AW16" s="17" t="str">
        <f>IF(AND(Email_TaskV2[[#This Row],[Status]]="ON PROGRESS",Email_TaskV2[[#This Row],[Type]]="RFS"),"YES","")</f>
        <v/>
      </c>
      <c r="AX16" s="17" t="str">
        <f>IF(AND(Email_TaskV2[[#This Row],[Status]]="ON PROGRESS",Email_TaskV2[[#This Row],[Type]]="RFI"),"YES","")</f>
        <v/>
      </c>
      <c r="AY16" s="17">
        <f>IF(Email_TaskV2[[#This Row],[Nomor Nodin RFS/RFI]]="","",DAY(Email_TaskV2[[#This Row],[Tanggal nodin RFS/RFI]]))</f>
        <v>4</v>
      </c>
      <c r="AZ16" s="40" t="str">
        <f>IF(Email_TaskV2[[#This Row],[Nomor Nodin RFS/RFI]]="","",TEXT(Email_TaskV2[[#This Row],[Tanggal nodin RFS/RFI]],"MMM"))</f>
        <v>Jan</v>
      </c>
      <c r="BA16" s="46" t="str">
        <f>IF(Email_TaskV2[[#This Row],[Nodin BO]]="","No","Yes")</f>
        <v>Yes</v>
      </c>
      <c r="BB16" s="21">
        <f>YEAR(Email_TaskV2[[#This Row],[Tanggal nodin RFS/RFI]])</f>
        <v>2023</v>
      </c>
      <c r="BC16" s="25">
        <f>IF(Email_TaskV2[[#This Row],[Month]]="",13,MONTH(Email_TaskV2[[#This Row],[Tanggal nodin RFS/RFI]]))</f>
        <v>1</v>
      </c>
    </row>
    <row r="17" spans="1:55" ht="15" customHeight="1" x14ac:dyDescent="0.3">
      <c r="A17" s="59">
        <v>16</v>
      </c>
      <c r="B17" s="28" t="s">
        <v>336</v>
      </c>
      <c r="C17" s="79">
        <v>44931</v>
      </c>
      <c r="D17" s="33" t="s">
        <v>337</v>
      </c>
      <c r="E17" s="39" t="s">
        <v>79</v>
      </c>
      <c r="F17" s="39" t="s">
        <v>80</v>
      </c>
      <c r="G17" s="30">
        <v>44918</v>
      </c>
      <c r="H17" s="30">
        <v>44951</v>
      </c>
      <c r="I17" s="28"/>
      <c r="J17" s="30"/>
      <c r="K17" s="28"/>
      <c r="L17" s="27"/>
      <c r="M17" s="31"/>
      <c r="N17" s="31" t="s">
        <v>138</v>
      </c>
      <c r="O17" s="31" t="s">
        <v>104</v>
      </c>
      <c r="P17" s="31" t="str">
        <f>VLOOKUP(Email_TaskV2[[#This Row],[PIC Dev]],[1]Organization!C:D,2,FALSE)</f>
        <v>Postpaid, Roaming, and Interconnect</v>
      </c>
      <c r="Q17" s="33" t="s">
        <v>338</v>
      </c>
      <c r="R17" s="28"/>
      <c r="S17" s="28" t="s">
        <v>57</v>
      </c>
      <c r="T17" s="28" t="s">
        <v>229</v>
      </c>
      <c r="U17" s="43" t="s">
        <v>339</v>
      </c>
      <c r="V17" s="30">
        <v>44663</v>
      </c>
      <c r="W17" s="28" t="s">
        <v>167</v>
      </c>
      <c r="X17" s="28" t="s">
        <v>173</v>
      </c>
      <c r="Y17" s="28" t="s">
        <v>174</v>
      </c>
      <c r="Z17" s="28" t="s">
        <v>58</v>
      </c>
      <c r="AA17" s="28" t="s">
        <v>59</v>
      </c>
      <c r="AB17" s="28" t="s">
        <v>94</v>
      </c>
      <c r="AC17" s="28" t="s">
        <v>84</v>
      </c>
      <c r="AD17" s="18" t="s">
        <v>85</v>
      </c>
      <c r="AE17" s="27"/>
      <c r="AF17" s="27"/>
      <c r="AG17" s="28"/>
      <c r="AH17" s="28"/>
      <c r="AI17" s="57" t="s">
        <v>64</v>
      </c>
      <c r="AJ17" s="58" t="str">
        <f t="shared" si="4"/>
        <v/>
      </c>
      <c r="AK17" s="19"/>
      <c r="AL17" s="19"/>
      <c r="AM17" s="19"/>
      <c r="AN17" s="19"/>
      <c r="AO17" s="19"/>
      <c r="AP17" s="19"/>
      <c r="AQ17" s="20">
        <f ca="1">IF(AND(Email_TaskV2[[#This Row],[Status]]="ON PROGRESS"),TODAY()-Email_TaskV2[[#This Row],[Tanggal nodin RFS/RFI]],0)</f>
        <v>0</v>
      </c>
      <c r="AR17" s="20">
        <f ca="1">IF(AND(Email_TaskV2[[#This Row],[Status]]="ON PROGRESS",Email_TaskV2[[#This Row],[Type]]="RFI"),TODAY()-Email_TaskV2[[#This Row],[Tanggal nodin RFS/RFI]],0)</f>
        <v>0</v>
      </c>
      <c r="AS17" s="20" t="str">
        <f ca="1">IF(Email_TaskV2[[#This Row],[Aging]]&gt;7,"Warning","")</f>
        <v/>
      </c>
      <c r="AT17" s="37"/>
      <c r="AU17" s="37"/>
      <c r="AV17" s="37"/>
      <c r="AW17" s="17" t="str">
        <f>IF(AND(Email_TaskV2[[#This Row],[Status]]="ON PROGRESS",Email_TaskV2[[#This Row],[Type]]="RFS"),"YES","")</f>
        <v/>
      </c>
      <c r="AX17" s="17" t="str">
        <f>IF(AND(Email_TaskV2[[#This Row],[Status]]="ON PROGRESS",Email_TaskV2[[#This Row],[Type]]="RFI"),"YES","")</f>
        <v/>
      </c>
      <c r="AY17" s="17">
        <f>IF(Email_TaskV2[[#This Row],[Nomor Nodin RFS/RFI]]="","",DAY(Email_TaskV2[[#This Row],[Tanggal nodin RFS/RFI]]))</f>
        <v>5</v>
      </c>
      <c r="AZ17" s="40" t="str">
        <f>IF(Email_TaskV2[[#This Row],[Nomor Nodin RFS/RFI]]="","",TEXT(Email_TaskV2[[#This Row],[Tanggal nodin RFS/RFI]],"MMM"))</f>
        <v>Jan</v>
      </c>
      <c r="BA17" s="46" t="str">
        <f>IF(Email_TaskV2[[#This Row],[Nodin BO]]="","No","Yes")</f>
        <v>Yes</v>
      </c>
      <c r="BB17" s="21">
        <f>YEAR(Email_TaskV2[[#This Row],[Tanggal nodin RFS/RFI]])</f>
        <v>2023</v>
      </c>
      <c r="BC17" s="25">
        <f>IF(Email_TaskV2[[#This Row],[Month]]="",13,MONTH(Email_TaskV2[[#This Row],[Tanggal nodin RFS/RFI]]))</f>
        <v>1</v>
      </c>
    </row>
    <row r="18" spans="1:55" ht="15" customHeight="1" x14ac:dyDescent="0.3">
      <c r="A18" s="59">
        <v>17</v>
      </c>
      <c r="B18" s="28" t="s">
        <v>340</v>
      </c>
      <c r="C18" s="79">
        <v>44931</v>
      </c>
      <c r="D18" s="33" t="s">
        <v>341</v>
      </c>
      <c r="E18" s="39" t="s">
        <v>79</v>
      </c>
      <c r="F18" s="39" t="s">
        <v>80</v>
      </c>
      <c r="G18" s="30">
        <v>44931</v>
      </c>
      <c r="H18" s="30">
        <v>44949</v>
      </c>
      <c r="I18" s="28"/>
      <c r="J18" s="30"/>
      <c r="K18" s="28"/>
      <c r="L18" s="27"/>
      <c r="M18" s="31"/>
      <c r="N18" s="31" t="s">
        <v>138</v>
      </c>
      <c r="O18" s="31" t="s">
        <v>104</v>
      </c>
      <c r="P18" s="31" t="str">
        <f>VLOOKUP(Email_TaskV2[[#This Row],[PIC Dev]],[1]Organization!C:D,2,FALSE)</f>
        <v>Postpaid, Roaming, and Interconnect</v>
      </c>
      <c r="Q18" s="31" t="s">
        <v>342</v>
      </c>
      <c r="R18" s="28"/>
      <c r="S18" s="28" t="s">
        <v>57</v>
      </c>
      <c r="T18" s="28" t="s">
        <v>229</v>
      </c>
      <c r="U18" s="43" t="s">
        <v>339</v>
      </c>
      <c r="V18" s="30">
        <v>44663</v>
      </c>
      <c r="W18" s="28" t="s">
        <v>167</v>
      </c>
      <c r="X18" s="28" t="s">
        <v>173</v>
      </c>
      <c r="Y18" s="28" t="s">
        <v>174</v>
      </c>
      <c r="Z18" s="28" t="s">
        <v>58</v>
      </c>
      <c r="AA18" s="28" t="s">
        <v>59</v>
      </c>
      <c r="AB18" s="28" t="s">
        <v>94</v>
      </c>
      <c r="AC18" s="28" t="s">
        <v>84</v>
      </c>
      <c r="AD18" s="18" t="s">
        <v>72</v>
      </c>
      <c r="AE18" s="27"/>
      <c r="AF18" s="27"/>
      <c r="AG18" s="28"/>
      <c r="AH18" s="28"/>
      <c r="AI18" s="57" t="s">
        <v>64</v>
      </c>
      <c r="AJ18" s="58" t="str">
        <f t="shared" si="4"/>
        <v/>
      </c>
      <c r="AK18" s="19"/>
      <c r="AL18" s="19"/>
      <c r="AM18" s="19"/>
      <c r="AN18" s="19"/>
      <c r="AO18" s="19"/>
      <c r="AP18" s="19"/>
      <c r="AQ18" s="20">
        <f ca="1">IF(AND(Email_TaskV2[[#This Row],[Status]]="ON PROGRESS"),TODAY()-Email_TaskV2[[#This Row],[Tanggal nodin RFS/RFI]],0)</f>
        <v>0</v>
      </c>
      <c r="AR18" s="20">
        <f ca="1">IF(AND(Email_TaskV2[[#This Row],[Status]]="ON PROGRESS",Email_TaskV2[[#This Row],[Type]]="RFI"),TODAY()-Email_TaskV2[[#This Row],[Tanggal nodin RFS/RFI]],0)</f>
        <v>0</v>
      </c>
      <c r="AS18" s="20" t="str">
        <f ca="1">IF(Email_TaskV2[[#This Row],[Aging]]&gt;7,"Warning","")</f>
        <v/>
      </c>
      <c r="AT18" s="37"/>
      <c r="AU18" s="37"/>
      <c r="AV18" s="37"/>
      <c r="AW18" s="17" t="str">
        <f>IF(AND(Email_TaskV2[[#This Row],[Status]]="ON PROGRESS",Email_TaskV2[[#This Row],[Type]]="RFS"),"YES","")</f>
        <v/>
      </c>
      <c r="AX18" s="17" t="str">
        <f>IF(AND(Email_TaskV2[[#This Row],[Status]]="ON PROGRESS",Email_TaskV2[[#This Row],[Type]]="RFI"),"YES","")</f>
        <v/>
      </c>
      <c r="AY18" s="17">
        <f>IF(Email_TaskV2[[#This Row],[Nomor Nodin RFS/RFI]]="","",DAY(Email_TaskV2[[#This Row],[Tanggal nodin RFS/RFI]]))</f>
        <v>5</v>
      </c>
      <c r="AZ18" s="40" t="str">
        <f>IF(Email_TaskV2[[#This Row],[Nomor Nodin RFS/RFI]]="","",TEXT(Email_TaskV2[[#This Row],[Tanggal nodin RFS/RFI]],"MMM"))</f>
        <v>Jan</v>
      </c>
      <c r="BA18" s="46" t="str">
        <f>IF(Email_TaskV2[[#This Row],[Nodin BO]]="","No","Yes")</f>
        <v>Yes</v>
      </c>
      <c r="BB18" s="21">
        <f>YEAR(Email_TaskV2[[#This Row],[Tanggal nodin RFS/RFI]])</f>
        <v>2023</v>
      </c>
      <c r="BC18" s="25">
        <f>IF(Email_TaskV2[[#This Row],[Month]]="",13,MONTH(Email_TaskV2[[#This Row],[Tanggal nodin RFS/RFI]]))</f>
        <v>1</v>
      </c>
    </row>
    <row r="19" spans="1:55" ht="12.75" customHeight="1" x14ac:dyDescent="0.3">
      <c r="A19" s="59">
        <v>18</v>
      </c>
      <c r="B19" s="28" t="s">
        <v>343</v>
      </c>
      <c r="C19" s="79">
        <v>44931</v>
      </c>
      <c r="D19" s="33" t="s">
        <v>344</v>
      </c>
      <c r="E19" s="28" t="s">
        <v>55</v>
      </c>
      <c r="F19" s="28" t="s">
        <v>78</v>
      </c>
      <c r="G19" s="30">
        <v>44935</v>
      </c>
      <c r="H19" s="30">
        <v>44937</v>
      </c>
      <c r="I19" s="28" t="s">
        <v>345</v>
      </c>
      <c r="J19" s="30">
        <v>44938</v>
      </c>
      <c r="K19" s="43" t="s">
        <v>346</v>
      </c>
      <c r="L19" s="22">
        <f t="shared" ref="L19:L28" si="5">H19-C19</f>
        <v>6</v>
      </c>
      <c r="M19" s="22">
        <f t="shared" ref="M19:M28" si="6">J19-G19</f>
        <v>3</v>
      </c>
      <c r="N19" s="31" t="s">
        <v>127</v>
      </c>
      <c r="O19" s="31" t="s">
        <v>56</v>
      </c>
      <c r="P19" s="31" t="str">
        <f>VLOOKUP(Email_TaskV2[[#This Row],[PIC Dev]],[1]Organization!C:D,2,FALSE)</f>
        <v>BSM Prepaid</v>
      </c>
      <c r="Q19" s="31"/>
      <c r="R19" s="28">
        <v>110</v>
      </c>
      <c r="S19" s="28" t="s">
        <v>75</v>
      </c>
      <c r="T19" s="28" t="s">
        <v>347</v>
      </c>
      <c r="U19" s="28" t="s">
        <v>348</v>
      </c>
      <c r="V19" s="30">
        <v>44930</v>
      </c>
      <c r="W19" s="28" t="s">
        <v>166</v>
      </c>
      <c r="X19" s="28" t="s">
        <v>194</v>
      </c>
      <c r="Y19" s="28" t="s">
        <v>156</v>
      </c>
      <c r="Z19" s="28" t="s">
        <v>58</v>
      </c>
      <c r="AA19" s="28" t="s">
        <v>59</v>
      </c>
      <c r="AB19" s="28" t="s">
        <v>60</v>
      </c>
      <c r="AC19" s="28" t="s">
        <v>61</v>
      </c>
      <c r="AD19" s="18" t="s">
        <v>103</v>
      </c>
      <c r="AE19" s="27"/>
      <c r="AF19" s="27"/>
      <c r="AG19" s="28"/>
      <c r="AH19" s="28"/>
      <c r="AI19" s="28" t="s">
        <v>64</v>
      </c>
      <c r="AJ19" s="19" t="str">
        <f t="shared" si="4"/>
        <v/>
      </c>
      <c r="AK19" s="19"/>
      <c r="AL19" s="19"/>
      <c r="AM19" s="19"/>
      <c r="AN19" s="19"/>
      <c r="AO19" s="19"/>
      <c r="AP19" s="19"/>
      <c r="AQ19" s="20">
        <f ca="1">IF(AND(Email_TaskV2[[#This Row],[Status]]="ON PROGRESS"),TODAY()-Email_TaskV2[[#This Row],[Tanggal nodin RFS/RFI]],0)</f>
        <v>0</v>
      </c>
      <c r="AR19" s="20">
        <f ca="1">IF(AND(Email_TaskV2[[#This Row],[Status]]="ON PROGRESS",Email_TaskV2[[#This Row],[Type]]="RFI"),TODAY()-Email_TaskV2[[#This Row],[Tanggal nodin RFS/RFI]],0)</f>
        <v>0</v>
      </c>
      <c r="AS19" s="20" t="str">
        <f ca="1">IF(Email_TaskV2[[#This Row],[Aging]]&gt;7,"Warning","")</f>
        <v/>
      </c>
      <c r="AT19" s="49"/>
      <c r="AU19" s="49"/>
      <c r="AV19" s="49"/>
      <c r="AW19" s="17" t="str">
        <f>IF(AND(Email_TaskV2[[#This Row],[Status]]="ON PROGRESS",Email_TaskV2[[#This Row],[Type]]="RFS"),"YES","")</f>
        <v/>
      </c>
      <c r="AX19" s="49" t="str">
        <f>IF(AND(Email_TaskV2[[#This Row],[Status]]="ON PROGRESS",Email_TaskV2[[#This Row],[Type]]="RFI"),"YES","")</f>
        <v/>
      </c>
      <c r="AY19" s="17">
        <f>IF(Email_TaskV2[[#This Row],[Nomor Nodin RFS/RFI]]="","",DAY(Email_TaskV2[[#This Row],[Tanggal nodin RFS/RFI]]))</f>
        <v>5</v>
      </c>
      <c r="AZ19" s="40" t="str">
        <f>IF(Email_TaskV2[[#This Row],[Nomor Nodin RFS/RFI]]="","",TEXT(Email_TaskV2[[#This Row],[Tanggal nodin RFS/RFI]],"MMM"))</f>
        <v>Jan</v>
      </c>
      <c r="BA19" s="54" t="str">
        <f>IF(Email_TaskV2[[#This Row],[Nodin BO]]="","No","Yes")</f>
        <v>Yes</v>
      </c>
      <c r="BB19" s="21">
        <f>YEAR(Email_TaskV2[[#This Row],[Tanggal nodin RFS/RFI]])</f>
        <v>2023</v>
      </c>
      <c r="BC19" s="25">
        <f>IF(Email_TaskV2[[#This Row],[Month]]="",13,MONTH(Email_TaskV2[[#This Row],[Tanggal nodin RFS/RFI]]))</f>
        <v>1</v>
      </c>
    </row>
    <row r="20" spans="1:55" ht="15" customHeight="1" x14ac:dyDescent="0.3">
      <c r="A20" s="59">
        <v>19</v>
      </c>
      <c r="B20" s="28" t="s">
        <v>349</v>
      </c>
      <c r="C20" s="79">
        <v>44931</v>
      </c>
      <c r="D20" s="31" t="s">
        <v>350</v>
      </c>
      <c r="E20" s="28" t="s">
        <v>55</v>
      </c>
      <c r="F20" s="28" t="s">
        <v>78</v>
      </c>
      <c r="G20" s="30">
        <v>44935</v>
      </c>
      <c r="H20" s="30">
        <v>44942</v>
      </c>
      <c r="I20" s="28" t="s">
        <v>351</v>
      </c>
      <c r="J20" s="30">
        <v>44943</v>
      </c>
      <c r="K20" s="43" t="s">
        <v>352</v>
      </c>
      <c r="L20" s="22">
        <f t="shared" si="5"/>
        <v>11</v>
      </c>
      <c r="M20" s="22">
        <f t="shared" si="6"/>
        <v>8</v>
      </c>
      <c r="N20" s="31" t="s">
        <v>127</v>
      </c>
      <c r="O20" s="31" t="s">
        <v>56</v>
      </c>
      <c r="P20" s="31" t="str">
        <f>VLOOKUP(Email_TaskV2[[#This Row],[PIC Dev]],[1]Organization!C:D,2,FALSE)</f>
        <v>BSM Prepaid</v>
      </c>
      <c r="Q20" s="31"/>
      <c r="R20" s="28">
        <v>70</v>
      </c>
      <c r="S20" s="28" t="s">
        <v>75</v>
      </c>
      <c r="T20" s="28" t="s">
        <v>152</v>
      </c>
      <c r="U20" s="43" t="s">
        <v>353</v>
      </c>
      <c r="V20" s="30">
        <v>44862</v>
      </c>
      <c r="W20" s="28"/>
      <c r="X20" s="28" t="s">
        <v>194</v>
      </c>
      <c r="Y20" s="28" t="s">
        <v>156</v>
      </c>
      <c r="Z20" s="28" t="s">
        <v>58</v>
      </c>
      <c r="AA20" s="28" t="s">
        <v>59</v>
      </c>
      <c r="AB20" s="28" t="s">
        <v>60</v>
      </c>
      <c r="AC20" s="28" t="s">
        <v>71</v>
      </c>
      <c r="AD20" s="18" t="s">
        <v>106</v>
      </c>
      <c r="AE20" s="27"/>
      <c r="AF20" s="27"/>
      <c r="AG20" s="28"/>
      <c r="AH20" s="28"/>
      <c r="AI20" s="28" t="s">
        <v>64</v>
      </c>
      <c r="AJ20" s="19" t="str">
        <f t="shared" si="4"/>
        <v/>
      </c>
      <c r="AK20" s="19"/>
      <c r="AL20" s="19"/>
      <c r="AM20" s="19"/>
      <c r="AN20" s="19"/>
      <c r="AO20" s="19"/>
      <c r="AP20" s="19"/>
      <c r="AQ20" s="20">
        <f ca="1">IF(AND(Email_TaskV2[[#This Row],[Status]]="ON PROGRESS"),TODAY()-Email_TaskV2[[#This Row],[Tanggal nodin RFS/RFI]],0)</f>
        <v>0</v>
      </c>
      <c r="AR20" s="20">
        <f ca="1">IF(AND(Email_TaskV2[[#This Row],[Status]]="ON PROGRESS",Email_TaskV2[[#This Row],[Type]]="RFI"),TODAY()-Email_TaskV2[[#This Row],[Tanggal nodin RFS/RFI]],0)</f>
        <v>0</v>
      </c>
      <c r="AS20" s="20" t="str">
        <f ca="1">IF(Email_TaskV2[[#This Row],[Aging]]&gt;7,"Warning","")</f>
        <v/>
      </c>
      <c r="AT20" s="49"/>
      <c r="AU20" s="49"/>
      <c r="AV20" s="49"/>
      <c r="AW20" s="37" t="str">
        <f>IF(AND(Email_TaskV2[[#This Row],[Status]]="ON PROGRESS",Email_TaskV2[[#This Row],[Type]]="RFS"),"YES","")</f>
        <v/>
      </c>
      <c r="AX20" s="49" t="str">
        <f>IF(AND(Email_TaskV2[[#This Row],[Status]]="ON PROGRESS",Email_TaskV2[[#This Row],[Type]]="RFI"),"YES","")</f>
        <v/>
      </c>
      <c r="AY20" s="37">
        <f>IF(Email_TaskV2[[#This Row],[Nomor Nodin RFS/RFI]]="","",DAY(Email_TaskV2[[#This Row],[Tanggal nodin RFS/RFI]]))</f>
        <v>5</v>
      </c>
      <c r="AZ20" s="45" t="str">
        <f>IF(Email_TaskV2[[#This Row],[Nomor Nodin RFS/RFI]]="","",TEXT(Email_TaskV2[[#This Row],[Tanggal nodin RFS/RFI]],"MMM"))</f>
        <v>Jan</v>
      </c>
      <c r="BA20" s="54" t="str">
        <f>IF(Email_TaskV2[[#This Row],[Nodin BO]]="","No","Yes")</f>
        <v>Yes</v>
      </c>
      <c r="BB20" s="21">
        <f>YEAR(Email_TaskV2[[#This Row],[Tanggal nodin RFS/RFI]])</f>
        <v>2023</v>
      </c>
      <c r="BC20" s="42">
        <f>IF(Email_TaskV2[[#This Row],[Month]]="",13,MONTH(Email_TaskV2[[#This Row],[Tanggal nodin RFS/RFI]]))</f>
        <v>1</v>
      </c>
    </row>
    <row r="21" spans="1:55" ht="15" customHeight="1" x14ac:dyDescent="0.3">
      <c r="A21" s="59">
        <v>20</v>
      </c>
      <c r="B21" s="28" t="s">
        <v>354</v>
      </c>
      <c r="C21" s="79">
        <v>44935</v>
      </c>
      <c r="D21" s="33" t="s">
        <v>355</v>
      </c>
      <c r="E21" s="28" t="s">
        <v>55</v>
      </c>
      <c r="F21" s="28" t="s">
        <v>78</v>
      </c>
      <c r="G21" s="30">
        <v>44937</v>
      </c>
      <c r="H21" s="30">
        <v>44948</v>
      </c>
      <c r="I21" s="28" t="s">
        <v>356</v>
      </c>
      <c r="J21" s="30">
        <v>44949</v>
      </c>
      <c r="K21" s="43" t="s">
        <v>357</v>
      </c>
      <c r="L21" s="22">
        <f t="shared" si="5"/>
        <v>13</v>
      </c>
      <c r="M21" s="22">
        <f t="shared" si="6"/>
        <v>12</v>
      </c>
      <c r="N21" s="31" t="s">
        <v>114</v>
      </c>
      <c r="O21" s="31" t="s">
        <v>115</v>
      </c>
      <c r="P21" s="31" t="str">
        <f>VLOOKUP(Email_TaskV2[[#This Row],[PIC Dev]],[1]Organization!C:D,2,FALSE)</f>
        <v>BSM Prepaid</v>
      </c>
      <c r="Q21" s="31"/>
      <c r="R21" s="28">
        <v>170</v>
      </c>
      <c r="S21" s="28" t="s">
        <v>75</v>
      </c>
      <c r="T21" s="28" t="s">
        <v>358</v>
      </c>
      <c r="U21" s="43" t="s">
        <v>214</v>
      </c>
      <c r="V21" s="44">
        <v>44894</v>
      </c>
      <c r="W21" s="28" t="s">
        <v>154</v>
      </c>
      <c r="X21" s="28" t="s">
        <v>160</v>
      </c>
      <c r="Y21" s="28" t="s">
        <v>155</v>
      </c>
      <c r="Z21" s="28" t="s">
        <v>58</v>
      </c>
      <c r="AA21" s="28" t="s">
        <v>59</v>
      </c>
      <c r="AB21" s="28" t="s">
        <v>118</v>
      </c>
      <c r="AC21" s="28" t="s">
        <v>61</v>
      </c>
      <c r="AD21" s="18" t="s">
        <v>93</v>
      </c>
      <c r="AE21" s="27"/>
      <c r="AF21" s="27"/>
      <c r="AG21" s="28"/>
      <c r="AH21" s="28"/>
      <c r="AI21" s="57" t="s">
        <v>62</v>
      </c>
      <c r="AJ21" s="58" t="str">
        <f t="shared" si="4"/>
        <v>(Sigos Automation)</v>
      </c>
      <c r="AK21" s="19">
        <v>1</v>
      </c>
      <c r="AL21" s="19"/>
      <c r="AM21" s="19"/>
      <c r="AN21" s="19"/>
      <c r="AO21" s="19"/>
      <c r="AP21" s="19"/>
      <c r="AQ21" s="20">
        <f ca="1">IF(AND(Email_TaskV2[[#This Row],[Status]]="ON PROGRESS"),TODAY()-Email_TaskV2[[#This Row],[Tanggal nodin RFS/RFI]],0)</f>
        <v>0</v>
      </c>
      <c r="AR21" s="20">
        <f ca="1">IF(AND(Email_TaskV2[[#This Row],[Status]]="ON PROGRESS",Email_TaskV2[[#This Row],[Type]]="RFI"),TODAY()-Email_TaskV2[[#This Row],[Tanggal nodin RFS/RFI]],0)</f>
        <v>0</v>
      </c>
      <c r="AS21" s="20" t="str">
        <f ca="1">IF(Email_TaskV2[[#This Row],[Aging]]&gt;7,"Warning","")</f>
        <v/>
      </c>
      <c r="AT21" s="37"/>
      <c r="AU21" s="37"/>
      <c r="AV21" s="37"/>
      <c r="AW21" s="37" t="str">
        <f>IF(AND(Email_TaskV2[[#This Row],[Status]]="ON PROGRESS",Email_TaskV2[[#This Row],[Type]]="RFS"),"YES","")</f>
        <v/>
      </c>
      <c r="AX21" s="17" t="str">
        <f>IF(AND(Email_TaskV2[[#This Row],[Status]]="ON PROGRESS",Email_TaskV2[[#This Row],[Type]]="RFI"),"YES","")</f>
        <v/>
      </c>
      <c r="AY21" s="37">
        <f>IF(Email_TaskV2[[#This Row],[Nomor Nodin RFS/RFI]]="","",DAY(Email_TaskV2[[#This Row],[Tanggal nodin RFS/RFI]]))</f>
        <v>9</v>
      </c>
      <c r="AZ21" s="45" t="str">
        <f>IF(Email_TaskV2[[#This Row],[Nomor Nodin RFS/RFI]]="","",TEXT(Email_TaskV2[[#This Row],[Tanggal nodin RFS/RFI]],"MMM"))</f>
        <v>Jan</v>
      </c>
      <c r="BA21" s="46" t="str">
        <f>IF(Email_TaskV2[[#This Row],[Nodin BO]]="","No","Yes")</f>
        <v>Yes</v>
      </c>
      <c r="BB21" s="61">
        <f>YEAR(Email_TaskV2[[#This Row],[Tanggal nodin RFS/RFI]])</f>
        <v>2023</v>
      </c>
      <c r="BC21" s="42">
        <f>IF(Email_TaskV2[[#This Row],[Month]]="",13,MONTH(Email_TaskV2[[#This Row],[Tanggal nodin RFS/RFI]]))</f>
        <v>1</v>
      </c>
    </row>
    <row r="22" spans="1:55" ht="15" customHeight="1" x14ac:dyDescent="0.3">
      <c r="A22" s="59">
        <v>21</v>
      </c>
      <c r="B22" s="28" t="s">
        <v>359</v>
      </c>
      <c r="C22" s="79">
        <v>44935</v>
      </c>
      <c r="D22" s="31" t="s">
        <v>360</v>
      </c>
      <c r="E22" s="28" t="s">
        <v>55</v>
      </c>
      <c r="F22" s="28" t="s">
        <v>90</v>
      </c>
      <c r="G22" s="30">
        <v>44936</v>
      </c>
      <c r="H22" s="30">
        <v>44938</v>
      </c>
      <c r="I22" s="28" t="s">
        <v>361</v>
      </c>
      <c r="J22" s="30">
        <v>44938</v>
      </c>
      <c r="K22" s="43" t="s">
        <v>362</v>
      </c>
      <c r="L22" s="22">
        <f t="shared" si="5"/>
        <v>3</v>
      </c>
      <c r="M22" s="22">
        <f t="shared" si="6"/>
        <v>2</v>
      </c>
      <c r="N22" s="31" t="s">
        <v>99</v>
      </c>
      <c r="O22" s="31" t="s">
        <v>100</v>
      </c>
      <c r="P22" s="31" t="str">
        <f>VLOOKUP(Email_TaskV2[[#This Row],[PIC Dev]],[1]Organization!C:D,2,FALSE)</f>
        <v>Postpaid, Roaming, and Interconnect</v>
      </c>
      <c r="Q22" s="33" t="s">
        <v>363</v>
      </c>
      <c r="R22" s="28">
        <v>186</v>
      </c>
      <c r="S22" s="28" t="s">
        <v>57</v>
      </c>
      <c r="T22" s="28" t="s">
        <v>364</v>
      </c>
      <c r="U22" s="43" t="s">
        <v>365</v>
      </c>
      <c r="V22" s="30">
        <v>44924</v>
      </c>
      <c r="W22" s="28" t="s">
        <v>167</v>
      </c>
      <c r="X22" s="28" t="s">
        <v>173</v>
      </c>
      <c r="Y22" s="28" t="s">
        <v>174</v>
      </c>
      <c r="Z22" s="28" t="s">
        <v>58</v>
      </c>
      <c r="AA22" s="28" t="s">
        <v>59</v>
      </c>
      <c r="AB22" s="28" t="s">
        <v>60</v>
      </c>
      <c r="AC22" s="28" t="s">
        <v>84</v>
      </c>
      <c r="AD22" s="18" t="s">
        <v>72</v>
      </c>
      <c r="AE22" s="27" t="s">
        <v>85</v>
      </c>
      <c r="AF22" s="27"/>
      <c r="AG22" s="28"/>
      <c r="AH22" s="28"/>
      <c r="AI22" s="28" t="s">
        <v>64</v>
      </c>
      <c r="AJ22" s="19" t="str">
        <f t="shared" si="4"/>
        <v/>
      </c>
      <c r="AK22" s="19"/>
      <c r="AL22" s="19"/>
      <c r="AM22" s="19"/>
      <c r="AN22" s="19"/>
      <c r="AO22" s="19"/>
      <c r="AP22" s="19"/>
      <c r="AQ22" s="20">
        <f ca="1">IF(AND(Email_TaskV2[[#This Row],[Status]]="ON PROGRESS"),TODAY()-Email_TaskV2[[#This Row],[Tanggal nodin RFS/RFI]],0)</f>
        <v>0</v>
      </c>
      <c r="AR22" s="20">
        <f ca="1">IF(AND(Email_TaskV2[[#This Row],[Status]]="ON PROGRESS",Email_TaskV2[[#This Row],[Type]]="RFI"),TODAY()-Email_TaskV2[[#This Row],[Tanggal nodin RFS/RFI]],0)</f>
        <v>0</v>
      </c>
      <c r="AS22" s="20" t="str">
        <f ca="1">IF(Email_TaskV2[[#This Row],[Aging]]&gt;7,"Warning","")</f>
        <v/>
      </c>
      <c r="AT22" s="37"/>
      <c r="AU22" s="37"/>
      <c r="AV22" s="37"/>
      <c r="AW22" s="37" t="str">
        <f>IF(AND(Email_TaskV2[[#This Row],[Status]]="ON PROGRESS",Email_TaskV2[[#This Row],[Type]]="RFS"),"YES","")</f>
        <v/>
      </c>
      <c r="AX22" s="17" t="str">
        <f>IF(AND(Email_TaskV2[[#This Row],[Status]]="ON PROGRESS",Email_TaskV2[[#This Row],[Type]]="RFI"),"YES","")</f>
        <v/>
      </c>
      <c r="AY22" s="37">
        <f>IF(Email_TaskV2[[#This Row],[Nomor Nodin RFS/RFI]]="","",DAY(Email_TaskV2[[#This Row],[Tanggal nodin RFS/RFI]]))</f>
        <v>9</v>
      </c>
      <c r="AZ22" s="45" t="str">
        <f>IF(Email_TaskV2[[#This Row],[Nomor Nodin RFS/RFI]]="","",TEXT(Email_TaskV2[[#This Row],[Tanggal nodin RFS/RFI]],"MMM"))</f>
        <v>Jan</v>
      </c>
      <c r="BA22" s="46" t="str">
        <f>IF(Email_TaskV2[[#This Row],[Nodin BO]]="","No","Yes")</f>
        <v>Yes</v>
      </c>
      <c r="BB22" s="61">
        <f>YEAR(Email_TaskV2[[#This Row],[Tanggal nodin RFS/RFI]])</f>
        <v>2023</v>
      </c>
      <c r="BC22" s="42">
        <f>IF(Email_TaskV2[[#This Row],[Month]]="",13,MONTH(Email_TaskV2[[#This Row],[Tanggal nodin RFS/RFI]]))</f>
        <v>1</v>
      </c>
    </row>
    <row r="23" spans="1:55" ht="15" customHeight="1" x14ac:dyDescent="0.3">
      <c r="A23" s="59">
        <v>22</v>
      </c>
      <c r="B23" s="22" t="s">
        <v>366</v>
      </c>
      <c r="C23" s="79">
        <v>44935</v>
      </c>
      <c r="D23" s="26" t="s">
        <v>367</v>
      </c>
      <c r="E23" s="22" t="s">
        <v>55</v>
      </c>
      <c r="F23" s="28" t="s">
        <v>78</v>
      </c>
      <c r="G23" s="82">
        <v>44936</v>
      </c>
      <c r="H23" s="82">
        <v>44936</v>
      </c>
      <c r="I23" s="22" t="s">
        <v>368</v>
      </c>
      <c r="J23" s="82">
        <v>44936</v>
      </c>
      <c r="K23" s="43" t="s">
        <v>369</v>
      </c>
      <c r="L23" s="22">
        <f t="shared" si="5"/>
        <v>1</v>
      </c>
      <c r="M23" s="22">
        <f t="shared" si="6"/>
        <v>0</v>
      </c>
      <c r="N23" s="31" t="s">
        <v>73</v>
      </c>
      <c r="O23" s="31" t="s">
        <v>74</v>
      </c>
      <c r="P23" s="24" t="str">
        <f>VLOOKUP(Email_TaskV2[[#This Row],[PIC Dev]],[1]Organization!C:D,2,FALSE)</f>
        <v>Digital and VAS</v>
      </c>
      <c r="Q23" s="24"/>
      <c r="R23" s="22">
        <v>3</v>
      </c>
      <c r="S23" s="22" t="s">
        <v>75</v>
      </c>
      <c r="T23" s="22" t="s">
        <v>370</v>
      </c>
      <c r="U23" s="28"/>
      <c r="V23" s="28"/>
      <c r="W23" s="28"/>
      <c r="X23" s="28"/>
      <c r="Y23" s="28"/>
      <c r="Z23" s="28" t="s">
        <v>58</v>
      </c>
      <c r="AA23" s="28" t="s">
        <v>59</v>
      </c>
      <c r="AB23" s="28" t="s">
        <v>76</v>
      </c>
      <c r="AC23" s="28" t="s">
        <v>71</v>
      </c>
      <c r="AD23" s="18" t="s">
        <v>93</v>
      </c>
      <c r="AE23" s="23"/>
      <c r="AF23" s="23"/>
      <c r="AG23" s="22"/>
      <c r="AH23" s="22"/>
      <c r="AI23" s="28" t="s">
        <v>62</v>
      </c>
      <c r="AJ23" s="19" t="str">
        <f t="shared" si="4"/>
        <v>(Sigos Automation)</v>
      </c>
      <c r="AK23" s="19">
        <v>1</v>
      </c>
      <c r="AL23" s="19"/>
      <c r="AM23" s="19"/>
      <c r="AN23" s="19"/>
      <c r="AO23" s="19"/>
      <c r="AP23" s="19"/>
      <c r="AQ23" s="20">
        <f ca="1">IF(AND(Email_TaskV2[[#This Row],[Status]]="ON PROGRESS"),TODAY()-Email_TaskV2[[#This Row],[Tanggal nodin RFS/RFI]],0)</f>
        <v>0</v>
      </c>
      <c r="AR23" s="20">
        <f ca="1">IF(AND(Email_TaskV2[[#This Row],[Status]]="ON PROGRESS",Email_TaskV2[[#This Row],[Type]]="RFI"),TODAY()-Email_TaskV2[[#This Row],[Tanggal nodin RFS/RFI]],0)</f>
        <v>0</v>
      </c>
      <c r="AS23" s="20" t="str">
        <f ca="1">IF(Email_TaskV2[[#This Row],[Aging]]&gt;7,"Warning","")</f>
        <v/>
      </c>
      <c r="AT23" s="49"/>
      <c r="AU23" s="49"/>
      <c r="AV23" s="49"/>
      <c r="AW23" s="37" t="str">
        <f>IF(AND(Email_TaskV2[[#This Row],[Status]]="ON PROGRESS",Email_TaskV2[[#This Row],[Type]]="RFS"),"YES","")</f>
        <v/>
      </c>
      <c r="AX23" s="49" t="str">
        <f>IF(AND(Email_TaskV2[[#This Row],[Status]]="ON PROGRESS",Email_TaskV2[[#This Row],[Type]]="RFI"),"YES","")</f>
        <v/>
      </c>
      <c r="AY23" s="37">
        <f>IF(Email_TaskV2[[#This Row],[Nomor Nodin RFS/RFI]]="","",DAY(Email_TaskV2[[#This Row],[Tanggal nodin RFS/RFI]]))</f>
        <v>9</v>
      </c>
      <c r="AZ23" s="45" t="str">
        <f>IF(Email_TaskV2[[#This Row],[Nomor Nodin RFS/RFI]]="","",TEXT(Email_TaskV2[[#This Row],[Tanggal nodin RFS/RFI]],"MMM"))</f>
        <v>Jan</v>
      </c>
      <c r="BA23" s="54" t="str">
        <f>IF(Email_TaskV2[[#This Row],[Nodin BO]]="","No","Yes")</f>
        <v>Yes</v>
      </c>
      <c r="BB23" s="62">
        <f>YEAR(Email_TaskV2[[#This Row],[Tanggal nodin RFS/RFI]])</f>
        <v>2023</v>
      </c>
      <c r="BC23" s="42">
        <f>IF(Email_TaskV2[[#This Row],[Month]]="",13,MONTH(Email_TaskV2[[#This Row],[Tanggal nodin RFS/RFI]]))</f>
        <v>1</v>
      </c>
    </row>
    <row r="24" spans="1:55" ht="15" customHeight="1" x14ac:dyDescent="0.3">
      <c r="A24" s="59">
        <v>23</v>
      </c>
      <c r="B24" s="28" t="s">
        <v>371</v>
      </c>
      <c r="C24" s="79">
        <v>44935</v>
      </c>
      <c r="D24" s="33" t="s">
        <v>372</v>
      </c>
      <c r="E24" s="22" t="s">
        <v>55</v>
      </c>
      <c r="F24" s="28" t="s">
        <v>78</v>
      </c>
      <c r="G24" s="30">
        <v>44937</v>
      </c>
      <c r="H24" s="30">
        <v>44938</v>
      </c>
      <c r="I24" s="28" t="s">
        <v>373</v>
      </c>
      <c r="J24" s="30">
        <v>44938</v>
      </c>
      <c r="K24" s="50" t="s">
        <v>374</v>
      </c>
      <c r="L24" s="22">
        <f t="shared" si="5"/>
        <v>3</v>
      </c>
      <c r="M24" s="22">
        <f t="shared" si="6"/>
        <v>1</v>
      </c>
      <c r="N24" s="31" t="s">
        <v>73</v>
      </c>
      <c r="O24" s="31" t="s">
        <v>74</v>
      </c>
      <c r="P24" s="31" t="str">
        <f>VLOOKUP(Email_TaskV2[[#This Row],[PIC Dev]],[1]Organization!C:D,2,FALSE)</f>
        <v>Digital and VAS</v>
      </c>
      <c r="Q24" s="31"/>
      <c r="R24" s="28">
        <v>28</v>
      </c>
      <c r="S24" s="28" t="s">
        <v>75</v>
      </c>
      <c r="T24" s="28" t="s">
        <v>375</v>
      </c>
      <c r="U24" s="51"/>
      <c r="V24" s="51"/>
      <c r="W24" s="51" t="s">
        <v>177</v>
      </c>
      <c r="X24" s="51"/>
      <c r="Y24" s="51"/>
      <c r="Z24" s="28" t="s">
        <v>58</v>
      </c>
      <c r="AA24" s="28" t="s">
        <v>59</v>
      </c>
      <c r="AB24" s="28" t="s">
        <v>76</v>
      </c>
      <c r="AC24" s="28" t="s">
        <v>71</v>
      </c>
      <c r="AD24" s="18" t="s">
        <v>77</v>
      </c>
      <c r="AE24" s="27"/>
      <c r="AF24" s="27"/>
      <c r="AG24" s="28"/>
      <c r="AH24" s="28"/>
      <c r="AI24" s="28" t="s">
        <v>64</v>
      </c>
      <c r="AJ24" s="19" t="str">
        <f t="shared" si="4"/>
        <v/>
      </c>
      <c r="AK24" s="19"/>
      <c r="AL24" s="19"/>
      <c r="AM24" s="19"/>
      <c r="AN24" s="19"/>
      <c r="AO24" s="19"/>
      <c r="AP24" s="19"/>
      <c r="AQ24" s="20">
        <f ca="1">IF(AND(Email_TaskV2[[#This Row],[Status]]="ON PROGRESS"),TODAY()-Email_TaskV2[[#This Row],[Tanggal nodin RFS/RFI]],0)</f>
        <v>0</v>
      </c>
      <c r="AR24" s="20">
        <f ca="1">IF(AND(Email_TaskV2[[#This Row],[Status]]="ON PROGRESS",Email_TaskV2[[#This Row],[Type]]="RFI"),TODAY()-Email_TaskV2[[#This Row],[Tanggal nodin RFS/RFI]],0)</f>
        <v>0</v>
      </c>
      <c r="AS24" s="20" t="str">
        <f ca="1">IF(Email_TaskV2[[#This Row],[Aging]]&gt;7,"Warning","")</f>
        <v/>
      </c>
      <c r="AT24" s="49"/>
      <c r="AU24" s="49"/>
      <c r="AV24" s="49"/>
      <c r="AW24" s="37" t="str">
        <f>IF(AND(Email_TaskV2[[#This Row],[Status]]="ON PROGRESS",Email_TaskV2[[#This Row],[Type]]="RFS"),"YES","")</f>
        <v/>
      </c>
      <c r="AX24" s="49" t="str">
        <f>IF(AND(Email_TaskV2[[#This Row],[Status]]="ON PROGRESS",Email_TaskV2[[#This Row],[Type]]="RFI"),"YES","")</f>
        <v/>
      </c>
      <c r="AY24" s="37">
        <f>IF(Email_TaskV2[[#This Row],[Nomor Nodin RFS/RFI]]="","",DAY(Email_TaskV2[[#This Row],[Tanggal nodin RFS/RFI]]))</f>
        <v>9</v>
      </c>
      <c r="AZ24" s="45" t="str">
        <f>IF(Email_TaskV2[[#This Row],[Nomor Nodin RFS/RFI]]="","",TEXT(Email_TaskV2[[#This Row],[Tanggal nodin RFS/RFI]],"MMM"))</f>
        <v>Jan</v>
      </c>
      <c r="BA24" s="54" t="str">
        <f>IF(Email_TaskV2[[#This Row],[Nodin BO]]="","No","Yes")</f>
        <v>Yes</v>
      </c>
      <c r="BB24" s="62">
        <f>YEAR(Email_TaskV2[[#This Row],[Tanggal nodin RFS/RFI]])</f>
        <v>2023</v>
      </c>
      <c r="BC24" s="42">
        <f>IF(Email_TaskV2[[#This Row],[Month]]="",13,MONTH(Email_TaskV2[[#This Row],[Tanggal nodin RFS/RFI]]))</f>
        <v>1</v>
      </c>
    </row>
    <row r="25" spans="1:55" ht="15" customHeight="1" x14ac:dyDescent="0.3">
      <c r="A25" s="59">
        <v>24</v>
      </c>
      <c r="B25" s="28" t="s">
        <v>376</v>
      </c>
      <c r="C25" s="79">
        <v>44936</v>
      </c>
      <c r="D25" s="33" t="s">
        <v>377</v>
      </c>
      <c r="E25" s="28" t="s">
        <v>55</v>
      </c>
      <c r="F25" s="32" t="s">
        <v>90</v>
      </c>
      <c r="G25" s="30">
        <v>44936</v>
      </c>
      <c r="H25" s="30">
        <v>44937</v>
      </c>
      <c r="I25" s="28" t="s">
        <v>378</v>
      </c>
      <c r="J25" s="30">
        <v>44937</v>
      </c>
      <c r="K25" s="43" t="s">
        <v>379</v>
      </c>
      <c r="L25" s="22">
        <f t="shared" si="5"/>
        <v>1</v>
      </c>
      <c r="M25" s="22">
        <f t="shared" si="6"/>
        <v>1</v>
      </c>
      <c r="N25" s="31" t="s">
        <v>127</v>
      </c>
      <c r="O25" s="31" t="s">
        <v>56</v>
      </c>
      <c r="P25" s="31" t="str">
        <f>VLOOKUP(Email_TaskV2[[#This Row],[PIC Dev]],[1]Organization!C:D,2,FALSE)</f>
        <v>BSM Prepaid</v>
      </c>
      <c r="Q25" s="33" t="s">
        <v>380</v>
      </c>
      <c r="R25" s="28">
        <v>96</v>
      </c>
      <c r="S25" s="28" t="s">
        <v>57</v>
      </c>
      <c r="T25" s="28" t="s">
        <v>381</v>
      </c>
      <c r="U25" s="43" t="s">
        <v>382</v>
      </c>
      <c r="V25" s="30">
        <v>44935</v>
      </c>
      <c r="W25" s="28" t="s">
        <v>166</v>
      </c>
      <c r="X25" s="28" t="s">
        <v>383</v>
      </c>
      <c r="Y25" s="28" t="s">
        <v>224</v>
      </c>
      <c r="Z25" s="28" t="s">
        <v>58</v>
      </c>
      <c r="AA25" s="28" t="s">
        <v>59</v>
      </c>
      <c r="AB25" s="28" t="s">
        <v>60</v>
      </c>
      <c r="AC25" s="28" t="s">
        <v>61</v>
      </c>
      <c r="AD25" s="29" t="s">
        <v>91</v>
      </c>
      <c r="AE25" s="27" t="s">
        <v>67</v>
      </c>
      <c r="AF25" s="27" t="s">
        <v>141</v>
      </c>
      <c r="AG25" s="28"/>
      <c r="AH25" s="28"/>
      <c r="AI25" s="28" t="s">
        <v>62</v>
      </c>
      <c r="AJ25" s="19" t="str">
        <f t="shared" si="4"/>
        <v>(FUT Simulator)</v>
      </c>
      <c r="AK25" s="19"/>
      <c r="AL25" s="19"/>
      <c r="AM25" s="19">
        <v>3</v>
      </c>
      <c r="AN25" s="19"/>
      <c r="AO25" s="19"/>
      <c r="AP25" s="19"/>
      <c r="AQ25" s="20">
        <f ca="1">IF(AND(Email_TaskV2[[#This Row],[Status]]="ON PROGRESS"),TODAY()-Email_TaskV2[[#This Row],[Tanggal nodin RFS/RFI]],0)</f>
        <v>0</v>
      </c>
      <c r="AR25" s="20">
        <f ca="1">IF(AND(Email_TaskV2[[#This Row],[Status]]="ON PROGRESS",Email_TaskV2[[#This Row],[Type]]="RFI"),TODAY()-Email_TaskV2[[#This Row],[Tanggal nodin RFS/RFI]],0)</f>
        <v>0</v>
      </c>
      <c r="AS25" s="20" t="str">
        <f ca="1">IF(Email_TaskV2[[#This Row],[Aging]]&gt;7,"Warning","")</f>
        <v/>
      </c>
      <c r="AT25" s="49"/>
      <c r="AU25" s="49"/>
      <c r="AV25" s="49"/>
      <c r="AW25" s="37" t="str">
        <f>IF(AND(Email_TaskV2[[#This Row],[Status]]="ON PROGRESS",Email_TaskV2[[#This Row],[Type]]="RFS"),"YES","")</f>
        <v/>
      </c>
      <c r="AX25" s="49" t="str">
        <f>IF(AND(Email_TaskV2[[#This Row],[Status]]="ON PROGRESS",Email_TaskV2[[#This Row],[Type]]="RFI"),"YES","")</f>
        <v/>
      </c>
      <c r="AY25" s="37">
        <f>IF(Email_TaskV2[[#This Row],[Nomor Nodin RFS/RFI]]="","",DAY(Email_TaskV2[[#This Row],[Tanggal nodin RFS/RFI]]))</f>
        <v>10</v>
      </c>
      <c r="AZ25" s="45" t="str">
        <f>IF(Email_TaskV2[[#This Row],[Nomor Nodin RFS/RFI]]="","",TEXT(Email_TaskV2[[#This Row],[Tanggal nodin RFS/RFI]],"MMM"))</f>
        <v>Jan</v>
      </c>
      <c r="BA25" s="54" t="str">
        <f>IF(Email_TaskV2[[#This Row],[Nodin BO]]="","No","Yes")</f>
        <v>Yes</v>
      </c>
      <c r="BB25" s="62">
        <f>YEAR(Email_TaskV2[[#This Row],[Tanggal nodin RFS/RFI]])</f>
        <v>2023</v>
      </c>
      <c r="BC25" s="42">
        <f>IF(Email_TaskV2[[#This Row],[Month]]="",13,MONTH(Email_TaskV2[[#This Row],[Tanggal nodin RFS/RFI]]))</f>
        <v>1</v>
      </c>
    </row>
    <row r="26" spans="1:55" ht="15" customHeight="1" x14ac:dyDescent="0.3">
      <c r="A26" s="59">
        <v>25</v>
      </c>
      <c r="B26" s="28" t="s">
        <v>384</v>
      </c>
      <c r="C26" s="79">
        <v>44936</v>
      </c>
      <c r="D26" s="33" t="s">
        <v>385</v>
      </c>
      <c r="E26" s="28" t="s">
        <v>55</v>
      </c>
      <c r="F26" s="32" t="s">
        <v>90</v>
      </c>
      <c r="G26" s="30">
        <v>44936</v>
      </c>
      <c r="H26" s="30">
        <v>44937</v>
      </c>
      <c r="I26" s="28" t="s">
        <v>386</v>
      </c>
      <c r="J26" s="30">
        <v>44937</v>
      </c>
      <c r="K26" s="43" t="s">
        <v>387</v>
      </c>
      <c r="L26" s="22">
        <f t="shared" si="5"/>
        <v>1</v>
      </c>
      <c r="M26" s="22">
        <f t="shared" si="6"/>
        <v>1</v>
      </c>
      <c r="N26" s="31" t="s">
        <v>127</v>
      </c>
      <c r="O26" s="31" t="s">
        <v>56</v>
      </c>
      <c r="P26" s="31" t="str">
        <f>VLOOKUP(Email_TaskV2[[#This Row],[PIC Dev]],[1]Organization!C:D,2,FALSE)</f>
        <v>BSM Prepaid</v>
      </c>
      <c r="Q26" s="33" t="s">
        <v>388</v>
      </c>
      <c r="R26" s="28">
        <v>120</v>
      </c>
      <c r="S26" s="28" t="s">
        <v>57</v>
      </c>
      <c r="T26" s="28" t="s">
        <v>381</v>
      </c>
      <c r="U26" s="43" t="s">
        <v>382</v>
      </c>
      <c r="V26" s="30">
        <v>44935</v>
      </c>
      <c r="W26" s="28" t="s">
        <v>166</v>
      </c>
      <c r="X26" s="28" t="s">
        <v>383</v>
      </c>
      <c r="Y26" s="28" t="s">
        <v>224</v>
      </c>
      <c r="Z26" s="28" t="s">
        <v>58</v>
      </c>
      <c r="AA26" s="28" t="s">
        <v>59</v>
      </c>
      <c r="AB26" s="28" t="s">
        <v>60</v>
      </c>
      <c r="AC26" s="28" t="s">
        <v>61</v>
      </c>
      <c r="AD26" s="53" t="s">
        <v>142</v>
      </c>
      <c r="AE26" s="27" t="s">
        <v>63</v>
      </c>
      <c r="AF26" s="27"/>
      <c r="AG26" s="28"/>
      <c r="AH26" s="28"/>
      <c r="AI26" s="28" t="s">
        <v>62</v>
      </c>
      <c r="AJ26" s="19" t="str">
        <f t="shared" si="4"/>
        <v>(FUT Simulator)</v>
      </c>
      <c r="AK26" s="19"/>
      <c r="AL26" s="19"/>
      <c r="AM26" s="19">
        <v>3</v>
      </c>
      <c r="AN26" s="19"/>
      <c r="AO26" s="19"/>
      <c r="AP26" s="19"/>
      <c r="AQ26" s="20">
        <f ca="1">IF(AND(Email_TaskV2[[#This Row],[Status]]="ON PROGRESS"),TODAY()-Email_TaskV2[[#This Row],[Tanggal nodin RFS/RFI]],0)</f>
        <v>0</v>
      </c>
      <c r="AR26" s="20">
        <f ca="1">IF(AND(Email_TaskV2[[#This Row],[Status]]="ON PROGRESS",Email_TaskV2[[#This Row],[Type]]="RFI"),TODAY()-Email_TaskV2[[#This Row],[Tanggal nodin RFS/RFI]],0)</f>
        <v>0</v>
      </c>
      <c r="AS26" s="20" t="str">
        <f ca="1">IF(Email_TaskV2[[#This Row],[Aging]]&gt;7,"Warning","")</f>
        <v/>
      </c>
      <c r="AT26" s="49"/>
      <c r="AU26" s="49"/>
      <c r="AV26" s="49"/>
      <c r="AW26" s="37" t="str">
        <f>IF(AND(Email_TaskV2[[#This Row],[Status]]="ON PROGRESS",Email_TaskV2[[#This Row],[Type]]="RFS"),"YES","")</f>
        <v/>
      </c>
      <c r="AX26" s="49" t="str">
        <f>IF(AND(Email_TaskV2[[#This Row],[Status]]="ON PROGRESS",Email_TaskV2[[#This Row],[Type]]="RFI"),"YES","")</f>
        <v/>
      </c>
      <c r="AY26" s="37">
        <f>IF(Email_TaskV2[[#This Row],[Nomor Nodin RFS/RFI]]="","",DAY(Email_TaskV2[[#This Row],[Tanggal nodin RFS/RFI]]))</f>
        <v>10</v>
      </c>
      <c r="AZ26" s="45" t="str">
        <f>IF(Email_TaskV2[[#This Row],[Nomor Nodin RFS/RFI]]="","",TEXT(Email_TaskV2[[#This Row],[Tanggal nodin RFS/RFI]],"MMM"))</f>
        <v>Jan</v>
      </c>
      <c r="BA26" s="54" t="str">
        <f>IF(Email_TaskV2[[#This Row],[Nodin BO]]="","No","Yes")</f>
        <v>Yes</v>
      </c>
      <c r="BB26" s="62">
        <f>YEAR(Email_TaskV2[[#This Row],[Tanggal nodin RFS/RFI]])</f>
        <v>2023</v>
      </c>
      <c r="BC26" s="42">
        <f>IF(Email_TaskV2[[#This Row],[Month]]="",13,MONTH(Email_TaskV2[[#This Row],[Tanggal nodin RFS/RFI]]))</f>
        <v>1</v>
      </c>
    </row>
    <row r="27" spans="1:55" ht="15" customHeight="1" x14ac:dyDescent="0.3">
      <c r="A27" s="59">
        <v>26</v>
      </c>
      <c r="B27" s="28" t="s">
        <v>389</v>
      </c>
      <c r="C27" s="79">
        <v>44936</v>
      </c>
      <c r="D27" s="33" t="s">
        <v>390</v>
      </c>
      <c r="E27" s="28" t="s">
        <v>55</v>
      </c>
      <c r="F27" s="32" t="s">
        <v>90</v>
      </c>
      <c r="G27" s="30">
        <v>44937</v>
      </c>
      <c r="H27" s="30">
        <v>44939</v>
      </c>
      <c r="I27" s="28" t="s">
        <v>391</v>
      </c>
      <c r="J27" s="30">
        <v>44939</v>
      </c>
      <c r="K27" s="43" t="s">
        <v>392</v>
      </c>
      <c r="L27" s="22">
        <f t="shared" si="5"/>
        <v>3</v>
      </c>
      <c r="M27" s="22">
        <f t="shared" si="6"/>
        <v>2</v>
      </c>
      <c r="N27" s="31" t="s">
        <v>127</v>
      </c>
      <c r="O27" s="31" t="s">
        <v>56</v>
      </c>
      <c r="P27" s="31" t="str">
        <f>VLOOKUP(Email_TaskV2[[#This Row],[PIC Dev]],[1]Organization!C:D,2,FALSE)</f>
        <v>BSM Prepaid</v>
      </c>
      <c r="Q27" s="33" t="s">
        <v>393</v>
      </c>
      <c r="R27" s="28">
        <v>94</v>
      </c>
      <c r="S27" s="28" t="s">
        <v>57</v>
      </c>
      <c r="T27" s="28" t="s">
        <v>381</v>
      </c>
      <c r="U27" s="43" t="s">
        <v>382</v>
      </c>
      <c r="V27" s="30">
        <v>44935</v>
      </c>
      <c r="W27" s="28" t="s">
        <v>166</v>
      </c>
      <c r="X27" s="28" t="s">
        <v>383</v>
      </c>
      <c r="Y27" s="28" t="s">
        <v>224</v>
      </c>
      <c r="Z27" s="28" t="s">
        <v>58</v>
      </c>
      <c r="AA27" s="28" t="s">
        <v>59</v>
      </c>
      <c r="AB27" s="28" t="s">
        <v>65</v>
      </c>
      <c r="AC27" s="28" t="s">
        <v>61</v>
      </c>
      <c r="AD27" s="53" t="s">
        <v>142</v>
      </c>
      <c r="AE27" s="27" t="s">
        <v>63</v>
      </c>
      <c r="AF27" s="27" t="s">
        <v>141</v>
      </c>
      <c r="AG27" s="28"/>
      <c r="AH27" s="28"/>
      <c r="AI27" s="28" t="s">
        <v>62</v>
      </c>
      <c r="AJ27" s="19" t="str">
        <f t="shared" si="4"/>
        <v>(FUT Simulator)</v>
      </c>
      <c r="AK27" s="19"/>
      <c r="AL27" s="19"/>
      <c r="AM27" s="19">
        <v>3</v>
      </c>
      <c r="AN27" s="19"/>
      <c r="AO27" s="19"/>
      <c r="AP27" s="19"/>
      <c r="AQ27" s="20">
        <f ca="1">IF(AND(Email_TaskV2[[#This Row],[Status]]="ON PROGRESS"),TODAY()-Email_TaskV2[[#This Row],[Tanggal nodin RFS/RFI]],0)</f>
        <v>0</v>
      </c>
      <c r="AR27" s="20">
        <f ca="1">IF(AND(Email_TaskV2[[#This Row],[Status]]="ON PROGRESS",Email_TaskV2[[#This Row],[Type]]="RFI"),TODAY()-Email_TaskV2[[#This Row],[Tanggal nodin RFS/RFI]],0)</f>
        <v>0</v>
      </c>
      <c r="AS27" s="20" t="str">
        <f ca="1">IF(Email_TaskV2[[#This Row],[Aging]]&gt;7,"Warning","")</f>
        <v/>
      </c>
      <c r="AT27" s="49"/>
      <c r="AU27" s="49"/>
      <c r="AV27" s="49"/>
      <c r="AW27" s="37" t="str">
        <f>IF(AND(Email_TaskV2[[#This Row],[Status]]="ON PROGRESS",Email_TaskV2[[#This Row],[Type]]="RFS"),"YES","")</f>
        <v/>
      </c>
      <c r="AX27" s="49" t="str">
        <f>IF(AND(Email_TaskV2[[#This Row],[Status]]="ON PROGRESS",Email_TaskV2[[#This Row],[Type]]="RFI"),"YES","")</f>
        <v/>
      </c>
      <c r="AY27" s="37">
        <f>IF(Email_TaskV2[[#This Row],[Nomor Nodin RFS/RFI]]="","",DAY(Email_TaskV2[[#This Row],[Tanggal nodin RFS/RFI]]))</f>
        <v>10</v>
      </c>
      <c r="AZ27" s="45" t="str">
        <f>IF(Email_TaskV2[[#This Row],[Nomor Nodin RFS/RFI]]="","",TEXT(Email_TaskV2[[#This Row],[Tanggal nodin RFS/RFI]],"MMM"))</f>
        <v>Jan</v>
      </c>
      <c r="BA27" s="54" t="str">
        <f>IF(Email_TaskV2[[#This Row],[Nodin BO]]="","No","Yes")</f>
        <v>Yes</v>
      </c>
      <c r="BB27" s="62">
        <f>YEAR(Email_TaskV2[[#This Row],[Tanggal nodin RFS/RFI]])</f>
        <v>2023</v>
      </c>
      <c r="BC27" s="42">
        <f>IF(Email_TaskV2[[#This Row],[Month]]="",13,MONTH(Email_TaskV2[[#This Row],[Tanggal nodin RFS/RFI]]))</f>
        <v>1</v>
      </c>
    </row>
    <row r="28" spans="1:55" ht="15" customHeight="1" x14ac:dyDescent="0.3">
      <c r="A28" s="59">
        <v>27</v>
      </c>
      <c r="B28" s="28" t="s">
        <v>394</v>
      </c>
      <c r="C28" s="79">
        <v>44936</v>
      </c>
      <c r="D28" s="33" t="s">
        <v>395</v>
      </c>
      <c r="E28" s="28" t="s">
        <v>55</v>
      </c>
      <c r="F28" s="32" t="s">
        <v>78</v>
      </c>
      <c r="G28" s="30">
        <v>44938</v>
      </c>
      <c r="H28" s="30">
        <v>44946</v>
      </c>
      <c r="I28" s="28" t="s">
        <v>396</v>
      </c>
      <c r="J28" s="30">
        <v>44946</v>
      </c>
      <c r="K28" s="43" t="s">
        <v>397</v>
      </c>
      <c r="L28" s="22">
        <f t="shared" si="5"/>
        <v>10</v>
      </c>
      <c r="M28" s="22">
        <f t="shared" si="6"/>
        <v>8</v>
      </c>
      <c r="N28" s="31" t="s">
        <v>87</v>
      </c>
      <c r="O28" s="31" t="s">
        <v>88</v>
      </c>
      <c r="P28" s="31" t="str">
        <f>VLOOKUP(Email_TaskV2[[#This Row],[PIC Dev]],[1]Organization!C:D,2,FALSE)</f>
        <v>BSM Prepaid</v>
      </c>
      <c r="Q28" s="31"/>
      <c r="R28" s="28">
        <v>100</v>
      </c>
      <c r="S28" s="28" t="s">
        <v>75</v>
      </c>
      <c r="T28" s="28" t="s">
        <v>398</v>
      </c>
      <c r="U28" s="43" t="s">
        <v>399</v>
      </c>
      <c r="V28" s="30">
        <v>44935</v>
      </c>
      <c r="W28" s="28" t="s">
        <v>191</v>
      </c>
      <c r="X28" s="28" t="s">
        <v>215</v>
      </c>
      <c r="Y28" s="28" t="s">
        <v>216</v>
      </c>
      <c r="Z28" s="28" t="s">
        <v>58</v>
      </c>
      <c r="AA28" s="28" t="s">
        <v>59</v>
      </c>
      <c r="AB28" s="28" t="s">
        <v>60</v>
      </c>
      <c r="AC28" s="28" t="s">
        <v>61</v>
      </c>
      <c r="AD28" s="18" t="s">
        <v>106</v>
      </c>
      <c r="AE28" s="27"/>
      <c r="AF28" s="27"/>
      <c r="AG28" s="28"/>
      <c r="AH28" s="28"/>
      <c r="AI28" s="57" t="s">
        <v>62</v>
      </c>
      <c r="AJ28" s="58" t="str">
        <f t="shared" si="4"/>
        <v>(FUT Simulator)</v>
      </c>
      <c r="AK28" s="19"/>
      <c r="AL28" s="19"/>
      <c r="AM28" s="19">
        <v>3</v>
      </c>
      <c r="AN28" s="19"/>
      <c r="AO28" s="19"/>
      <c r="AP28" s="19"/>
      <c r="AQ28" s="20">
        <f ca="1">IF(AND(Email_TaskV2[[#This Row],[Status]]="ON PROGRESS"),TODAY()-Email_TaskV2[[#This Row],[Tanggal nodin RFS/RFI]],0)</f>
        <v>0</v>
      </c>
      <c r="AR28" s="20">
        <f ca="1">IF(AND(Email_TaskV2[[#This Row],[Status]]="ON PROGRESS",Email_TaskV2[[#This Row],[Type]]="RFI"),TODAY()-Email_TaskV2[[#This Row],[Tanggal nodin RFS/RFI]],0)</f>
        <v>0</v>
      </c>
      <c r="AS28" s="20" t="str">
        <f ca="1">IF(Email_TaskV2[[#This Row],[Aging]]&gt;7,"Warning","")</f>
        <v/>
      </c>
      <c r="AT28" s="37"/>
      <c r="AU28" s="37"/>
      <c r="AV28" s="37"/>
      <c r="AW28" s="37" t="str">
        <f>IF(AND(Email_TaskV2[[#This Row],[Status]]="ON PROGRESS",Email_TaskV2[[#This Row],[Type]]="RFS"),"YES","")</f>
        <v/>
      </c>
      <c r="AX28" s="49" t="str">
        <f>IF(AND(Email_TaskV2[[#This Row],[Status]]="ON PROGRESS",Email_TaskV2[[#This Row],[Type]]="RFI"),"YES","")</f>
        <v/>
      </c>
      <c r="AY28" s="37">
        <f>IF(Email_TaskV2[[#This Row],[Nomor Nodin RFS/RFI]]="","",DAY(Email_TaskV2[[#This Row],[Tanggal nodin RFS/RFI]]))</f>
        <v>10</v>
      </c>
      <c r="AZ28" s="45" t="str">
        <f>IF(Email_TaskV2[[#This Row],[Nomor Nodin RFS/RFI]]="","",TEXT(Email_TaskV2[[#This Row],[Tanggal nodin RFS/RFI]],"MMM"))</f>
        <v>Jan</v>
      </c>
      <c r="BA28" s="46" t="str">
        <f>IF(Email_TaskV2[[#This Row],[Nodin BO]]="","No","Yes")</f>
        <v>Yes</v>
      </c>
      <c r="BB28" s="61">
        <f>YEAR(Email_TaskV2[[#This Row],[Tanggal nodin RFS/RFI]])</f>
        <v>2023</v>
      </c>
      <c r="BC28" s="42">
        <f>IF(Email_TaskV2[[#This Row],[Month]]="",13,MONTH(Email_TaskV2[[#This Row],[Tanggal nodin RFS/RFI]]))</f>
        <v>1</v>
      </c>
    </row>
    <row r="29" spans="1:55" ht="15" customHeight="1" x14ac:dyDescent="0.3">
      <c r="A29" s="59">
        <v>28</v>
      </c>
      <c r="B29" s="28" t="s">
        <v>400</v>
      </c>
      <c r="C29" s="79">
        <v>44936</v>
      </c>
      <c r="D29" s="31" t="s">
        <v>401</v>
      </c>
      <c r="E29" s="39" t="s">
        <v>79</v>
      </c>
      <c r="F29" s="39" t="s">
        <v>96</v>
      </c>
      <c r="G29" s="30">
        <v>44938</v>
      </c>
      <c r="H29" s="30">
        <v>44943</v>
      </c>
      <c r="I29" s="28"/>
      <c r="J29" s="30"/>
      <c r="K29" s="28"/>
      <c r="L29" s="27"/>
      <c r="M29" s="31"/>
      <c r="N29" s="31" t="s">
        <v>133</v>
      </c>
      <c r="O29" s="31" t="s">
        <v>134</v>
      </c>
      <c r="P29" s="31" t="str">
        <f>VLOOKUP(Email_TaskV2[[#This Row],[PIC Dev]],[1]Organization!C:D,2,FALSE)</f>
        <v>BSM Prepaid</v>
      </c>
      <c r="Q29" s="31" t="s">
        <v>402</v>
      </c>
      <c r="R29" s="28"/>
      <c r="S29" s="28" t="s">
        <v>57</v>
      </c>
      <c r="T29" s="28"/>
      <c r="U29" s="28"/>
      <c r="V29" s="28"/>
      <c r="W29" s="28"/>
      <c r="X29" s="28"/>
      <c r="Y29" s="28"/>
      <c r="Z29" s="28" t="s">
        <v>58</v>
      </c>
      <c r="AA29" s="28" t="s">
        <v>59</v>
      </c>
      <c r="AB29" s="28" t="s">
        <v>120</v>
      </c>
      <c r="AC29" s="28" t="s">
        <v>71</v>
      </c>
      <c r="AD29" s="18" t="s">
        <v>72</v>
      </c>
      <c r="AE29" s="27" t="s">
        <v>85</v>
      </c>
      <c r="AF29" s="27"/>
      <c r="AG29" s="28"/>
      <c r="AH29" s="28"/>
      <c r="AI29" s="47" t="s">
        <v>64</v>
      </c>
      <c r="AJ29" s="48" t="str">
        <f t="shared" si="4"/>
        <v/>
      </c>
      <c r="AK29" s="19"/>
      <c r="AL29" s="19"/>
      <c r="AM29" s="19"/>
      <c r="AN29" s="19"/>
      <c r="AO29" s="19"/>
      <c r="AP29" s="19"/>
      <c r="AQ29" s="20">
        <f ca="1">IF(AND(Email_TaskV2[[#This Row],[Status]]="ON PROGRESS"),TODAY()-Email_TaskV2[[#This Row],[Tanggal nodin RFS/RFI]],0)</f>
        <v>0</v>
      </c>
      <c r="AR29" s="20">
        <f ca="1">IF(AND(Email_TaskV2[[#This Row],[Status]]="ON PROGRESS",Email_TaskV2[[#This Row],[Type]]="RFI"),TODAY()-Email_TaskV2[[#This Row],[Tanggal nodin RFS/RFI]],0)</f>
        <v>0</v>
      </c>
      <c r="AS29" s="20" t="str">
        <f ca="1">IF(Email_TaskV2[[#This Row],[Aging]]&gt;7,"Warning","")</f>
        <v/>
      </c>
      <c r="AT29" s="37"/>
      <c r="AU29" s="37"/>
      <c r="AV29" s="37"/>
      <c r="AW29" s="37" t="str">
        <f>IF(AND(Email_TaskV2[[#This Row],[Status]]="ON PROGRESS",Email_TaskV2[[#This Row],[Type]]="RFS"),"YES","")</f>
        <v/>
      </c>
      <c r="AX29" s="49" t="str">
        <f>IF(AND(Email_TaskV2[[#This Row],[Status]]="ON PROGRESS",Email_TaskV2[[#This Row],[Type]]="RFI"),"YES","")</f>
        <v/>
      </c>
      <c r="AY29" s="37">
        <f>IF(Email_TaskV2[[#This Row],[Nomor Nodin RFS/RFI]]="","",DAY(Email_TaskV2[[#This Row],[Tanggal nodin RFS/RFI]]))</f>
        <v>10</v>
      </c>
      <c r="AZ29" s="45" t="str">
        <f>IF(Email_TaskV2[[#This Row],[Nomor Nodin RFS/RFI]]="","",TEXT(Email_TaskV2[[#This Row],[Tanggal nodin RFS/RFI]],"MMM"))</f>
        <v>Jan</v>
      </c>
      <c r="BA29" s="46" t="str">
        <f>IF(Email_TaskV2[[#This Row],[Nodin BO]]="","No","Yes")</f>
        <v>No</v>
      </c>
      <c r="BB29" s="61">
        <f>YEAR(Email_TaskV2[[#This Row],[Tanggal nodin RFS/RFI]])</f>
        <v>2023</v>
      </c>
      <c r="BC29" s="42">
        <f>IF(Email_TaskV2[[#This Row],[Month]]="",13,MONTH(Email_TaskV2[[#This Row],[Tanggal nodin RFS/RFI]]))</f>
        <v>1</v>
      </c>
    </row>
    <row r="30" spans="1:55" ht="15" customHeight="1" x14ac:dyDescent="0.3">
      <c r="A30" s="59">
        <v>29</v>
      </c>
      <c r="B30" s="28" t="s">
        <v>403</v>
      </c>
      <c r="C30" s="79">
        <v>44935</v>
      </c>
      <c r="D30" s="33" t="s">
        <v>404</v>
      </c>
      <c r="E30" s="28" t="s">
        <v>55</v>
      </c>
      <c r="F30" s="32" t="s">
        <v>90</v>
      </c>
      <c r="G30" s="30">
        <v>44938</v>
      </c>
      <c r="H30" s="30">
        <v>44945</v>
      </c>
      <c r="I30" s="28" t="s">
        <v>405</v>
      </c>
      <c r="J30" s="30">
        <v>44946</v>
      </c>
      <c r="K30" s="43" t="s">
        <v>406</v>
      </c>
      <c r="L30" s="22">
        <f t="shared" ref="L30:L38" si="7">H30-C30</f>
        <v>10</v>
      </c>
      <c r="M30" s="22">
        <f t="shared" ref="M30:M38" si="8">J30-G30</f>
        <v>8</v>
      </c>
      <c r="N30" s="31" t="s">
        <v>136</v>
      </c>
      <c r="O30" s="31" t="s">
        <v>137</v>
      </c>
      <c r="P30" s="31" t="str">
        <f>VLOOKUP(Email_TaskV2[[#This Row],[PIC Dev]],[1]Organization!C:D,2,FALSE)</f>
        <v>Postpaid, Roaming, and Interconnect</v>
      </c>
      <c r="Q30" s="33" t="s">
        <v>407</v>
      </c>
      <c r="R30" s="28">
        <v>52</v>
      </c>
      <c r="S30" s="28" t="s">
        <v>57</v>
      </c>
      <c r="T30" s="28" t="s">
        <v>408</v>
      </c>
      <c r="U30" s="43" t="s">
        <v>409</v>
      </c>
      <c r="V30" s="30">
        <v>44715</v>
      </c>
      <c r="W30" s="28" t="s">
        <v>167</v>
      </c>
      <c r="X30" s="28" t="s">
        <v>168</v>
      </c>
      <c r="Y30" s="28" t="s">
        <v>169</v>
      </c>
      <c r="Z30" s="28" t="s">
        <v>58</v>
      </c>
      <c r="AA30" s="28" t="s">
        <v>59</v>
      </c>
      <c r="AB30" s="28" t="s">
        <v>60</v>
      </c>
      <c r="AC30" s="28" t="s">
        <v>71</v>
      </c>
      <c r="AD30" s="18" t="s">
        <v>72</v>
      </c>
      <c r="AE30" s="27" t="s">
        <v>85</v>
      </c>
      <c r="AF30" s="27"/>
      <c r="AG30" s="28"/>
      <c r="AH30" s="28"/>
      <c r="AI30" s="57" t="s">
        <v>62</v>
      </c>
      <c r="AJ30" s="58" t="str">
        <f t="shared" si="4"/>
        <v>(FUT Simulator)</v>
      </c>
      <c r="AK30" s="19"/>
      <c r="AL30" s="19"/>
      <c r="AM30" s="19">
        <v>3</v>
      </c>
      <c r="AN30" s="19"/>
      <c r="AO30" s="19"/>
      <c r="AP30" s="19"/>
      <c r="AQ30" s="20">
        <f ca="1">IF(AND(Email_TaskV2[[#This Row],[Status]]="ON PROGRESS"),TODAY()-Email_TaskV2[[#This Row],[Tanggal nodin RFS/RFI]],0)</f>
        <v>0</v>
      </c>
      <c r="AR30" s="20">
        <f ca="1">IF(AND(Email_TaskV2[[#This Row],[Status]]="ON PROGRESS",Email_TaskV2[[#This Row],[Type]]="RFI"),TODAY()-Email_TaskV2[[#This Row],[Tanggal nodin RFS/RFI]],0)</f>
        <v>0</v>
      </c>
      <c r="AS30" s="20" t="str">
        <f ca="1">IF(Email_TaskV2[[#This Row],[Aging]]&gt;7,"Warning","")</f>
        <v/>
      </c>
      <c r="AT30" s="37"/>
      <c r="AU30" s="37"/>
      <c r="AV30" s="37"/>
      <c r="AW30" s="37" t="str">
        <f>IF(AND(Email_TaskV2[[#This Row],[Status]]="ON PROGRESS",Email_TaskV2[[#This Row],[Type]]="RFS"),"YES","")</f>
        <v/>
      </c>
      <c r="AX30" s="17" t="str">
        <f>IF(AND(Email_TaskV2[[#This Row],[Status]]="ON PROGRESS",Email_TaskV2[[#This Row],[Type]]="RFI"),"YES","")</f>
        <v/>
      </c>
      <c r="AY30" s="37">
        <f>IF(Email_TaskV2[[#This Row],[Nomor Nodin RFS/RFI]]="","",DAY(Email_TaskV2[[#This Row],[Tanggal nodin RFS/RFI]]))</f>
        <v>9</v>
      </c>
      <c r="AZ30" s="45" t="str">
        <f>IF(Email_TaskV2[[#This Row],[Nomor Nodin RFS/RFI]]="","",TEXT(Email_TaskV2[[#This Row],[Tanggal nodin RFS/RFI]],"MMM"))</f>
        <v>Jan</v>
      </c>
      <c r="BA30" s="46" t="str">
        <f>IF(Email_TaskV2[[#This Row],[Nodin BO]]="","No","Yes")</f>
        <v>Yes</v>
      </c>
      <c r="BB30" s="61">
        <f>YEAR(Email_TaskV2[[#This Row],[Tanggal nodin RFS/RFI]])</f>
        <v>2023</v>
      </c>
      <c r="BC30" s="42">
        <f>IF(Email_TaskV2[[#This Row],[Month]]="",13,MONTH(Email_TaskV2[[#This Row],[Tanggal nodin RFS/RFI]]))</f>
        <v>1</v>
      </c>
    </row>
    <row r="31" spans="1:55" ht="15" customHeight="1" x14ac:dyDescent="0.3">
      <c r="A31" s="59">
        <v>30</v>
      </c>
      <c r="B31" s="28" t="s">
        <v>410</v>
      </c>
      <c r="C31" s="79">
        <v>44937</v>
      </c>
      <c r="D31" s="33" t="s">
        <v>411</v>
      </c>
      <c r="E31" s="28" t="s">
        <v>55</v>
      </c>
      <c r="F31" s="32" t="s">
        <v>90</v>
      </c>
      <c r="G31" s="30">
        <v>44942</v>
      </c>
      <c r="H31" s="30">
        <v>44943</v>
      </c>
      <c r="I31" s="28" t="s">
        <v>412</v>
      </c>
      <c r="J31" s="30">
        <v>44943</v>
      </c>
      <c r="K31" s="43" t="s">
        <v>413</v>
      </c>
      <c r="L31" s="22">
        <f t="shared" si="7"/>
        <v>6</v>
      </c>
      <c r="M31" s="22">
        <f t="shared" si="8"/>
        <v>1</v>
      </c>
      <c r="N31" s="31" t="s">
        <v>68</v>
      </c>
      <c r="O31" s="31" t="s">
        <v>69</v>
      </c>
      <c r="P31" s="31" t="str">
        <f>VLOOKUP(Email_TaskV2[[#This Row],[PIC Dev]],[1]Organization!C:D,2,FALSE)</f>
        <v>Digital and VAS</v>
      </c>
      <c r="Q31" s="33" t="s">
        <v>414</v>
      </c>
      <c r="R31" s="28">
        <v>44</v>
      </c>
      <c r="S31" s="28" t="s">
        <v>57</v>
      </c>
      <c r="T31" s="28" t="s">
        <v>415</v>
      </c>
      <c r="U31" s="43" t="s">
        <v>416</v>
      </c>
      <c r="V31" s="30">
        <v>44903</v>
      </c>
      <c r="W31" s="28" t="s">
        <v>140</v>
      </c>
      <c r="X31" s="28" t="s">
        <v>163</v>
      </c>
      <c r="Y31" s="28" t="s">
        <v>159</v>
      </c>
      <c r="Z31" s="28" t="s">
        <v>58</v>
      </c>
      <c r="AA31" s="28" t="s">
        <v>59</v>
      </c>
      <c r="AB31" s="28" t="s">
        <v>105</v>
      </c>
      <c r="AC31" s="28" t="s">
        <v>71</v>
      </c>
      <c r="AD31" s="18" t="s">
        <v>72</v>
      </c>
      <c r="AE31" s="27" t="s">
        <v>85</v>
      </c>
      <c r="AF31" s="27"/>
      <c r="AG31" s="28"/>
      <c r="AH31" s="28"/>
      <c r="AI31" s="28" t="s">
        <v>64</v>
      </c>
      <c r="AJ31" s="19" t="str">
        <f t="shared" si="4"/>
        <v/>
      </c>
      <c r="AK31" s="19"/>
      <c r="AL31" s="19"/>
      <c r="AM31" s="19"/>
      <c r="AN31" s="19"/>
      <c r="AO31" s="19"/>
      <c r="AP31" s="19"/>
      <c r="AQ31" s="20">
        <f ca="1">IF(AND(Email_TaskV2[[#This Row],[Status]]="ON PROGRESS"),TODAY()-Email_TaskV2[[#This Row],[Tanggal nodin RFS/RFI]],0)</f>
        <v>0</v>
      </c>
      <c r="AR31" s="20">
        <f ca="1">IF(AND(Email_TaskV2[[#This Row],[Status]]="ON PROGRESS",Email_TaskV2[[#This Row],[Type]]="RFI"),TODAY()-Email_TaskV2[[#This Row],[Tanggal nodin RFS/RFI]],0)</f>
        <v>0</v>
      </c>
      <c r="AS31" s="20" t="str">
        <f ca="1">IF(Email_TaskV2[[#This Row],[Aging]]&gt;7,"Warning","")</f>
        <v/>
      </c>
      <c r="AT31" s="49"/>
      <c r="AU31" s="49"/>
      <c r="AV31" s="49"/>
      <c r="AW31" s="37" t="str">
        <f>IF(AND(Email_TaskV2[[#This Row],[Status]]="ON PROGRESS",Email_TaskV2[[#This Row],[Type]]="RFS"),"YES","")</f>
        <v/>
      </c>
      <c r="AX31" s="49" t="str">
        <f>IF(AND(Email_TaskV2[[#This Row],[Status]]="ON PROGRESS",Email_TaskV2[[#This Row],[Type]]="RFI"),"YES","")</f>
        <v/>
      </c>
      <c r="AY31" s="37">
        <f>IF(Email_TaskV2[[#This Row],[Nomor Nodin RFS/RFI]]="","",DAY(Email_TaskV2[[#This Row],[Tanggal nodin RFS/RFI]]))</f>
        <v>11</v>
      </c>
      <c r="AZ31" s="45" t="str">
        <f>IF(Email_TaskV2[[#This Row],[Nomor Nodin RFS/RFI]]="","",TEXT(Email_TaskV2[[#This Row],[Tanggal nodin RFS/RFI]],"MMM"))</f>
        <v>Jan</v>
      </c>
      <c r="BA31" s="54" t="str">
        <f>IF(Email_TaskV2[[#This Row],[Nodin BO]]="","No","Yes")</f>
        <v>Yes</v>
      </c>
      <c r="BB31" s="62">
        <f>YEAR(Email_TaskV2[[#This Row],[Tanggal nodin RFS/RFI]])</f>
        <v>2023</v>
      </c>
      <c r="BC31" s="42">
        <f>IF(Email_TaskV2[[#This Row],[Month]]="",13,MONTH(Email_TaskV2[[#This Row],[Tanggal nodin RFS/RFI]]))</f>
        <v>1</v>
      </c>
    </row>
    <row r="32" spans="1:55" ht="15" customHeight="1" x14ac:dyDescent="0.3">
      <c r="A32" s="59">
        <v>31</v>
      </c>
      <c r="B32" s="28" t="s">
        <v>417</v>
      </c>
      <c r="C32" s="79">
        <v>44936</v>
      </c>
      <c r="D32" s="33" t="s">
        <v>418</v>
      </c>
      <c r="E32" s="28" t="s">
        <v>55</v>
      </c>
      <c r="F32" s="32" t="s">
        <v>90</v>
      </c>
      <c r="G32" s="30">
        <v>44938</v>
      </c>
      <c r="H32" s="30">
        <v>44939</v>
      </c>
      <c r="I32" s="28" t="s">
        <v>419</v>
      </c>
      <c r="J32" s="30">
        <v>44939</v>
      </c>
      <c r="K32" s="43" t="s">
        <v>420</v>
      </c>
      <c r="L32" s="22">
        <f t="shared" si="7"/>
        <v>3</v>
      </c>
      <c r="M32" s="22">
        <f t="shared" si="8"/>
        <v>1</v>
      </c>
      <c r="N32" s="31" t="s">
        <v>127</v>
      </c>
      <c r="O32" s="31" t="s">
        <v>56</v>
      </c>
      <c r="P32" s="31" t="str">
        <f>VLOOKUP(Email_TaskV2[[#This Row],[PIC Dev]],[1]Organization!C:D,2,FALSE)</f>
        <v>BSM Prepaid</v>
      </c>
      <c r="Q32" s="33" t="s">
        <v>421</v>
      </c>
      <c r="R32" s="28">
        <v>108</v>
      </c>
      <c r="S32" s="28" t="s">
        <v>57</v>
      </c>
      <c r="T32" s="28" t="s">
        <v>381</v>
      </c>
      <c r="U32" s="43" t="s">
        <v>382</v>
      </c>
      <c r="V32" s="30">
        <v>44935</v>
      </c>
      <c r="W32" s="28" t="s">
        <v>166</v>
      </c>
      <c r="X32" s="28" t="s">
        <v>383</v>
      </c>
      <c r="Y32" s="28" t="s">
        <v>224</v>
      </c>
      <c r="Z32" s="28" t="s">
        <v>58</v>
      </c>
      <c r="AA32" s="28" t="s">
        <v>59</v>
      </c>
      <c r="AB32" s="28" t="s">
        <v>65</v>
      </c>
      <c r="AC32" s="28" t="s">
        <v>61</v>
      </c>
      <c r="AD32" s="18" t="s">
        <v>142</v>
      </c>
      <c r="AE32" s="27" t="s">
        <v>63</v>
      </c>
      <c r="AF32" s="27"/>
      <c r="AG32" s="28"/>
      <c r="AH32" s="28"/>
      <c r="AI32" s="28" t="s">
        <v>62</v>
      </c>
      <c r="AJ32" s="19" t="str">
        <f t="shared" si="4"/>
        <v>(FUT Simulator)</v>
      </c>
      <c r="AK32" s="19"/>
      <c r="AL32" s="19"/>
      <c r="AM32" s="19">
        <v>3</v>
      </c>
      <c r="AN32" s="19"/>
      <c r="AO32" s="19"/>
      <c r="AP32" s="19"/>
      <c r="AQ32" s="20">
        <f ca="1">IF(AND(Email_TaskV2[[#This Row],[Status]]="ON PROGRESS"),TODAY()-Email_TaskV2[[#This Row],[Tanggal nodin RFS/RFI]],0)</f>
        <v>0</v>
      </c>
      <c r="AR32" s="20">
        <f ca="1">IF(AND(Email_TaskV2[[#This Row],[Status]]="ON PROGRESS",Email_TaskV2[[#This Row],[Type]]="RFI"),TODAY()-Email_TaskV2[[#This Row],[Tanggal nodin RFS/RFI]],0)</f>
        <v>0</v>
      </c>
      <c r="AS32" s="20" t="str">
        <f ca="1">IF(Email_TaskV2[[#This Row],[Aging]]&gt;7,"Warning","")</f>
        <v/>
      </c>
      <c r="AT32" s="49"/>
      <c r="AU32" s="49"/>
      <c r="AV32" s="49"/>
      <c r="AW32" s="37" t="str">
        <f>IF(AND(Email_TaskV2[[#This Row],[Status]]="ON PROGRESS",Email_TaskV2[[#This Row],[Type]]="RFS"),"YES","")</f>
        <v/>
      </c>
      <c r="AX32" s="49" t="str">
        <f>IF(AND(Email_TaskV2[[#This Row],[Status]]="ON PROGRESS",Email_TaskV2[[#This Row],[Type]]="RFI"),"YES","")</f>
        <v/>
      </c>
      <c r="AY32" s="37">
        <f>IF(Email_TaskV2[[#This Row],[Nomor Nodin RFS/RFI]]="","",DAY(Email_TaskV2[[#This Row],[Tanggal nodin RFS/RFI]]))</f>
        <v>10</v>
      </c>
      <c r="AZ32" s="45" t="str">
        <f>IF(Email_TaskV2[[#This Row],[Nomor Nodin RFS/RFI]]="","",TEXT(Email_TaskV2[[#This Row],[Tanggal nodin RFS/RFI]],"MMM"))</f>
        <v>Jan</v>
      </c>
      <c r="BA32" s="54" t="str">
        <f>IF(Email_TaskV2[[#This Row],[Nodin BO]]="","No","Yes")</f>
        <v>Yes</v>
      </c>
      <c r="BB32" s="62">
        <f>YEAR(Email_TaskV2[[#This Row],[Tanggal nodin RFS/RFI]])</f>
        <v>2023</v>
      </c>
      <c r="BC32" s="42">
        <f>IF(Email_TaskV2[[#This Row],[Month]]="",13,MONTH(Email_TaskV2[[#This Row],[Tanggal nodin RFS/RFI]]))</f>
        <v>1</v>
      </c>
    </row>
    <row r="33" spans="1:55" ht="15" customHeight="1" x14ac:dyDescent="0.3">
      <c r="A33" s="59">
        <v>32</v>
      </c>
      <c r="B33" s="28" t="s">
        <v>422</v>
      </c>
      <c r="C33" s="79">
        <v>44937</v>
      </c>
      <c r="D33" s="33" t="s">
        <v>423</v>
      </c>
      <c r="E33" s="63" t="s">
        <v>55</v>
      </c>
      <c r="F33" s="32" t="s">
        <v>90</v>
      </c>
      <c r="G33" s="30">
        <v>44937</v>
      </c>
      <c r="H33" s="30">
        <v>44943</v>
      </c>
      <c r="I33" s="28" t="s">
        <v>424</v>
      </c>
      <c r="J33" s="30">
        <v>44943</v>
      </c>
      <c r="K33" s="43" t="s">
        <v>425</v>
      </c>
      <c r="L33" s="22">
        <f t="shared" si="7"/>
        <v>6</v>
      </c>
      <c r="M33" s="22">
        <f t="shared" si="8"/>
        <v>6</v>
      </c>
      <c r="N33" s="31" t="s">
        <v>111</v>
      </c>
      <c r="O33" s="31" t="s">
        <v>112</v>
      </c>
      <c r="P33" s="31" t="str">
        <f>VLOOKUP(Email_TaskV2[[#This Row],[PIC Dev]],[1]Organization!C:D,2,FALSE)</f>
        <v>Digital and VAS</v>
      </c>
      <c r="Q33" s="33" t="s">
        <v>426</v>
      </c>
      <c r="R33" s="28">
        <v>60</v>
      </c>
      <c r="S33" s="28" t="s">
        <v>57</v>
      </c>
      <c r="T33" s="28" t="s">
        <v>228</v>
      </c>
      <c r="U33" s="43" t="s">
        <v>427</v>
      </c>
      <c r="V33" s="28"/>
      <c r="W33" s="28" t="s">
        <v>113</v>
      </c>
      <c r="X33" s="28"/>
      <c r="Y33" s="28"/>
      <c r="Z33" s="28" t="s">
        <v>58</v>
      </c>
      <c r="AA33" s="28" t="s">
        <v>59</v>
      </c>
      <c r="AB33" s="28" t="s">
        <v>113</v>
      </c>
      <c r="AC33" s="28" t="s">
        <v>71</v>
      </c>
      <c r="AD33" s="18" t="s">
        <v>129</v>
      </c>
      <c r="AE33" s="27"/>
      <c r="AF33" s="27"/>
      <c r="AG33" s="28"/>
      <c r="AH33" s="28"/>
      <c r="AI33" s="64" t="s">
        <v>64</v>
      </c>
      <c r="AJ33" s="65" t="str">
        <f t="shared" si="4"/>
        <v/>
      </c>
      <c r="AK33" s="19"/>
      <c r="AL33" s="19"/>
      <c r="AM33" s="19"/>
      <c r="AN33" s="19"/>
      <c r="AO33" s="19"/>
      <c r="AP33" s="19"/>
      <c r="AQ33" s="20">
        <f ca="1">IF(AND(Email_TaskV2[[#This Row],[Status]]="ON PROGRESS"),TODAY()-Email_TaskV2[[#This Row],[Tanggal nodin RFS/RFI]],0)</f>
        <v>0</v>
      </c>
      <c r="AR33" s="20">
        <f ca="1">IF(AND(Email_TaskV2[[#This Row],[Status]]="ON PROGRESS",Email_TaskV2[[#This Row],[Type]]="RFI"),TODAY()-Email_TaskV2[[#This Row],[Tanggal nodin RFS/RFI]],0)</f>
        <v>0</v>
      </c>
      <c r="AS33" s="20" t="str">
        <f ca="1">IF(Email_TaskV2[[#This Row],[Aging]]&gt;7,"Warning","")</f>
        <v/>
      </c>
      <c r="AT33" s="49"/>
      <c r="AU33" s="49"/>
      <c r="AV33" s="49"/>
      <c r="AW33" s="37" t="str">
        <f>IF(AND(Email_TaskV2[[#This Row],[Status]]="ON PROGRESS",Email_TaskV2[[#This Row],[Type]]="RFS"),"YES","")</f>
        <v/>
      </c>
      <c r="AX33" s="49" t="str">
        <f>IF(AND(Email_TaskV2[[#This Row],[Status]]="ON PROGRESS",Email_TaskV2[[#This Row],[Type]]="RFI"),"YES","")</f>
        <v/>
      </c>
      <c r="AY33" s="37">
        <f>IF(Email_TaskV2[[#This Row],[Nomor Nodin RFS/RFI]]="","",DAY(Email_TaskV2[[#This Row],[Tanggal nodin RFS/RFI]]))</f>
        <v>11</v>
      </c>
      <c r="AZ33" s="45" t="str">
        <f>IF(Email_TaskV2[[#This Row],[Nomor Nodin RFS/RFI]]="","",TEXT(Email_TaskV2[[#This Row],[Tanggal nodin RFS/RFI]],"MMM"))</f>
        <v>Jan</v>
      </c>
      <c r="BA33" s="54" t="str">
        <f>IF(Email_TaskV2[[#This Row],[Nodin BO]]="","No","Yes")</f>
        <v>Yes</v>
      </c>
      <c r="BB33" s="62">
        <f>YEAR(Email_TaskV2[[#This Row],[Tanggal nodin RFS/RFI]])</f>
        <v>2023</v>
      </c>
      <c r="BC33" s="42">
        <f>IF(Email_TaskV2[[#This Row],[Month]]="",13,MONTH(Email_TaskV2[[#This Row],[Tanggal nodin RFS/RFI]]))</f>
        <v>1</v>
      </c>
    </row>
    <row r="34" spans="1:55" ht="15" customHeight="1" x14ac:dyDescent="0.3">
      <c r="A34" s="59">
        <v>33</v>
      </c>
      <c r="B34" s="28" t="s">
        <v>428</v>
      </c>
      <c r="C34" s="79">
        <v>44937</v>
      </c>
      <c r="D34" s="33" t="s">
        <v>429</v>
      </c>
      <c r="E34" s="63" t="s">
        <v>55</v>
      </c>
      <c r="F34" s="36"/>
      <c r="G34" s="30">
        <v>44939</v>
      </c>
      <c r="H34" s="30">
        <v>44944</v>
      </c>
      <c r="I34" s="28" t="s">
        <v>430</v>
      </c>
      <c r="J34" s="30">
        <v>44944</v>
      </c>
      <c r="K34" s="43" t="s">
        <v>431</v>
      </c>
      <c r="L34" s="22">
        <f t="shared" si="7"/>
        <v>7</v>
      </c>
      <c r="M34" s="22">
        <f t="shared" si="8"/>
        <v>5</v>
      </c>
      <c r="N34" s="31" t="s">
        <v>73</v>
      </c>
      <c r="O34" s="31" t="s">
        <v>74</v>
      </c>
      <c r="P34" s="31" t="str">
        <f>VLOOKUP(Email_TaskV2[[#This Row],[PIC Dev]],[1]Organization!C:D,2,FALSE)</f>
        <v>Digital and VAS</v>
      </c>
      <c r="Q34" s="33" t="s">
        <v>432</v>
      </c>
      <c r="R34" s="28">
        <v>32</v>
      </c>
      <c r="S34" s="28" t="s">
        <v>57</v>
      </c>
      <c r="T34" s="28" t="s">
        <v>433</v>
      </c>
      <c r="U34" s="43" t="s">
        <v>434</v>
      </c>
      <c r="V34" s="28"/>
      <c r="W34" s="28" t="s">
        <v>177</v>
      </c>
      <c r="X34" s="28"/>
      <c r="Y34" s="28"/>
      <c r="Z34" s="28" t="s">
        <v>58</v>
      </c>
      <c r="AA34" s="28" t="s">
        <v>59</v>
      </c>
      <c r="AB34" s="28" t="s">
        <v>76</v>
      </c>
      <c r="AC34" s="28" t="s">
        <v>71</v>
      </c>
      <c r="AD34" s="18" t="s">
        <v>139</v>
      </c>
      <c r="AE34" s="27"/>
      <c r="AF34" s="27"/>
      <c r="AG34" s="28"/>
      <c r="AH34" s="28"/>
      <c r="AI34" s="57" t="s">
        <v>62</v>
      </c>
      <c r="AJ34" s="58" t="str">
        <f t="shared" si="4"/>
        <v>(FUT Simulator)</v>
      </c>
      <c r="AK34" s="19"/>
      <c r="AL34" s="19"/>
      <c r="AM34" s="19">
        <v>3</v>
      </c>
      <c r="AN34" s="19"/>
      <c r="AO34" s="19"/>
      <c r="AP34" s="19"/>
      <c r="AQ34" s="20">
        <f ca="1">IF(AND(Email_TaskV2[[#This Row],[Status]]="ON PROGRESS"),TODAY()-Email_TaskV2[[#This Row],[Tanggal nodin RFS/RFI]],0)</f>
        <v>0</v>
      </c>
      <c r="AR34" s="20">
        <f ca="1">IF(AND(Email_TaskV2[[#This Row],[Status]]="ON PROGRESS",Email_TaskV2[[#This Row],[Type]]="RFI"),TODAY()-Email_TaskV2[[#This Row],[Tanggal nodin RFS/RFI]],0)</f>
        <v>0</v>
      </c>
      <c r="AS34" s="20" t="str">
        <f ca="1">IF(Email_TaskV2[[#This Row],[Aging]]&gt;7,"Warning","")</f>
        <v/>
      </c>
      <c r="AT34" s="37"/>
      <c r="AU34" s="37"/>
      <c r="AV34" s="37"/>
      <c r="AW34" s="37" t="str">
        <f>IF(AND(Email_TaskV2[[#This Row],[Status]]="ON PROGRESS",Email_TaskV2[[#This Row],[Type]]="RFS"),"YES","")</f>
        <v/>
      </c>
      <c r="AX34" s="17" t="str">
        <f>IF(AND(Email_TaskV2[[#This Row],[Status]]="ON PROGRESS",Email_TaskV2[[#This Row],[Type]]="RFI"),"YES","")</f>
        <v/>
      </c>
      <c r="AY34" s="37">
        <f>IF(Email_TaskV2[[#This Row],[Nomor Nodin RFS/RFI]]="","",DAY(Email_TaskV2[[#This Row],[Tanggal nodin RFS/RFI]]))</f>
        <v>11</v>
      </c>
      <c r="AZ34" s="45" t="str">
        <f>IF(Email_TaskV2[[#This Row],[Nomor Nodin RFS/RFI]]="","",TEXT(Email_TaskV2[[#This Row],[Tanggal nodin RFS/RFI]],"MMM"))</f>
        <v>Jan</v>
      </c>
      <c r="BA34" s="46" t="str">
        <f>IF(Email_TaskV2[[#This Row],[Nodin BO]]="","No","Yes")</f>
        <v>Yes</v>
      </c>
      <c r="BB34" s="61">
        <f>YEAR(Email_TaskV2[[#This Row],[Tanggal nodin RFS/RFI]])</f>
        <v>2023</v>
      </c>
      <c r="BC34" s="42">
        <f>IF(Email_TaskV2[[#This Row],[Month]]="",13,MONTH(Email_TaskV2[[#This Row],[Tanggal nodin RFS/RFI]]))</f>
        <v>1</v>
      </c>
    </row>
    <row r="35" spans="1:55" ht="15" customHeight="1" x14ac:dyDescent="0.3">
      <c r="A35" s="59">
        <v>34</v>
      </c>
      <c r="B35" s="28" t="s">
        <v>435</v>
      </c>
      <c r="C35" s="79">
        <v>44938</v>
      </c>
      <c r="D35" s="33" t="s">
        <v>436</v>
      </c>
      <c r="E35" s="28" t="s">
        <v>55</v>
      </c>
      <c r="F35" s="32" t="s">
        <v>90</v>
      </c>
      <c r="G35" s="30">
        <v>44938</v>
      </c>
      <c r="H35" s="30">
        <v>44957</v>
      </c>
      <c r="I35" s="28" t="s">
        <v>437</v>
      </c>
      <c r="J35" s="30">
        <v>44957</v>
      </c>
      <c r="K35" s="43" t="s">
        <v>438</v>
      </c>
      <c r="L35" s="22">
        <f t="shared" si="7"/>
        <v>19</v>
      </c>
      <c r="M35" s="22">
        <f t="shared" si="8"/>
        <v>19</v>
      </c>
      <c r="N35" s="31" t="s">
        <v>68</v>
      </c>
      <c r="O35" s="31" t="s">
        <v>69</v>
      </c>
      <c r="P35" s="31" t="str">
        <f>VLOOKUP(Email_TaskV2[[#This Row],[PIC Dev]],[1]Organization!C:D,2,FALSE)</f>
        <v>Digital and VAS</v>
      </c>
      <c r="Q35" s="33" t="s">
        <v>439</v>
      </c>
      <c r="R35" s="28">
        <v>102</v>
      </c>
      <c r="S35" s="28" t="s">
        <v>57</v>
      </c>
      <c r="T35" s="28" t="s">
        <v>440</v>
      </c>
      <c r="U35" s="28" t="s">
        <v>441</v>
      </c>
      <c r="V35" s="30">
        <v>44928</v>
      </c>
      <c r="W35" s="28" t="s">
        <v>140</v>
      </c>
      <c r="X35" s="28" t="s">
        <v>163</v>
      </c>
      <c r="Y35" s="28" t="s">
        <v>159</v>
      </c>
      <c r="Z35" s="28" t="s">
        <v>58</v>
      </c>
      <c r="AA35" s="28" t="s">
        <v>59</v>
      </c>
      <c r="AB35" s="28" t="s">
        <v>105</v>
      </c>
      <c r="AC35" s="28" t="s">
        <v>71</v>
      </c>
      <c r="AD35" s="18" t="s">
        <v>95</v>
      </c>
      <c r="AE35" s="18" t="s">
        <v>129</v>
      </c>
      <c r="AF35" s="27"/>
      <c r="AG35" s="28"/>
      <c r="AH35" s="28"/>
      <c r="AI35" s="57" t="s">
        <v>64</v>
      </c>
      <c r="AJ35" s="58" t="str">
        <f t="shared" si="4"/>
        <v/>
      </c>
      <c r="AK35" s="19"/>
      <c r="AL35" s="19"/>
      <c r="AM35" s="19"/>
      <c r="AN35" s="19"/>
      <c r="AO35" s="19"/>
      <c r="AP35" s="19"/>
      <c r="AQ35" s="20">
        <f ca="1">IF(AND(Email_TaskV2[[#This Row],[Status]]="ON PROGRESS"),TODAY()-Email_TaskV2[[#This Row],[Tanggal nodin RFS/RFI]],0)</f>
        <v>0</v>
      </c>
      <c r="AR35" s="20">
        <f ca="1">IF(AND(Email_TaskV2[[#This Row],[Status]]="ON PROGRESS",Email_TaskV2[[#This Row],[Type]]="RFI"),TODAY()-Email_TaskV2[[#This Row],[Tanggal nodin RFS/RFI]],0)</f>
        <v>0</v>
      </c>
      <c r="AS35" s="20" t="str">
        <f ca="1">IF(Email_TaskV2[[#This Row],[Aging]]&gt;7,"Warning","")</f>
        <v/>
      </c>
      <c r="AT35" s="37"/>
      <c r="AU35" s="37"/>
      <c r="AV35" s="37"/>
      <c r="AW35" s="37" t="str">
        <f>IF(AND(Email_TaskV2[[#This Row],[Status]]="ON PROGRESS",Email_TaskV2[[#This Row],[Type]]="RFS"),"YES","")</f>
        <v/>
      </c>
      <c r="AX35" s="17" t="str">
        <f>IF(AND(Email_TaskV2[[#This Row],[Status]]="ON PROGRESS",Email_TaskV2[[#This Row],[Type]]="RFI"),"YES","")</f>
        <v/>
      </c>
      <c r="AY35" s="37">
        <f>IF(Email_TaskV2[[#This Row],[Nomor Nodin RFS/RFI]]="","",DAY(Email_TaskV2[[#This Row],[Tanggal nodin RFS/RFI]]))</f>
        <v>12</v>
      </c>
      <c r="AZ35" s="45" t="str">
        <f>IF(Email_TaskV2[[#This Row],[Nomor Nodin RFS/RFI]]="","",TEXT(Email_TaskV2[[#This Row],[Tanggal nodin RFS/RFI]],"MMM"))</f>
        <v>Jan</v>
      </c>
      <c r="BA35" s="46" t="str">
        <f>IF(Email_TaskV2[[#This Row],[Nodin BO]]="","No","Yes")</f>
        <v>Yes</v>
      </c>
      <c r="BB35" s="61">
        <f>YEAR(Email_TaskV2[[#This Row],[Tanggal nodin RFS/RFI]])</f>
        <v>2023</v>
      </c>
      <c r="BC35" s="42">
        <f>IF(Email_TaskV2[[#This Row],[Month]]="",13,MONTH(Email_TaskV2[[#This Row],[Tanggal nodin RFS/RFI]]))</f>
        <v>1</v>
      </c>
    </row>
    <row r="36" spans="1:55" ht="15" customHeight="1" x14ac:dyDescent="0.3">
      <c r="A36" s="59">
        <v>35</v>
      </c>
      <c r="B36" s="28" t="s">
        <v>442</v>
      </c>
      <c r="C36" s="79">
        <v>44938</v>
      </c>
      <c r="D36" s="31" t="s">
        <v>443</v>
      </c>
      <c r="E36" s="28" t="s">
        <v>55</v>
      </c>
      <c r="F36" s="28" t="s">
        <v>78</v>
      </c>
      <c r="G36" s="30">
        <v>44938</v>
      </c>
      <c r="H36" s="30">
        <v>44939</v>
      </c>
      <c r="I36" s="28" t="s">
        <v>444</v>
      </c>
      <c r="J36" s="30">
        <v>44942</v>
      </c>
      <c r="K36" s="43" t="s">
        <v>445</v>
      </c>
      <c r="L36" s="22">
        <f t="shared" si="7"/>
        <v>1</v>
      </c>
      <c r="M36" s="22">
        <f t="shared" si="8"/>
        <v>4</v>
      </c>
      <c r="N36" s="31" t="s">
        <v>116</v>
      </c>
      <c r="O36" s="31" t="s">
        <v>117</v>
      </c>
      <c r="P36" s="31" t="str">
        <f>VLOOKUP(Email_TaskV2[[#This Row],[PIC Dev]],[1]Organization!C:D,2,FALSE)</f>
        <v>Business Architecture</v>
      </c>
      <c r="Q36" s="31"/>
      <c r="R36" s="28">
        <v>159</v>
      </c>
      <c r="S36" s="28" t="s">
        <v>75</v>
      </c>
      <c r="T36" s="28" t="s">
        <v>446</v>
      </c>
      <c r="U36" s="43" t="s">
        <v>447</v>
      </c>
      <c r="V36" s="30">
        <v>45210</v>
      </c>
      <c r="W36" s="28" t="s">
        <v>246</v>
      </c>
      <c r="X36" s="28"/>
      <c r="Y36" s="28"/>
      <c r="Z36" s="28" t="s">
        <v>58</v>
      </c>
      <c r="AA36" s="28" t="s">
        <v>59</v>
      </c>
      <c r="AB36" s="28" t="s">
        <v>70</v>
      </c>
      <c r="AC36" s="28" t="s">
        <v>71</v>
      </c>
      <c r="AD36" s="18" t="s">
        <v>151</v>
      </c>
      <c r="AE36" s="27"/>
      <c r="AF36" s="27"/>
      <c r="AG36" s="28"/>
      <c r="AH36" s="28"/>
      <c r="AI36" s="28" t="s">
        <v>64</v>
      </c>
      <c r="AJ36" s="19" t="str">
        <f t="shared" si="4"/>
        <v/>
      </c>
      <c r="AK36" s="19"/>
      <c r="AL36" s="19"/>
      <c r="AM36" s="19"/>
      <c r="AN36" s="19"/>
      <c r="AO36" s="19"/>
      <c r="AP36" s="19"/>
      <c r="AQ36" s="20">
        <f ca="1">IF(AND(Email_TaskV2[[#This Row],[Status]]="ON PROGRESS"),TODAY()-Email_TaskV2[[#This Row],[Tanggal nodin RFS/RFI]],0)</f>
        <v>0</v>
      </c>
      <c r="AR36" s="20">
        <f ca="1">IF(AND(Email_TaskV2[[#This Row],[Status]]="ON PROGRESS",Email_TaskV2[[#This Row],[Type]]="RFI"),TODAY()-Email_TaskV2[[#This Row],[Tanggal nodin RFS/RFI]],0)</f>
        <v>0</v>
      </c>
      <c r="AS36" s="20" t="str">
        <f ca="1">IF(Email_TaskV2[[#This Row],[Aging]]&gt;7,"Warning","")</f>
        <v/>
      </c>
      <c r="AT36" s="37"/>
      <c r="AU36" s="37"/>
      <c r="AV36" s="37"/>
      <c r="AW36" s="37" t="str">
        <f>IF(AND(Email_TaskV2[[#This Row],[Status]]="ON PROGRESS",Email_TaskV2[[#This Row],[Type]]="RFS"),"YES","")</f>
        <v/>
      </c>
      <c r="AX36" s="17" t="str">
        <f>IF(AND(Email_TaskV2[[#This Row],[Status]]="ON PROGRESS",Email_TaskV2[[#This Row],[Type]]="RFI"),"YES","")</f>
        <v/>
      </c>
      <c r="AY36" s="37">
        <f>IF(Email_TaskV2[[#This Row],[Nomor Nodin RFS/RFI]]="","",DAY(Email_TaskV2[[#This Row],[Tanggal nodin RFS/RFI]]))</f>
        <v>12</v>
      </c>
      <c r="AZ36" s="45" t="str">
        <f>IF(Email_TaskV2[[#This Row],[Nomor Nodin RFS/RFI]]="","",TEXT(Email_TaskV2[[#This Row],[Tanggal nodin RFS/RFI]],"MMM"))</f>
        <v>Jan</v>
      </c>
      <c r="BA36" s="46" t="str">
        <f>IF(Email_TaskV2[[#This Row],[Nodin BO]]="","No","Yes")</f>
        <v>Yes</v>
      </c>
      <c r="BB36" s="61">
        <f>YEAR(Email_TaskV2[[#This Row],[Tanggal nodin RFS/RFI]])</f>
        <v>2023</v>
      </c>
      <c r="BC36" s="42">
        <f>IF(Email_TaskV2[[#This Row],[Month]]="",13,MONTH(Email_TaskV2[[#This Row],[Tanggal nodin RFS/RFI]]))</f>
        <v>1</v>
      </c>
    </row>
    <row r="37" spans="1:55" ht="15" customHeight="1" x14ac:dyDescent="0.3">
      <c r="A37" s="59">
        <v>36</v>
      </c>
      <c r="B37" s="28" t="s">
        <v>448</v>
      </c>
      <c r="C37" s="79">
        <v>44938</v>
      </c>
      <c r="D37" s="33" t="s">
        <v>449</v>
      </c>
      <c r="E37" s="28" t="s">
        <v>55</v>
      </c>
      <c r="F37" s="28" t="s">
        <v>66</v>
      </c>
      <c r="G37" s="30">
        <v>44939</v>
      </c>
      <c r="H37" s="30">
        <v>44949</v>
      </c>
      <c r="I37" s="28" t="s">
        <v>450</v>
      </c>
      <c r="J37" s="30">
        <v>44957</v>
      </c>
      <c r="K37" s="43" t="s">
        <v>451</v>
      </c>
      <c r="L37" s="22">
        <f t="shared" si="7"/>
        <v>11</v>
      </c>
      <c r="M37" s="22">
        <f t="shared" si="8"/>
        <v>18</v>
      </c>
      <c r="N37" s="31" t="s">
        <v>133</v>
      </c>
      <c r="O37" s="31" t="s">
        <v>134</v>
      </c>
      <c r="P37" s="31" t="str">
        <f>VLOOKUP(Email_TaskV2[[#This Row],[PIC Dev]],[1]Organization!C:D,2,FALSE)</f>
        <v>BSM Prepaid</v>
      </c>
      <c r="Q37" s="33" t="s">
        <v>452</v>
      </c>
      <c r="R37" s="28">
        <v>10</v>
      </c>
      <c r="S37" s="28" t="s">
        <v>57</v>
      </c>
      <c r="T37" s="28" t="s">
        <v>453</v>
      </c>
      <c r="U37" s="28" t="s">
        <v>454</v>
      </c>
      <c r="V37" s="44">
        <v>44831</v>
      </c>
      <c r="W37" s="28" t="s">
        <v>120</v>
      </c>
      <c r="X37" s="28" t="s">
        <v>181</v>
      </c>
      <c r="Y37" s="28" t="s">
        <v>182</v>
      </c>
      <c r="Z37" s="28" t="s">
        <v>58</v>
      </c>
      <c r="AA37" s="28" t="s">
        <v>59</v>
      </c>
      <c r="AB37" s="28" t="s">
        <v>120</v>
      </c>
      <c r="AC37" s="28" t="s">
        <v>71</v>
      </c>
      <c r="AD37" s="18" t="s">
        <v>72</v>
      </c>
      <c r="AE37" s="27" t="s">
        <v>85</v>
      </c>
      <c r="AF37" s="27"/>
      <c r="AG37" s="28"/>
      <c r="AH37" s="28"/>
      <c r="AI37" s="57" t="s">
        <v>62</v>
      </c>
      <c r="AJ37" s="58" t="str">
        <f t="shared" si="4"/>
        <v>(FUT Simulator)</v>
      </c>
      <c r="AK37" s="19"/>
      <c r="AL37" s="19"/>
      <c r="AM37" s="19">
        <v>3</v>
      </c>
      <c r="AN37" s="19"/>
      <c r="AO37" s="19"/>
      <c r="AP37" s="19"/>
      <c r="AQ37" s="20">
        <f ca="1">IF(AND(Email_TaskV2[[#This Row],[Status]]="ON PROGRESS"),TODAY()-Email_TaskV2[[#This Row],[Tanggal nodin RFS/RFI]],0)</f>
        <v>0</v>
      </c>
      <c r="AR37" s="20">
        <f ca="1">IF(AND(Email_TaskV2[[#This Row],[Status]]="ON PROGRESS",Email_TaskV2[[#This Row],[Type]]="RFI"),TODAY()-Email_TaskV2[[#This Row],[Tanggal nodin RFS/RFI]],0)</f>
        <v>0</v>
      </c>
      <c r="AS37" s="20" t="str">
        <f ca="1">IF(Email_TaskV2[[#This Row],[Aging]]&gt;7,"Warning","")</f>
        <v/>
      </c>
      <c r="AT37" s="37"/>
      <c r="AU37" s="37"/>
      <c r="AV37" s="37"/>
      <c r="AW37" s="37" t="str">
        <f>IF(AND(Email_TaskV2[[#This Row],[Status]]="ON PROGRESS",Email_TaskV2[[#This Row],[Type]]="RFS"),"YES","")</f>
        <v/>
      </c>
      <c r="AX37" s="17" t="str">
        <f>IF(AND(Email_TaskV2[[#This Row],[Status]]="ON PROGRESS",Email_TaskV2[[#This Row],[Type]]="RFI"),"YES","")</f>
        <v/>
      </c>
      <c r="AY37" s="37">
        <f>IF(Email_TaskV2[[#This Row],[Nomor Nodin RFS/RFI]]="","",DAY(Email_TaskV2[[#This Row],[Tanggal nodin RFS/RFI]]))</f>
        <v>12</v>
      </c>
      <c r="AZ37" s="45" t="str">
        <f>IF(Email_TaskV2[[#This Row],[Nomor Nodin RFS/RFI]]="","",TEXT(Email_TaskV2[[#This Row],[Tanggal nodin RFS/RFI]],"MMM"))</f>
        <v>Jan</v>
      </c>
      <c r="BA37" s="46" t="str">
        <f>IF(Email_TaskV2[[#This Row],[Nodin BO]]="","No","Yes")</f>
        <v>Yes</v>
      </c>
      <c r="BB37" s="61">
        <f>YEAR(Email_TaskV2[[#This Row],[Tanggal nodin RFS/RFI]])</f>
        <v>2023</v>
      </c>
      <c r="BC37" s="42">
        <f>IF(Email_TaskV2[[#This Row],[Month]]="",13,MONTH(Email_TaskV2[[#This Row],[Tanggal nodin RFS/RFI]]))</f>
        <v>1</v>
      </c>
    </row>
    <row r="38" spans="1:55" ht="15" customHeight="1" x14ac:dyDescent="0.3">
      <c r="A38" s="59">
        <v>37</v>
      </c>
      <c r="B38" s="28" t="s">
        <v>455</v>
      </c>
      <c r="C38" s="79">
        <v>44938</v>
      </c>
      <c r="D38" s="33" t="s">
        <v>456</v>
      </c>
      <c r="E38" s="28" t="s">
        <v>55</v>
      </c>
      <c r="F38" s="32" t="s">
        <v>90</v>
      </c>
      <c r="G38" s="30">
        <v>44938</v>
      </c>
      <c r="H38" s="30">
        <v>44959</v>
      </c>
      <c r="I38" s="28" t="s">
        <v>457</v>
      </c>
      <c r="J38" s="30">
        <v>44959</v>
      </c>
      <c r="K38" s="43" t="s">
        <v>458</v>
      </c>
      <c r="L38" s="22">
        <f t="shared" si="7"/>
        <v>21</v>
      </c>
      <c r="M38" s="22">
        <f t="shared" si="8"/>
        <v>21</v>
      </c>
      <c r="N38" s="31" t="s">
        <v>68</v>
      </c>
      <c r="O38" s="31" t="s">
        <v>69</v>
      </c>
      <c r="P38" s="31" t="str">
        <f>VLOOKUP(Email_TaskV2[[#This Row],[PIC Dev]],[1]Organization!C:D,2,FALSE)</f>
        <v>Digital and VAS</v>
      </c>
      <c r="Q38" s="33" t="s">
        <v>459</v>
      </c>
      <c r="R38" s="28">
        <v>46</v>
      </c>
      <c r="S38" s="28" t="s">
        <v>57</v>
      </c>
      <c r="T38" s="28" t="s">
        <v>460</v>
      </c>
      <c r="U38" s="28" t="s">
        <v>461</v>
      </c>
      <c r="V38" s="30">
        <v>44886</v>
      </c>
      <c r="W38" s="28" t="s">
        <v>140</v>
      </c>
      <c r="X38" s="28" t="s">
        <v>163</v>
      </c>
      <c r="Y38" s="28" t="s">
        <v>159</v>
      </c>
      <c r="Z38" s="28" t="s">
        <v>58</v>
      </c>
      <c r="AA38" s="28" t="s">
        <v>59</v>
      </c>
      <c r="AB38" s="28" t="s">
        <v>101</v>
      </c>
      <c r="AC38" s="28" t="s">
        <v>71</v>
      </c>
      <c r="AD38" s="18" t="s">
        <v>139</v>
      </c>
      <c r="AE38" s="27"/>
      <c r="AF38" s="27"/>
      <c r="AG38" s="28"/>
      <c r="AH38" s="28"/>
      <c r="AI38" s="57" t="s">
        <v>64</v>
      </c>
      <c r="AJ38" s="58" t="str">
        <f t="shared" si="4"/>
        <v/>
      </c>
      <c r="AK38" s="19"/>
      <c r="AL38" s="19"/>
      <c r="AM38" s="19"/>
      <c r="AN38" s="19"/>
      <c r="AO38" s="19"/>
      <c r="AP38" s="19"/>
      <c r="AQ38" s="20">
        <f ca="1">IF(AND(Email_TaskV2[[#This Row],[Status]]="ON PROGRESS"),TODAY()-Email_TaskV2[[#This Row],[Tanggal nodin RFS/RFI]],0)</f>
        <v>0</v>
      </c>
      <c r="AR38" s="20">
        <f ca="1">IF(AND(Email_TaskV2[[#This Row],[Status]]="ON PROGRESS",Email_TaskV2[[#This Row],[Type]]="RFI"),TODAY()-Email_TaskV2[[#This Row],[Tanggal nodin RFS/RFI]],0)</f>
        <v>0</v>
      </c>
      <c r="AS38" s="20" t="str">
        <f ca="1">IF(Email_TaskV2[[#This Row],[Aging]]&gt;7,"Warning","")</f>
        <v/>
      </c>
      <c r="AT38" s="37"/>
      <c r="AU38" s="37"/>
      <c r="AV38" s="37"/>
      <c r="AW38" s="37" t="str">
        <f>IF(AND(Email_TaskV2[[#This Row],[Status]]="ON PROGRESS",Email_TaskV2[[#This Row],[Type]]="RFS"),"YES","")</f>
        <v/>
      </c>
      <c r="AX38" s="17" t="str">
        <f>IF(AND(Email_TaskV2[[#This Row],[Status]]="ON PROGRESS",Email_TaskV2[[#This Row],[Type]]="RFI"),"YES","")</f>
        <v/>
      </c>
      <c r="AY38" s="37">
        <f>IF(Email_TaskV2[[#This Row],[Nomor Nodin RFS/RFI]]="","",DAY(Email_TaskV2[[#This Row],[Tanggal nodin RFS/RFI]]))</f>
        <v>12</v>
      </c>
      <c r="AZ38" s="45" t="str">
        <f>IF(Email_TaskV2[[#This Row],[Nomor Nodin RFS/RFI]]="","",TEXT(Email_TaskV2[[#This Row],[Tanggal nodin RFS/RFI]],"MMM"))</f>
        <v>Jan</v>
      </c>
      <c r="BA38" s="46" t="str">
        <f>IF(Email_TaskV2[[#This Row],[Nodin BO]]="","No","Yes")</f>
        <v>Yes</v>
      </c>
      <c r="BB38" s="61">
        <f>YEAR(Email_TaskV2[[#This Row],[Tanggal nodin RFS/RFI]])</f>
        <v>2023</v>
      </c>
      <c r="BC38" s="42">
        <f>IF(Email_TaskV2[[#This Row],[Month]]="",13,MONTH(Email_TaskV2[[#This Row],[Tanggal nodin RFS/RFI]]))</f>
        <v>1</v>
      </c>
    </row>
    <row r="39" spans="1:55" ht="15" customHeight="1" x14ac:dyDescent="0.3">
      <c r="A39" s="59">
        <v>38</v>
      </c>
      <c r="B39" s="28" t="s">
        <v>462</v>
      </c>
      <c r="C39" s="79">
        <v>44938</v>
      </c>
      <c r="D39" s="31" t="s">
        <v>463</v>
      </c>
      <c r="E39" s="39" t="s">
        <v>79</v>
      </c>
      <c r="F39" s="38" t="s">
        <v>80</v>
      </c>
      <c r="G39" s="30">
        <v>44943</v>
      </c>
      <c r="H39" s="30">
        <v>44960</v>
      </c>
      <c r="I39" s="28"/>
      <c r="J39" s="30"/>
      <c r="K39" s="28"/>
      <c r="L39" s="27"/>
      <c r="M39" s="31"/>
      <c r="N39" s="31" t="s">
        <v>133</v>
      </c>
      <c r="O39" s="31" t="s">
        <v>134</v>
      </c>
      <c r="P39" s="31" t="str">
        <f>VLOOKUP(Email_TaskV2[[#This Row],[PIC Dev]],[1]Organization!C:D,2,FALSE)</f>
        <v>BSM Prepaid</v>
      </c>
      <c r="Q39" s="33" t="s">
        <v>464</v>
      </c>
      <c r="R39" s="28"/>
      <c r="S39" s="28" t="s">
        <v>57</v>
      </c>
      <c r="T39" s="28" t="s">
        <v>465</v>
      </c>
      <c r="U39" s="28" t="s">
        <v>466</v>
      </c>
      <c r="V39" s="30">
        <v>44455</v>
      </c>
      <c r="W39" s="28" t="s">
        <v>120</v>
      </c>
      <c r="X39" s="28" t="s">
        <v>467</v>
      </c>
      <c r="Y39" s="28" t="s">
        <v>468</v>
      </c>
      <c r="Z39" s="28" t="s">
        <v>58</v>
      </c>
      <c r="AA39" s="28" t="s">
        <v>59</v>
      </c>
      <c r="AB39" s="28" t="s">
        <v>120</v>
      </c>
      <c r="AC39" s="28" t="s">
        <v>71</v>
      </c>
      <c r="AD39" s="18" t="s">
        <v>72</v>
      </c>
      <c r="AE39" s="27" t="s">
        <v>85</v>
      </c>
      <c r="AF39" s="27"/>
      <c r="AG39" s="28"/>
      <c r="AH39" s="28"/>
      <c r="AI39" s="57" t="s">
        <v>64</v>
      </c>
      <c r="AJ39" s="58" t="str">
        <f t="shared" si="4"/>
        <v/>
      </c>
      <c r="AK39" s="19"/>
      <c r="AL39" s="19"/>
      <c r="AM39" s="19"/>
      <c r="AN39" s="19"/>
      <c r="AO39" s="19"/>
      <c r="AP39" s="19"/>
      <c r="AQ39" s="20">
        <f ca="1">IF(AND(Email_TaskV2[[#This Row],[Status]]="ON PROGRESS"),TODAY()-Email_TaskV2[[#This Row],[Tanggal nodin RFS/RFI]],0)</f>
        <v>0</v>
      </c>
      <c r="AR39" s="20">
        <f ca="1">IF(AND(Email_TaskV2[[#This Row],[Status]]="ON PROGRESS",Email_TaskV2[[#This Row],[Type]]="RFI"),TODAY()-Email_TaskV2[[#This Row],[Tanggal nodin RFS/RFI]],0)</f>
        <v>0</v>
      </c>
      <c r="AS39" s="20" t="str">
        <f ca="1">IF(Email_TaskV2[[#This Row],[Aging]]&gt;7,"Warning","")</f>
        <v/>
      </c>
      <c r="AT39" s="37"/>
      <c r="AU39" s="37"/>
      <c r="AV39" s="37"/>
      <c r="AW39" s="37" t="str">
        <f>IF(AND(Email_TaskV2[[#This Row],[Status]]="ON PROGRESS",Email_TaskV2[[#This Row],[Type]]="RFS"),"YES","")</f>
        <v/>
      </c>
      <c r="AX39" s="17" t="str">
        <f>IF(AND(Email_TaskV2[[#This Row],[Status]]="ON PROGRESS",Email_TaskV2[[#This Row],[Type]]="RFI"),"YES","")</f>
        <v/>
      </c>
      <c r="AY39" s="37">
        <f>IF(Email_TaskV2[[#This Row],[Nomor Nodin RFS/RFI]]="","",DAY(Email_TaskV2[[#This Row],[Tanggal nodin RFS/RFI]]))</f>
        <v>12</v>
      </c>
      <c r="AZ39" s="45" t="str">
        <f>IF(Email_TaskV2[[#This Row],[Nomor Nodin RFS/RFI]]="","",TEXT(Email_TaskV2[[#This Row],[Tanggal nodin RFS/RFI]],"MMM"))</f>
        <v>Jan</v>
      </c>
      <c r="BA39" s="46" t="str">
        <f>IF(Email_TaskV2[[#This Row],[Nodin BO]]="","No","Yes")</f>
        <v>Yes</v>
      </c>
      <c r="BB39" s="61">
        <f>YEAR(Email_TaskV2[[#This Row],[Tanggal nodin RFS/RFI]])</f>
        <v>2023</v>
      </c>
      <c r="BC39" s="42">
        <f>IF(Email_TaskV2[[#This Row],[Month]]="",13,MONTH(Email_TaskV2[[#This Row],[Tanggal nodin RFS/RFI]]))</f>
        <v>1</v>
      </c>
    </row>
    <row r="40" spans="1:55" ht="15" customHeight="1" x14ac:dyDescent="0.3">
      <c r="A40" s="59">
        <v>39</v>
      </c>
      <c r="B40" s="28" t="s">
        <v>469</v>
      </c>
      <c r="C40" s="79">
        <v>44938</v>
      </c>
      <c r="D40" s="33" t="s">
        <v>470</v>
      </c>
      <c r="E40" s="28" t="s">
        <v>55</v>
      </c>
      <c r="F40" s="28" t="s">
        <v>78</v>
      </c>
      <c r="G40" s="30">
        <v>44939</v>
      </c>
      <c r="H40" s="30">
        <v>44944</v>
      </c>
      <c r="I40" s="28" t="s">
        <v>471</v>
      </c>
      <c r="J40" s="30">
        <v>44944</v>
      </c>
      <c r="K40" s="43" t="s">
        <v>472</v>
      </c>
      <c r="L40" s="22">
        <f t="shared" ref="L40:L46" si="9">H40-C40</f>
        <v>6</v>
      </c>
      <c r="M40" s="22">
        <f t="shared" ref="M40:M46" si="10">J40-G40</f>
        <v>5</v>
      </c>
      <c r="N40" s="31" t="s">
        <v>68</v>
      </c>
      <c r="O40" s="31" t="s">
        <v>69</v>
      </c>
      <c r="P40" s="31" t="str">
        <f>VLOOKUP(Email_TaskV2[[#This Row],[PIC Dev]],[1]Organization!C:D,2,FALSE)</f>
        <v>Digital and VAS</v>
      </c>
      <c r="Q40" s="31"/>
      <c r="R40" s="28">
        <v>51</v>
      </c>
      <c r="S40" s="28" t="s">
        <v>75</v>
      </c>
      <c r="T40" s="28" t="s">
        <v>473</v>
      </c>
      <c r="U40" s="43" t="s">
        <v>474</v>
      </c>
      <c r="V40" s="30">
        <v>44930</v>
      </c>
      <c r="W40" s="28" t="s">
        <v>140</v>
      </c>
      <c r="X40" s="28" t="s">
        <v>163</v>
      </c>
      <c r="Y40" s="28" t="s">
        <v>159</v>
      </c>
      <c r="Z40" s="28" t="s">
        <v>58</v>
      </c>
      <c r="AA40" s="28" t="s">
        <v>59</v>
      </c>
      <c r="AB40" s="28" t="s">
        <v>105</v>
      </c>
      <c r="AC40" s="28" t="s">
        <v>71</v>
      </c>
      <c r="AD40" s="18" t="s">
        <v>103</v>
      </c>
      <c r="AE40" s="27"/>
      <c r="AF40" s="27"/>
      <c r="AG40" s="28"/>
      <c r="AH40" s="28"/>
      <c r="AI40" s="57" t="s">
        <v>64</v>
      </c>
      <c r="AJ40" s="58" t="str">
        <f t="shared" si="4"/>
        <v/>
      </c>
      <c r="AK40" s="19"/>
      <c r="AL40" s="19"/>
      <c r="AM40" s="19"/>
      <c r="AN40" s="19"/>
      <c r="AO40" s="19"/>
      <c r="AP40" s="19"/>
      <c r="AQ40" s="20">
        <f ca="1">IF(AND(Email_TaskV2[[#This Row],[Status]]="ON PROGRESS"),TODAY()-Email_TaskV2[[#This Row],[Tanggal nodin RFS/RFI]],0)</f>
        <v>0</v>
      </c>
      <c r="AR40" s="20">
        <f ca="1">IF(AND(Email_TaskV2[[#This Row],[Status]]="ON PROGRESS",Email_TaskV2[[#This Row],[Type]]="RFI"),TODAY()-Email_TaskV2[[#This Row],[Tanggal nodin RFS/RFI]],0)</f>
        <v>0</v>
      </c>
      <c r="AS40" s="20" t="str">
        <f ca="1">IF(Email_TaskV2[[#This Row],[Aging]]&gt;7,"Warning","")</f>
        <v/>
      </c>
      <c r="AT40" s="37"/>
      <c r="AU40" s="37"/>
      <c r="AV40" s="37"/>
      <c r="AW40" s="37" t="str">
        <f>IF(AND(Email_TaskV2[[#This Row],[Status]]="ON PROGRESS",Email_TaskV2[[#This Row],[Type]]="RFS"),"YES","")</f>
        <v/>
      </c>
      <c r="AX40" s="17" t="str">
        <f>IF(AND(Email_TaskV2[[#This Row],[Status]]="ON PROGRESS",Email_TaskV2[[#This Row],[Type]]="RFI"),"YES","")</f>
        <v/>
      </c>
      <c r="AY40" s="37">
        <f>IF(Email_TaskV2[[#This Row],[Nomor Nodin RFS/RFI]]="","",DAY(Email_TaskV2[[#This Row],[Tanggal nodin RFS/RFI]]))</f>
        <v>12</v>
      </c>
      <c r="AZ40" s="45" t="str">
        <f>IF(Email_TaskV2[[#This Row],[Nomor Nodin RFS/RFI]]="","",TEXT(Email_TaskV2[[#This Row],[Tanggal nodin RFS/RFI]],"MMM"))</f>
        <v>Jan</v>
      </c>
      <c r="BA40" s="46" t="str">
        <f>IF(Email_TaskV2[[#This Row],[Nodin BO]]="","No","Yes")</f>
        <v>Yes</v>
      </c>
      <c r="BB40" s="61">
        <f>YEAR(Email_TaskV2[[#This Row],[Tanggal nodin RFS/RFI]])</f>
        <v>2023</v>
      </c>
      <c r="BC40" s="42">
        <f>IF(Email_TaskV2[[#This Row],[Month]]="",13,MONTH(Email_TaskV2[[#This Row],[Tanggal nodin RFS/RFI]]))</f>
        <v>1</v>
      </c>
    </row>
    <row r="41" spans="1:55" ht="15" customHeight="1" x14ac:dyDescent="0.3">
      <c r="A41" s="59">
        <v>40</v>
      </c>
      <c r="B41" s="28" t="s">
        <v>475</v>
      </c>
      <c r="C41" s="79">
        <v>44939</v>
      </c>
      <c r="D41" s="52" t="s">
        <v>476</v>
      </c>
      <c r="E41" s="28" t="s">
        <v>55</v>
      </c>
      <c r="F41" s="28" t="s">
        <v>78</v>
      </c>
      <c r="G41" s="30">
        <v>44939</v>
      </c>
      <c r="H41" s="30">
        <v>44944</v>
      </c>
      <c r="I41" s="28" t="s">
        <v>477</v>
      </c>
      <c r="J41" s="30">
        <v>44945</v>
      </c>
      <c r="K41" s="43" t="s">
        <v>478</v>
      </c>
      <c r="L41" s="22">
        <f t="shared" si="9"/>
        <v>5</v>
      </c>
      <c r="M41" s="22">
        <f t="shared" si="10"/>
        <v>6</v>
      </c>
      <c r="N41" s="31" t="s">
        <v>87</v>
      </c>
      <c r="O41" s="31" t="s">
        <v>88</v>
      </c>
      <c r="P41" s="31" t="str">
        <f>VLOOKUP(Email_TaskV2[[#This Row],[PIC Dev]],[1]Organization!C:D,2,FALSE)</f>
        <v>BSM Prepaid</v>
      </c>
      <c r="Q41" s="31"/>
      <c r="R41" s="28">
        <v>149</v>
      </c>
      <c r="S41" s="28" t="s">
        <v>75</v>
      </c>
      <c r="T41" s="28" t="s">
        <v>479</v>
      </c>
      <c r="U41" s="43" t="s">
        <v>480</v>
      </c>
      <c r="V41" s="30">
        <v>44938</v>
      </c>
      <c r="W41" s="28" t="s">
        <v>191</v>
      </c>
      <c r="X41" s="28" t="s">
        <v>215</v>
      </c>
      <c r="Y41" s="28" t="s">
        <v>216</v>
      </c>
      <c r="Z41" s="28" t="s">
        <v>58</v>
      </c>
      <c r="AA41" s="28" t="s">
        <v>59</v>
      </c>
      <c r="AB41" s="28" t="s">
        <v>60</v>
      </c>
      <c r="AC41" s="28" t="s">
        <v>61</v>
      </c>
      <c r="AD41" s="18" t="s">
        <v>103</v>
      </c>
      <c r="AE41" s="27"/>
      <c r="AF41" s="27"/>
      <c r="AG41" s="28"/>
      <c r="AH41" s="28"/>
      <c r="AI41" s="57" t="s">
        <v>62</v>
      </c>
      <c r="AJ41" s="58" t="str">
        <f t="shared" si="4"/>
        <v>(FUT Simulator)</v>
      </c>
      <c r="AK41" s="19"/>
      <c r="AL41" s="19"/>
      <c r="AM41" s="19">
        <v>3</v>
      </c>
      <c r="AN41" s="19"/>
      <c r="AO41" s="19"/>
      <c r="AP41" s="19"/>
      <c r="AQ41" s="20">
        <f ca="1">IF(AND(Email_TaskV2[[#This Row],[Status]]="ON PROGRESS"),TODAY()-Email_TaskV2[[#This Row],[Tanggal nodin RFS/RFI]],0)</f>
        <v>0</v>
      </c>
      <c r="AR41" s="20">
        <f ca="1">IF(AND(Email_TaskV2[[#This Row],[Status]]="ON PROGRESS",Email_TaskV2[[#This Row],[Type]]="RFI"),TODAY()-Email_TaskV2[[#This Row],[Tanggal nodin RFS/RFI]],0)</f>
        <v>0</v>
      </c>
      <c r="AS41" s="20" t="str">
        <f ca="1">IF(Email_TaskV2[[#This Row],[Aging]]&gt;7,"Warning","")</f>
        <v/>
      </c>
      <c r="AT41" s="37"/>
      <c r="AU41" s="37"/>
      <c r="AV41" s="37"/>
      <c r="AW41" s="37" t="str">
        <f>IF(AND(Email_TaskV2[[#This Row],[Status]]="ON PROGRESS",Email_TaskV2[[#This Row],[Type]]="RFS"),"YES","")</f>
        <v/>
      </c>
      <c r="AX41" s="17" t="str">
        <f>IF(AND(Email_TaskV2[[#This Row],[Status]]="ON PROGRESS",Email_TaskV2[[#This Row],[Type]]="RFI"),"YES","")</f>
        <v/>
      </c>
      <c r="AY41" s="37">
        <f>IF(Email_TaskV2[[#This Row],[Nomor Nodin RFS/RFI]]="","",DAY(Email_TaskV2[[#This Row],[Tanggal nodin RFS/RFI]]))</f>
        <v>13</v>
      </c>
      <c r="AZ41" s="45" t="str">
        <f>IF(Email_TaskV2[[#This Row],[Nomor Nodin RFS/RFI]]="","",TEXT(Email_TaskV2[[#This Row],[Tanggal nodin RFS/RFI]],"MMM"))</f>
        <v>Jan</v>
      </c>
      <c r="BA41" s="46" t="str">
        <f>IF(Email_TaskV2[[#This Row],[Nodin BO]]="","No","Yes")</f>
        <v>Yes</v>
      </c>
      <c r="BB41" s="61">
        <f>YEAR(Email_TaskV2[[#This Row],[Tanggal nodin RFS/RFI]])</f>
        <v>2023</v>
      </c>
      <c r="BC41" s="42">
        <f>IF(Email_TaskV2[[#This Row],[Month]]="",13,MONTH(Email_TaskV2[[#This Row],[Tanggal nodin RFS/RFI]]))</f>
        <v>1</v>
      </c>
    </row>
    <row r="42" spans="1:55" ht="15" customHeight="1" x14ac:dyDescent="0.3">
      <c r="A42" s="59">
        <v>41</v>
      </c>
      <c r="B42" s="28" t="s">
        <v>481</v>
      </c>
      <c r="C42" s="79">
        <v>44938</v>
      </c>
      <c r="D42" s="31" t="s">
        <v>482</v>
      </c>
      <c r="E42" s="28" t="s">
        <v>55</v>
      </c>
      <c r="F42" s="32" t="s">
        <v>90</v>
      </c>
      <c r="G42" s="30">
        <v>44943</v>
      </c>
      <c r="H42" s="30">
        <v>44959</v>
      </c>
      <c r="I42" s="28" t="s">
        <v>483</v>
      </c>
      <c r="J42" s="30">
        <v>44959</v>
      </c>
      <c r="K42" s="43" t="s">
        <v>484</v>
      </c>
      <c r="L42" s="22">
        <f t="shared" si="9"/>
        <v>21</v>
      </c>
      <c r="M42" s="22">
        <f t="shared" si="10"/>
        <v>16</v>
      </c>
      <c r="N42" s="31" t="s">
        <v>73</v>
      </c>
      <c r="O42" s="31" t="s">
        <v>74</v>
      </c>
      <c r="P42" s="31" t="str">
        <f>VLOOKUP(Email_TaskV2[[#This Row],[PIC Dev]],[1]Organization!C:D,2,FALSE)</f>
        <v>Digital and VAS</v>
      </c>
      <c r="Q42" s="33" t="s">
        <v>485</v>
      </c>
      <c r="R42" s="28">
        <v>42</v>
      </c>
      <c r="S42" s="28" t="s">
        <v>57</v>
      </c>
      <c r="T42" s="28" t="s">
        <v>230</v>
      </c>
      <c r="U42" s="28" t="s">
        <v>482</v>
      </c>
      <c r="V42" s="30">
        <v>44881</v>
      </c>
      <c r="W42" s="28" t="s">
        <v>177</v>
      </c>
      <c r="X42" s="28" t="s">
        <v>164</v>
      </c>
      <c r="Y42" s="28" t="s">
        <v>165</v>
      </c>
      <c r="Z42" s="28" t="s">
        <v>58</v>
      </c>
      <c r="AA42" s="28" t="s">
        <v>59</v>
      </c>
      <c r="AB42" s="28" t="s">
        <v>76</v>
      </c>
      <c r="AC42" s="28" t="s">
        <v>71</v>
      </c>
      <c r="AD42" s="18" t="s">
        <v>129</v>
      </c>
      <c r="AE42" s="27"/>
      <c r="AF42" s="27"/>
      <c r="AG42" s="28"/>
      <c r="AH42" s="28"/>
      <c r="AI42" s="57" t="s">
        <v>62</v>
      </c>
      <c r="AJ42" s="58" t="str">
        <f t="shared" si="4"/>
        <v>(Postman Simulator)</v>
      </c>
      <c r="AK42" s="19"/>
      <c r="AL42" s="19"/>
      <c r="AM42" s="19"/>
      <c r="AN42" s="19">
        <v>4</v>
      </c>
      <c r="AO42" s="19"/>
      <c r="AP42" s="19"/>
      <c r="AQ42" s="20">
        <f ca="1">IF(AND(Email_TaskV2[[#This Row],[Status]]="ON PROGRESS"),TODAY()-Email_TaskV2[[#This Row],[Tanggal nodin RFS/RFI]],0)</f>
        <v>0</v>
      </c>
      <c r="AR42" s="20">
        <f ca="1">IF(AND(Email_TaskV2[[#This Row],[Status]]="ON PROGRESS",Email_TaskV2[[#This Row],[Type]]="RFI"),TODAY()-Email_TaskV2[[#This Row],[Tanggal nodin RFS/RFI]],0)</f>
        <v>0</v>
      </c>
      <c r="AS42" s="20" t="str">
        <f ca="1">IF(Email_TaskV2[[#This Row],[Aging]]&gt;7,"Warning","")</f>
        <v/>
      </c>
      <c r="AT42" s="37"/>
      <c r="AU42" s="37"/>
      <c r="AV42" s="37"/>
      <c r="AW42" s="37" t="str">
        <f>IF(AND(Email_TaskV2[[#This Row],[Status]]="ON PROGRESS",Email_TaskV2[[#This Row],[Type]]="RFS"),"YES","")</f>
        <v/>
      </c>
      <c r="AX42" s="17" t="str">
        <f>IF(AND(Email_TaskV2[[#This Row],[Status]]="ON PROGRESS",Email_TaskV2[[#This Row],[Type]]="RFI"),"YES","")</f>
        <v/>
      </c>
      <c r="AY42" s="37">
        <f>IF(Email_TaskV2[[#This Row],[Nomor Nodin RFS/RFI]]="","",DAY(Email_TaskV2[[#This Row],[Tanggal nodin RFS/RFI]]))</f>
        <v>12</v>
      </c>
      <c r="AZ42" s="45" t="str">
        <f>IF(Email_TaskV2[[#This Row],[Nomor Nodin RFS/RFI]]="","",TEXT(Email_TaskV2[[#This Row],[Tanggal nodin RFS/RFI]],"MMM"))</f>
        <v>Jan</v>
      </c>
      <c r="BA42" s="46" t="str">
        <f>IF(Email_TaskV2[[#This Row],[Nodin BO]]="","No","Yes")</f>
        <v>Yes</v>
      </c>
      <c r="BB42" s="61">
        <f>YEAR(Email_TaskV2[[#This Row],[Tanggal nodin RFS/RFI]])</f>
        <v>2023</v>
      </c>
      <c r="BC42" s="42">
        <f>IF(Email_TaskV2[[#This Row],[Month]]="",13,MONTH(Email_TaskV2[[#This Row],[Tanggal nodin RFS/RFI]]))</f>
        <v>1</v>
      </c>
    </row>
    <row r="43" spans="1:55" ht="15" customHeight="1" x14ac:dyDescent="0.3">
      <c r="A43" s="59">
        <v>42</v>
      </c>
      <c r="B43" s="28" t="s">
        <v>486</v>
      </c>
      <c r="C43" s="79">
        <v>44938</v>
      </c>
      <c r="D43" s="31" t="s">
        <v>487</v>
      </c>
      <c r="E43" s="28" t="s">
        <v>55</v>
      </c>
      <c r="F43" s="28" t="s">
        <v>66</v>
      </c>
      <c r="G43" s="30">
        <v>44938</v>
      </c>
      <c r="H43" s="30">
        <v>44945</v>
      </c>
      <c r="I43" s="28" t="s">
        <v>488</v>
      </c>
      <c r="J43" s="30">
        <v>44945</v>
      </c>
      <c r="K43" s="43" t="s">
        <v>489</v>
      </c>
      <c r="L43" s="22">
        <f t="shared" si="9"/>
        <v>7</v>
      </c>
      <c r="M43" s="22">
        <f t="shared" si="10"/>
        <v>7</v>
      </c>
      <c r="N43" s="31" t="s">
        <v>73</v>
      </c>
      <c r="O43" s="31" t="s">
        <v>74</v>
      </c>
      <c r="P43" s="31" t="str">
        <f>VLOOKUP(Email_TaskV2[[#This Row],[PIC Dev]],[1]Organization!C:D,2,FALSE)</f>
        <v>Digital and VAS</v>
      </c>
      <c r="Q43" s="33" t="s">
        <v>490</v>
      </c>
      <c r="R43" s="28">
        <v>26</v>
      </c>
      <c r="S43" s="28" t="s">
        <v>57</v>
      </c>
      <c r="T43" s="28" t="s">
        <v>230</v>
      </c>
      <c r="U43" s="28" t="s">
        <v>482</v>
      </c>
      <c r="V43" s="30">
        <v>44881</v>
      </c>
      <c r="W43" s="28" t="s">
        <v>177</v>
      </c>
      <c r="X43" s="28" t="s">
        <v>164</v>
      </c>
      <c r="Y43" s="28" t="s">
        <v>165</v>
      </c>
      <c r="Z43" s="28" t="s">
        <v>58</v>
      </c>
      <c r="AA43" s="28" t="s">
        <v>59</v>
      </c>
      <c r="AB43" s="28" t="s">
        <v>76</v>
      </c>
      <c r="AC43" s="28" t="s">
        <v>71</v>
      </c>
      <c r="AD43" s="18" t="s">
        <v>123</v>
      </c>
      <c r="AE43" s="27"/>
      <c r="AF43" s="27"/>
      <c r="AG43" s="28"/>
      <c r="AH43" s="28"/>
      <c r="AI43" s="57" t="s">
        <v>62</v>
      </c>
      <c r="AJ43" s="58" t="str">
        <f t="shared" si="4"/>
        <v>(FUT Simulator)</v>
      </c>
      <c r="AK43" s="19"/>
      <c r="AL43" s="19"/>
      <c r="AM43" s="19">
        <v>3</v>
      </c>
      <c r="AN43" s="19"/>
      <c r="AO43" s="19"/>
      <c r="AP43" s="19"/>
      <c r="AQ43" s="20">
        <f ca="1">IF(AND(Email_TaskV2[[#This Row],[Status]]="ON PROGRESS"),TODAY()-Email_TaskV2[[#This Row],[Tanggal nodin RFS/RFI]],0)</f>
        <v>0</v>
      </c>
      <c r="AR43" s="20">
        <f ca="1">IF(AND(Email_TaskV2[[#This Row],[Status]]="ON PROGRESS",Email_TaskV2[[#This Row],[Type]]="RFI"),TODAY()-Email_TaskV2[[#This Row],[Tanggal nodin RFS/RFI]],0)</f>
        <v>0</v>
      </c>
      <c r="AS43" s="20" t="str">
        <f ca="1">IF(Email_TaskV2[[#This Row],[Aging]]&gt;7,"Warning","")</f>
        <v/>
      </c>
      <c r="AT43" s="37"/>
      <c r="AU43" s="37"/>
      <c r="AV43" s="37"/>
      <c r="AW43" s="37" t="str">
        <f>IF(AND(Email_TaskV2[[#This Row],[Status]]="ON PROGRESS",Email_TaskV2[[#This Row],[Type]]="RFS"),"YES","")</f>
        <v/>
      </c>
      <c r="AX43" s="17" t="str">
        <f>IF(AND(Email_TaskV2[[#This Row],[Status]]="ON PROGRESS",Email_TaskV2[[#This Row],[Type]]="RFI"),"YES","")</f>
        <v/>
      </c>
      <c r="AY43" s="37">
        <f>IF(Email_TaskV2[[#This Row],[Nomor Nodin RFS/RFI]]="","",DAY(Email_TaskV2[[#This Row],[Tanggal nodin RFS/RFI]]))</f>
        <v>12</v>
      </c>
      <c r="AZ43" s="45" t="str">
        <f>IF(Email_TaskV2[[#This Row],[Nomor Nodin RFS/RFI]]="","",TEXT(Email_TaskV2[[#This Row],[Tanggal nodin RFS/RFI]],"MMM"))</f>
        <v>Jan</v>
      </c>
      <c r="BA43" s="46" t="str">
        <f>IF(Email_TaskV2[[#This Row],[Nodin BO]]="","No","Yes")</f>
        <v>Yes</v>
      </c>
      <c r="BB43" s="61">
        <f>YEAR(Email_TaskV2[[#This Row],[Tanggal nodin RFS/RFI]])</f>
        <v>2023</v>
      </c>
      <c r="BC43" s="42">
        <f>IF(Email_TaskV2[[#This Row],[Month]]="",13,MONTH(Email_TaskV2[[#This Row],[Tanggal nodin RFS/RFI]]))</f>
        <v>1</v>
      </c>
    </row>
    <row r="44" spans="1:55" ht="15" customHeight="1" x14ac:dyDescent="0.3">
      <c r="A44" s="59">
        <v>43</v>
      </c>
      <c r="B44" s="28" t="s">
        <v>491</v>
      </c>
      <c r="C44" s="79">
        <v>44939</v>
      </c>
      <c r="D44" s="33" t="s">
        <v>492</v>
      </c>
      <c r="E44" s="28" t="s">
        <v>55</v>
      </c>
      <c r="F44" s="32" t="s">
        <v>90</v>
      </c>
      <c r="G44" s="30">
        <v>44944</v>
      </c>
      <c r="H44" s="30">
        <v>44949</v>
      </c>
      <c r="I44" s="28" t="s">
        <v>493</v>
      </c>
      <c r="J44" s="30">
        <v>44957</v>
      </c>
      <c r="K44" s="43" t="s">
        <v>494</v>
      </c>
      <c r="L44" s="22">
        <f t="shared" si="9"/>
        <v>10</v>
      </c>
      <c r="M44" s="22">
        <f t="shared" si="10"/>
        <v>13</v>
      </c>
      <c r="N44" s="31" t="s">
        <v>81</v>
      </c>
      <c r="O44" s="31" t="s">
        <v>82</v>
      </c>
      <c r="P44" s="31" t="str">
        <f>VLOOKUP(Email_TaskV2[[#This Row],[PIC Dev]],[1]Organization!C:D,2,FALSE)</f>
        <v>Business Architecture</v>
      </c>
      <c r="Q44" s="31" t="s">
        <v>495</v>
      </c>
      <c r="R44" s="28">
        <v>12</v>
      </c>
      <c r="S44" s="28" t="s">
        <v>57</v>
      </c>
      <c r="T44" s="28" t="s">
        <v>496</v>
      </c>
      <c r="U44" s="43" t="s">
        <v>497</v>
      </c>
      <c r="V44" s="30">
        <v>44921</v>
      </c>
      <c r="W44" s="28" t="s">
        <v>83</v>
      </c>
      <c r="X44" s="28" t="s">
        <v>243</v>
      </c>
      <c r="Y44" s="28" t="s">
        <v>244</v>
      </c>
      <c r="Z44" s="28" t="s">
        <v>58</v>
      </c>
      <c r="AA44" s="28" t="s">
        <v>59</v>
      </c>
      <c r="AB44" s="28" t="s">
        <v>83</v>
      </c>
      <c r="AC44" s="28" t="s">
        <v>61</v>
      </c>
      <c r="AD44" s="18" t="s">
        <v>142</v>
      </c>
      <c r="AE44" s="27" t="s">
        <v>141</v>
      </c>
      <c r="AF44" s="27"/>
      <c r="AG44" s="28"/>
      <c r="AH44" s="28"/>
      <c r="AI44" s="57" t="s">
        <v>64</v>
      </c>
      <c r="AJ44" s="58" t="str">
        <f t="shared" si="4"/>
        <v/>
      </c>
      <c r="AK44" s="19"/>
      <c r="AL44" s="19"/>
      <c r="AM44" s="19"/>
      <c r="AN44" s="19"/>
      <c r="AO44" s="19"/>
      <c r="AP44" s="19"/>
      <c r="AQ44" s="20">
        <f ca="1">IF(AND(Email_TaskV2[[#This Row],[Status]]="ON PROGRESS"),TODAY()-Email_TaskV2[[#This Row],[Tanggal nodin RFS/RFI]],0)</f>
        <v>0</v>
      </c>
      <c r="AR44" s="20">
        <f ca="1">IF(AND(Email_TaskV2[[#This Row],[Status]]="ON PROGRESS",Email_TaskV2[[#This Row],[Type]]="RFI"),TODAY()-Email_TaskV2[[#This Row],[Tanggal nodin RFS/RFI]],0)</f>
        <v>0</v>
      </c>
      <c r="AS44" s="20" t="str">
        <f ca="1">IF(Email_TaskV2[[#This Row],[Aging]]&gt;7,"Warning","")</f>
        <v/>
      </c>
      <c r="AT44" s="37"/>
      <c r="AU44" s="37"/>
      <c r="AV44" s="37"/>
      <c r="AW44" s="37" t="str">
        <f>IF(AND(Email_TaskV2[[#This Row],[Status]]="ON PROGRESS",Email_TaskV2[[#This Row],[Type]]="RFS"),"YES","")</f>
        <v/>
      </c>
      <c r="AX44" s="17" t="str">
        <f>IF(AND(Email_TaskV2[[#This Row],[Status]]="ON PROGRESS",Email_TaskV2[[#This Row],[Type]]="RFI"),"YES","")</f>
        <v/>
      </c>
      <c r="AY44" s="37">
        <f>IF(Email_TaskV2[[#This Row],[Nomor Nodin RFS/RFI]]="","",DAY(Email_TaskV2[[#This Row],[Tanggal nodin RFS/RFI]]))</f>
        <v>13</v>
      </c>
      <c r="AZ44" s="45" t="str">
        <f>IF(Email_TaskV2[[#This Row],[Nomor Nodin RFS/RFI]]="","",TEXT(Email_TaskV2[[#This Row],[Tanggal nodin RFS/RFI]],"MMM"))</f>
        <v>Jan</v>
      </c>
      <c r="BA44" s="46" t="str">
        <f>IF(Email_TaskV2[[#This Row],[Nodin BO]]="","No","Yes")</f>
        <v>Yes</v>
      </c>
      <c r="BB44" s="61">
        <f>YEAR(Email_TaskV2[[#This Row],[Tanggal nodin RFS/RFI]])</f>
        <v>2023</v>
      </c>
      <c r="BC44" s="42">
        <f>IF(Email_TaskV2[[#This Row],[Month]]="",13,MONTH(Email_TaskV2[[#This Row],[Tanggal nodin RFS/RFI]]))</f>
        <v>1</v>
      </c>
    </row>
    <row r="45" spans="1:55" ht="15" customHeight="1" x14ac:dyDescent="0.3">
      <c r="A45" s="59">
        <v>44</v>
      </c>
      <c r="B45" s="28" t="s">
        <v>498</v>
      </c>
      <c r="C45" s="79">
        <v>44938</v>
      </c>
      <c r="D45" s="31" t="s">
        <v>499</v>
      </c>
      <c r="E45" s="28" t="s">
        <v>55</v>
      </c>
      <c r="F45" s="32" t="s">
        <v>90</v>
      </c>
      <c r="G45" s="30">
        <v>44941</v>
      </c>
      <c r="H45" s="30">
        <v>44958</v>
      </c>
      <c r="I45" s="28" t="s">
        <v>500</v>
      </c>
      <c r="J45" s="30">
        <v>44958</v>
      </c>
      <c r="K45" s="43" t="s">
        <v>501</v>
      </c>
      <c r="L45" s="22">
        <f t="shared" si="9"/>
        <v>20</v>
      </c>
      <c r="M45" s="22">
        <f t="shared" si="10"/>
        <v>17</v>
      </c>
      <c r="N45" s="31" t="s">
        <v>502</v>
      </c>
      <c r="O45" s="31" t="s">
        <v>135</v>
      </c>
      <c r="P45" s="31" t="str">
        <f>VLOOKUP(Email_TaskV2[[#This Row],[PIC Dev]],[1]Organization!C:D,2,FALSE)</f>
        <v>Business Architecture</v>
      </c>
      <c r="Q45" s="33" t="s">
        <v>503</v>
      </c>
      <c r="R45" s="28">
        <v>41</v>
      </c>
      <c r="S45" s="28" t="s">
        <v>57</v>
      </c>
      <c r="T45" s="28" t="s">
        <v>504</v>
      </c>
      <c r="U45" s="43" t="s">
        <v>505</v>
      </c>
      <c r="V45" s="30">
        <v>44936</v>
      </c>
      <c r="W45" s="28" t="s">
        <v>170</v>
      </c>
      <c r="X45" s="28" t="s">
        <v>506</v>
      </c>
      <c r="Y45" s="28" t="s">
        <v>507</v>
      </c>
      <c r="Z45" s="28" t="s">
        <v>58</v>
      </c>
      <c r="AA45" s="28" t="s">
        <v>59</v>
      </c>
      <c r="AB45" s="28" t="s">
        <v>119</v>
      </c>
      <c r="AC45" s="28" t="s">
        <v>71</v>
      </c>
      <c r="AD45" s="18" t="s">
        <v>109</v>
      </c>
      <c r="AE45" s="27"/>
      <c r="AF45" s="27"/>
      <c r="AG45" s="28"/>
      <c r="AH45" s="28"/>
      <c r="AI45" s="57" t="s">
        <v>64</v>
      </c>
      <c r="AJ45" s="58" t="str">
        <f t="shared" si="4"/>
        <v/>
      </c>
      <c r="AK45" s="19"/>
      <c r="AL45" s="19"/>
      <c r="AM45" s="19"/>
      <c r="AN45" s="19"/>
      <c r="AO45" s="19"/>
      <c r="AP45" s="19"/>
      <c r="AQ45" s="20">
        <f ca="1">IF(AND(Email_TaskV2[[#This Row],[Status]]="ON PROGRESS"),TODAY()-Email_TaskV2[[#This Row],[Tanggal nodin RFS/RFI]],0)</f>
        <v>0</v>
      </c>
      <c r="AR45" s="20">
        <f ca="1">IF(AND(Email_TaskV2[[#This Row],[Status]]="ON PROGRESS",Email_TaskV2[[#This Row],[Type]]="RFI"),TODAY()-Email_TaskV2[[#This Row],[Tanggal nodin RFS/RFI]],0)</f>
        <v>0</v>
      </c>
      <c r="AS45" s="20" t="str">
        <f ca="1">IF(Email_TaskV2[[#This Row],[Aging]]&gt;7,"Warning","")</f>
        <v/>
      </c>
      <c r="AT45" s="37"/>
      <c r="AU45" s="37"/>
      <c r="AV45" s="37"/>
      <c r="AW45" s="37" t="str">
        <f>IF(AND(Email_TaskV2[[#This Row],[Status]]="ON PROGRESS",Email_TaskV2[[#This Row],[Type]]="RFS"),"YES","")</f>
        <v/>
      </c>
      <c r="AX45" s="17" t="str">
        <f>IF(AND(Email_TaskV2[[#This Row],[Status]]="ON PROGRESS",Email_TaskV2[[#This Row],[Type]]="RFI"),"YES","")</f>
        <v/>
      </c>
      <c r="AY45" s="37">
        <f>IF(Email_TaskV2[[#This Row],[Nomor Nodin RFS/RFI]]="","",DAY(Email_TaskV2[[#This Row],[Tanggal nodin RFS/RFI]]))</f>
        <v>12</v>
      </c>
      <c r="AZ45" s="45" t="str">
        <f>IF(Email_TaskV2[[#This Row],[Nomor Nodin RFS/RFI]]="","",TEXT(Email_TaskV2[[#This Row],[Tanggal nodin RFS/RFI]],"MMM"))</f>
        <v>Jan</v>
      </c>
      <c r="BA45" s="46" t="str">
        <f>IF(Email_TaskV2[[#This Row],[Nodin BO]]="","No","Yes")</f>
        <v>Yes</v>
      </c>
      <c r="BB45" s="61">
        <f>YEAR(Email_TaskV2[[#This Row],[Tanggal nodin RFS/RFI]])</f>
        <v>2023</v>
      </c>
      <c r="BC45" s="42">
        <f>IF(Email_TaskV2[[#This Row],[Month]]="",13,MONTH(Email_TaskV2[[#This Row],[Tanggal nodin RFS/RFI]]))</f>
        <v>1</v>
      </c>
    </row>
    <row r="46" spans="1:55" ht="15" customHeight="1" x14ac:dyDescent="0.3">
      <c r="A46" s="59">
        <v>45</v>
      </c>
      <c r="B46" s="28" t="s">
        <v>508</v>
      </c>
      <c r="C46" s="79">
        <v>44939</v>
      </c>
      <c r="D46" s="33" t="s">
        <v>509</v>
      </c>
      <c r="E46" s="66" t="s">
        <v>55</v>
      </c>
      <c r="F46" s="66" t="s">
        <v>122</v>
      </c>
      <c r="G46" s="30">
        <v>44943</v>
      </c>
      <c r="H46" s="30">
        <v>44954</v>
      </c>
      <c r="I46" s="28" t="s">
        <v>510</v>
      </c>
      <c r="J46" s="30">
        <v>44956</v>
      </c>
      <c r="K46" s="43" t="s">
        <v>511</v>
      </c>
      <c r="L46" s="22">
        <f t="shared" si="9"/>
        <v>15</v>
      </c>
      <c r="M46" s="22">
        <f t="shared" si="10"/>
        <v>13</v>
      </c>
      <c r="N46" s="31" t="s">
        <v>502</v>
      </c>
      <c r="O46" s="31" t="s">
        <v>135</v>
      </c>
      <c r="P46" s="31" t="str">
        <f>VLOOKUP(Email_TaskV2[[#This Row],[PIC Dev]],[1]Organization!C:D,2,FALSE)</f>
        <v>Business Architecture</v>
      </c>
      <c r="Q46" s="33" t="s">
        <v>512</v>
      </c>
      <c r="R46" s="28">
        <v>100</v>
      </c>
      <c r="S46" s="28" t="s">
        <v>75</v>
      </c>
      <c r="T46" s="28"/>
      <c r="U46" s="28"/>
      <c r="V46" s="28"/>
      <c r="W46" s="28"/>
      <c r="X46" s="28"/>
      <c r="Y46" s="28"/>
      <c r="Z46" s="28" t="s">
        <v>58</v>
      </c>
      <c r="AA46" s="28" t="s">
        <v>59</v>
      </c>
      <c r="AB46" s="28" t="s">
        <v>119</v>
      </c>
      <c r="AC46" s="28" t="s">
        <v>71</v>
      </c>
      <c r="AD46" s="18" t="s">
        <v>132</v>
      </c>
      <c r="AE46" s="27" t="s">
        <v>77</v>
      </c>
      <c r="AF46" s="27"/>
      <c r="AG46" s="28"/>
      <c r="AH46" s="28"/>
      <c r="AI46" s="57" t="s">
        <v>64</v>
      </c>
      <c r="AJ46" s="58" t="str">
        <f t="shared" si="4"/>
        <v/>
      </c>
      <c r="AK46" s="19"/>
      <c r="AL46" s="19"/>
      <c r="AM46" s="19"/>
      <c r="AN46" s="19"/>
      <c r="AO46" s="19"/>
      <c r="AP46" s="19"/>
      <c r="AQ46" s="20">
        <f ca="1">IF(AND(Email_TaskV2[[#This Row],[Status]]="ON PROGRESS"),TODAY()-Email_TaskV2[[#This Row],[Tanggal nodin RFS/RFI]],0)</f>
        <v>0</v>
      </c>
      <c r="AR46" s="20">
        <f ca="1">IF(AND(Email_TaskV2[[#This Row],[Status]]="ON PROGRESS",Email_TaskV2[[#This Row],[Type]]="RFI"),TODAY()-Email_TaskV2[[#This Row],[Tanggal nodin RFS/RFI]],0)</f>
        <v>0</v>
      </c>
      <c r="AS46" s="20" t="str">
        <f ca="1">IF(Email_TaskV2[[#This Row],[Aging]]&gt;7,"Warning","")</f>
        <v/>
      </c>
      <c r="AT46" s="37"/>
      <c r="AU46" s="37"/>
      <c r="AV46" s="37"/>
      <c r="AW46" s="37" t="str">
        <f>IF(AND(Email_TaskV2[[#This Row],[Status]]="ON PROGRESS",Email_TaskV2[[#This Row],[Type]]="RFS"),"YES","")</f>
        <v/>
      </c>
      <c r="AX46" s="17" t="str">
        <f>IF(AND(Email_TaskV2[[#This Row],[Status]]="ON PROGRESS",Email_TaskV2[[#This Row],[Type]]="RFI"),"YES","")</f>
        <v/>
      </c>
      <c r="AY46" s="37">
        <f>IF(Email_TaskV2[[#This Row],[Nomor Nodin RFS/RFI]]="","",DAY(Email_TaskV2[[#This Row],[Tanggal nodin RFS/RFI]]))</f>
        <v>13</v>
      </c>
      <c r="AZ46" s="45" t="str">
        <f>IF(Email_TaskV2[[#This Row],[Nomor Nodin RFS/RFI]]="","",TEXT(Email_TaskV2[[#This Row],[Tanggal nodin RFS/RFI]],"MMM"))</f>
        <v>Jan</v>
      </c>
      <c r="BA46" s="46" t="str">
        <f>IF(Email_TaskV2[[#This Row],[Nodin BO]]="","No","Yes")</f>
        <v>No</v>
      </c>
      <c r="BB46" s="61">
        <f>YEAR(Email_TaskV2[[#This Row],[Tanggal nodin RFS/RFI]])</f>
        <v>2023</v>
      </c>
      <c r="BC46" s="42">
        <f>IF(Email_TaskV2[[#This Row],[Month]]="",13,MONTH(Email_TaskV2[[#This Row],[Tanggal nodin RFS/RFI]]))</f>
        <v>1</v>
      </c>
    </row>
    <row r="47" spans="1:55" ht="15" customHeight="1" x14ac:dyDescent="0.3">
      <c r="A47" s="59">
        <v>46</v>
      </c>
      <c r="B47" s="28" t="s">
        <v>513</v>
      </c>
      <c r="C47" s="79">
        <v>44938</v>
      </c>
      <c r="D47" s="33" t="s">
        <v>514</v>
      </c>
      <c r="E47" s="47" t="s">
        <v>79</v>
      </c>
      <c r="F47" s="67" t="s">
        <v>96</v>
      </c>
      <c r="G47" s="30">
        <v>44943</v>
      </c>
      <c r="H47" s="30">
        <v>44960</v>
      </c>
      <c r="I47" s="28"/>
      <c r="J47" s="30"/>
      <c r="K47" s="28"/>
      <c r="L47" s="27"/>
      <c r="M47" s="31"/>
      <c r="N47" s="31" t="s">
        <v>68</v>
      </c>
      <c r="O47" s="31" t="s">
        <v>69</v>
      </c>
      <c r="P47" s="31" t="str">
        <f>VLOOKUP(Email_TaskV2[[#This Row],[PIC Dev]],[1]Organization!C:D,2,FALSE)</f>
        <v>Digital and VAS</v>
      </c>
      <c r="Q47" s="31" t="s">
        <v>515</v>
      </c>
      <c r="R47" s="28"/>
      <c r="S47" s="28" t="s">
        <v>57</v>
      </c>
      <c r="T47" s="28" t="s">
        <v>222</v>
      </c>
      <c r="U47" s="43" t="s">
        <v>516</v>
      </c>
      <c r="V47" s="30">
        <v>44826</v>
      </c>
      <c r="W47" s="28" t="s">
        <v>140</v>
      </c>
      <c r="X47" s="28" t="s">
        <v>163</v>
      </c>
      <c r="Y47" s="28" t="s">
        <v>159</v>
      </c>
      <c r="Z47" s="28" t="s">
        <v>58</v>
      </c>
      <c r="AA47" s="28" t="s">
        <v>59</v>
      </c>
      <c r="AB47" s="28" t="s">
        <v>105</v>
      </c>
      <c r="AC47" s="28" t="s">
        <v>71</v>
      </c>
      <c r="AD47" s="18" t="s">
        <v>95</v>
      </c>
      <c r="AE47" s="27" t="s">
        <v>139</v>
      </c>
      <c r="AF47" s="18" t="s">
        <v>109</v>
      </c>
      <c r="AG47" s="28"/>
      <c r="AH47" s="28"/>
      <c r="AI47" s="57" t="s">
        <v>64</v>
      </c>
      <c r="AJ47" s="58" t="str">
        <f t="shared" si="4"/>
        <v/>
      </c>
      <c r="AK47" s="19"/>
      <c r="AL47" s="19"/>
      <c r="AM47" s="19"/>
      <c r="AN47" s="19"/>
      <c r="AO47" s="19"/>
      <c r="AP47" s="19"/>
      <c r="AQ47" s="20">
        <f ca="1">IF(AND(Email_TaskV2[[#This Row],[Status]]="ON PROGRESS"),TODAY()-Email_TaskV2[[#This Row],[Tanggal nodin RFS/RFI]],0)</f>
        <v>0</v>
      </c>
      <c r="AR47" s="20">
        <f ca="1">IF(AND(Email_TaskV2[[#This Row],[Status]]="ON PROGRESS",Email_TaskV2[[#This Row],[Type]]="RFI"),TODAY()-Email_TaskV2[[#This Row],[Tanggal nodin RFS/RFI]],0)</f>
        <v>0</v>
      </c>
      <c r="AS47" s="20" t="str">
        <f ca="1">IF(Email_TaskV2[[#This Row],[Aging]]&gt;7,"Warning","")</f>
        <v/>
      </c>
      <c r="AT47" s="37"/>
      <c r="AU47" s="37"/>
      <c r="AV47" s="37"/>
      <c r="AW47" s="37" t="str">
        <f>IF(AND(Email_TaskV2[[#This Row],[Status]]="ON PROGRESS",Email_TaskV2[[#This Row],[Type]]="RFS"),"YES","")</f>
        <v/>
      </c>
      <c r="AX47" s="17" t="str">
        <f>IF(AND(Email_TaskV2[[#This Row],[Status]]="ON PROGRESS",Email_TaskV2[[#This Row],[Type]]="RFI"),"YES","")</f>
        <v/>
      </c>
      <c r="AY47" s="37">
        <f>IF(Email_TaskV2[[#This Row],[Nomor Nodin RFS/RFI]]="","",DAY(Email_TaskV2[[#This Row],[Tanggal nodin RFS/RFI]]))</f>
        <v>12</v>
      </c>
      <c r="AZ47" s="45" t="str">
        <f>IF(Email_TaskV2[[#This Row],[Nomor Nodin RFS/RFI]]="","",TEXT(Email_TaskV2[[#This Row],[Tanggal nodin RFS/RFI]],"MMM"))</f>
        <v>Jan</v>
      </c>
      <c r="BA47" s="46" t="str">
        <f>IF(Email_TaskV2[[#This Row],[Nodin BO]]="","No","Yes")</f>
        <v>Yes</v>
      </c>
      <c r="BB47" s="61">
        <f>YEAR(Email_TaskV2[[#This Row],[Tanggal nodin RFS/RFI]])</f>
        <v>2023</v>
      </c>
      <c r="BC47" s="42">
        <f>IF(Email_TaskV2[[#This Row],[Month]]="",13,MONTH(Email_TaskV2[[#This Row],[Tanggal nodin RFS/RFI]]))</f>
        <v>1</v>
      </c>
    </row>
    <row r="48" spans="1:55" ht="15" customHeight="1" x14ac:dyDescent="0.3">
      <c r="A48" s="59">
        <v>47</v>
      </c>
      <c r="B48" s="28" t="s">
        <v>517</v>
      </c>
      <c r="C48" s="79">
        <v>44940</v>
      </c>
      <c r="D48" s="33" t="s">
        <v>518</v>
      </c>
      <c r="E48" s="28" t="s">
        <v>55</v>
      </c>
      <c r="F48" s="28" t="s">
        <v>90</v>
      </c>
      <c r="G48" s="30">
        <v>44883</v>
      </c>
      <c r="H48" s="30">
        <v>44884</v>
      </c>
      <c r="I48" s="28" t="s">
        <v>519</v>
      </c>
      <c r="J48" s="30">
        <v>44945</v>
      </c>
      <c r="K48" s="43" t="s">
        <v>520</v>
      </c>
      <c r="L48" s="22">
        <f t="shared" ref="L48" si="11">H48-C48</f>
        <v>-56</v>
      </c>
      <c r="M48" s="22">
        <f t="shared" ref="M48" si="12">J48-G48</f>
        <v>62</v>
      </c>
      <c r="N48" s="31" t="s">
        <v>68</v>
      </c>
      <c r="O48" s="31" t="s">
        <v>69</v>
      </c>
      <c r="P48" s="31" t="str">
        <f>VLOOKUP(Email_TaskV2[[#This Row],[PIC Dev]],[1]Organization!C:D,2,FALSE)</f>
        <v>Digital and VAS</v>
      </c>
      <c r="Q48" s="31" t="s">
        <v>225</v>
      </c>
      <c r="R48" s="28">
        <v>40</v>
      </c>
      <c r="S48" s="28" t="s">
        <v>57</v>
      </c>
      <c r="T48" s="28" t="s">
        <v>202</v>
      </c>
      <c r="U48" s="28" t="s">
        <v>203</v>
      </c>
      <c r="V48" s="30">
        <v>44872</v>
      </c>
      <c r="W48" s="28" t="s">
        <v>140</v>
      </c>
      <c r="X48" s="28" t="s">
        <v>164</v>
      </c>
      <c r="Y48" s="28" t="s">
        <v>165</v>
      </c>
      <c r="Z48" s="28" t="s">
        <v>58</v>
      </c>
      <c r="AA48" s="28" t="s">
        <v>59</v>
      </c>
      <c r="AB48" s="28" t="s">
        <v>105</v>
      </c>
      <c r="AC48" s="28" t="s">
        <v>71</v>
      </c>
      <c r="AD48" s="18" t="s">
        <v>129</v>
      </c>
      <c r="AE48" s="27"/>
      <c r="AF48" s="27"/>
      <c r="AG48" s="28"/>
      <c r="AH48" s="28"/>
      <c r="AI48" s="57" t="s">
        <v>62</v>
      </c>
      <c r="AJ48" s="58" t="str">
        <f t="shared" si="4"/>
        <v>(FUT Simulator)</v>
      </c>
      <c r="AK48" s="19"/>
      <c r="AL48" s="19"/>
      <c r="AM48" s="19">
        <v>3</v>
      </c>
      <c r="AN48" s="19"/>
      <c r="AO48" s="19"/>
      <c r="AP48" s="19"/>
      <c r="AQ48" s="20">
        <f ca="1">IF(AND(Email_TaskV2[[#This Row],[Status]]="ON PROGRESS"),TODAY()-Email_TaskV2[[#This Row],[Tanggal nodin RFS/RFI]],0)</f>
        <v>0</v>
      </c>
      <c r="AR48" s="20">
        <f ca="1">IF(AND(Email_TaskV2[[#This Row],[Status]]="ON PROGRESS",Email_TaskV2[[#This Row],[Type]]="RFI"),TODAY()-Email_TaskV2[[#This Row],[Tanggal nodin RFS/RFI]],0)</f>
        <v>0</v>
      </c>
      <c r="AS48" s="20" t="str">
        <f ca="1">IF(Email_TaskV2[[#This Row],[Aging]]&gt;7,"Warning","")</f>
        <v/>
      </c>
      <c r="AT48" s="37"/>
      <c r="AU48" s="37"/>
      <c r="AV48" s="37"/>
      <c r="AW48" s="37" t="str">
        <f>IF(AND(Email_TaskV2[[#This Row],[Status]]="ON PROGRESS",Email_TaskV2[[#This Row],[Type]]="RFS"),"YES","")</f>
        <v/>
      </c>
      <c r="AX48" s="17" t="str">
        <f>IF(AND(Email_TaskV2[[#This Row],[Status]]="ON PROGRESS",Email_TaskV2[[#This Row],[Type]]="RFI"),"YES","")</f>
        <v/>
      </c>
      <c r="AY48" s="37">
        <f>IF(Email_TaskV2[[#This Row],[Nomor Nodin RFS/RFI]]="","",DAY(Email_TaskV2[[#This Row],[Tanggal nodin RFS/RFI]]))</f>
        <v>14</v>
      </c>
      <c r="AZ48" s="45" t="str">
        <f>IF(Email_TaskV2[[#This Row],[Nomor Nodin RFS/RFI]]="","",TEXT(Email_TaskV2[[#This Row],[Tanggal nodin RFS/RFI]],"MMM"))</f>
        <v>Jan</v>
      </c>
      <c r="BA48" s="46" t="str">
        <f>IF(Email_TaskV2[[#This Row],[Nodin BO]]="","No","Yes")</f>
        <v>Yes</v>
      </c>
      <c r="BB48" s="61">
        <f>YEAR(Email_TaskV2[[#This Row],[Tanggal nodin RFS/RFI]])</f>
        <v>2023</v>
      </c>
      <c r="BC48" s="42">
        <f>IF(Email_TaskV2[[#This Row],[Month]]="",13,MONTH(Email_TaskV2[[#This Row],[Tanggal nodin RFS/RFI]]))</f>
        <v>1</v>
      </c>
    </row>
    <row r="49" spans="1:55" ht="15" customHeight="1" x14ac:dyDescent="0.3">
      <c r="A49" s="59">
        <v>48</v>
      </c>
      <c r="B49" s="28" t="s">
        <v>521</v>
      </c>
      <c r="C49" s="79">
        <v>44942</v>
      </c>
      <c r="D49" s="33" t="s">
        <v>522</v>
      </c>
      <c r="E49" s="47" t="s">
        <v>79</v>
      </c>
      <c r="F49" s="67" t="s">
        <v>96</v>
      </c>
      <c r="G49" s="30">
        <v>44942</v>
      </c>
      <c r="H49" s="30">
        <v>44950</v>
      </c>
      <c r="I49" s="28"/>
      <c r="J49" s="30"/>
      <c r="K49" s="28"/>
      <c r="L49" s="27"/>
      <c r="M49" s="31"/>
      <c r="N49" s="31" t="s">
        <v>87</v>
      </c>
      <c r="O49" s="31" t="s">
        <v>88</v>
      </c>
      <c r="P49" s="31" t="str">
        <f>VLOOKUP(Email_TaskV2[[#This Row],[PIC Dev]],[1]Organization!C:D,2,FALSE)</f>
        <v>BSM Prepaid</v>
      </c>
      <c r="Q49" s="33" t="s">
        <v>523</v>
      </c>
      <c r="R49" s="28"/>
      <c r="S49" s="28" t="s">
        <v>75</v>
      </c>
      <c r="T49" s="28" t="s">
        <v>524</v>
      </c>
      <c r="U49" s="43" t="s">
        <v>525</v>
      </c>
      <c r="V49" s="30">
        <v>44938</v>
      </c>
      <c r="W49" s="28" t="s">
        <v>191</v>
      </c>
      <c r="X49" s="28" t="s">
        <v>160</v>
      </c>
      <c r="Y49" s="28" t="s">
        <v>155</v>
      </c>
      <c r="Z49" s="28" t="s">
        <v>58</v>
      </c>
      <c r="AA49" s="28" t="s">
        <v>59</v>
      </c>
      <c r="AB49" s="28" t="s">
        <v>60</v>
      </c>
      <c r="AC49" s="28" t="s">
        <v>61</v>
      </c>
      <c r="AD49" s="18" t="s">
        <v>93</v>
      </c>
      <c r="AE49" s="27"/>
      <c r="AF49" s="27"/>
      <c r="AG49" s="28"/>
      <c r="AH49" s="28"/>
      <c r="AI49" s="57" t="s">
        <v>64</v>
      </c>
      <c r="AJ49" s="58" t="str">
        <f t="shared" si="4"/>
        <v/>
      </c>
      <c r="AK49" s="19"/>
      <c r="AL49" s="19"/>
      <c r="AM49" s="19"/>
      <c r="AN49" s="19"/>
      <c r="AO49" s="19"/>
      <c r="AP49" s="19"/>
      <c r="AQ49" s="20">
        <f ca="1">IF(AND(Email_TaskV2[[#This Row],[Status]]="ON PROGRESS"),TODAY()-Email_TaskV2[[#This Row],[Tanggal nodin RFS/RFI]],0)</f>
        <v>0</v>
      </c>
      <c r="AR49" s="20">
        <f ca="1">IF(AND(Email_TaskV2[[#This Row],[Status]]="ON PROGRESS",Email_TaskV2[[#This Row],[Type]]="RFI"),TODAY()-Email_TaskV2[[#This Row],[Tanggal nodin RFS/RFI]],0)</f>
        <v>0</v>
      </c>
      <c r="AS49" s="20" t="str">
        <f ca="1">IF(Email_TaskV2[[#This Row],[Aging]]&gt;7,"Warning","")</f>
        <v/>
      </c>
      <c r="AT49" s="37"/>
      <c r="AU49" s="37"/>
      <c r="AV49" s="37"/>
      <c r="AW49" s="37" t="str">
        <f>IF(AND(Email_TaskV2[[#This Row],[Status]]="ON PROGRESS",Email_TaskV2[[#This Row],[Type]]="RFS"),"YES","")</f>
        <v/>
      </c>
      <c r="AX49" s="49" t="str">
        <f>IF(AND(Email_TaskV2[[#This Row],[Status]]="ON PROGRESS",Email_TaskV2[[#This Row],[Type]]="RFI"),"YES","")</f>
        <v/>
      </c>
      <c r="AY49" s="37">
        <f>IF(Email_TaskV2[[#This Row],[Nomor Nodin RFS/RFI]]="","",DAY(Email_TaskV2[[#This Row],[Tanggal nodin RFS/RFI]]))</f>
        <v>16</v>
      </c>
      <c r="AZ49" s="45" t="str">
        <f>IF(Email_TaskV2[[#This Row],[Nomor Nodin RFS/RFI]]="","",TEXT(Email_TaskV2[[#This Row],[Tanggal nodin RFS/RFI]],"MMM"))</f>
        <v>Jan</v>
      </c>
      <c r="BA49" s="46" t="str">
        <f>IF(Email_TaskV2[[#This Row],[Nodin BO]]="","No","Yes")</f>
        <v>Yes</v>
      </c>
      <c r="BB49" s="61">
        <f>YEAR(Email_TaskV2[[#This Row],[Tanggal nodin RFS/RFI]])</f>
        <v>2023</v>
      </c>
      <c r="BC49" s="42">
        <f>IF(Email_TaskV2[[#This Row],[Month]]="",13,MONTH(Email_TaskV2[[#This Row],[Tanggal nodin RFS/RFI]]))</f>
        <v>1</v>
      </c>
    </row>
    <row r="50" spans="1:55" ht="15" customHeight="1" x14ac:dyDescent="0.3">
      <c r="A50" s="59">
        <v>49</v>
      </c>
      <c r="B50" s="28" t="s">
        <v>526</v>
      </c>
      <c r="C50" s="79">
        <v>44942</v>
      </c>
      <c r="D50" s="33" t="s">
        <v>527</v>
      </c>
      <c r="E50" s="28" t="s">
        <v>55</v>
      </c>
      <c r="F50" s="28" t="s">
        <v>90</v>
      </c>
      <c r="G50" s="30">
        <v>44942</v>
      </c>
      <c r="H50" s="30">
        <v>44942</v>
      </c>
      <c r="I50" s="28" t="s">
        <v>528</v>
      </c>
      <c r="J50" s="30">
        <v>44942</v>
      </c>
      <c r="K50" s="43" t="s">
        <v>529</v>
      </c>
      <c r="L50" s="22">
        <f t="shared" ref="L50:L51" si="13">H50-C50</f>
        <v>0</v>
      </c>
      <c r="M50" s="22">
        <f t="shared" ref="M50:M51" si="14">J50-G50</f>
        <v>0</v>
      </c>
      <c r="N50" s="31" t="s">
        <v>99</v>
      </c>
      <c r="O50" s="31" t="s">
        <v>100</v>
      </c>
      <c r="P50" s="31" t="str">
        <f>VLOOKUP(Email_TaskV2[[#This Row],[PIC Dev]],[1]Organization!C:D,2,FALSE)</f>
        <v>Postpaid, Roaming, and Interconnect</v>
      </c>
      <c r="Q50" s="33" t="s">
        <v>530</v>
      </c>
      <c r="R50" s="28">
        <v>15</v>
      </c>
      <c r="S50" s="28" t="s">
        <v>57</v>
      </c>
      <c r="T50" s="28" t="s">
        <v>218</v>
      </c>
      <c r="U50" s="28" t="s">
        <v>219</v>
      </c>
      <c r="V50" s="30">
        <v>44903</v>
      </c>
      <c r="W50" s="28" t="s">
        <v>167</v>
      </c>
      <c r="X50" s="28" t="s">
        <v>220</v>
      </c>
      <c r="Y50" s="28" t="s">
        <v>221</v>
      </c>
      <c r="Z50" s="28" t="s">
        <v>58</v>
      </c>
      <c r="AA50" s="28" t="s">
        <v>59</v>
      </c>
      <c r="AB50" s="28" t="s">
        <v>60</v>
      </c>
      <c r="AC50" s="28" t="s">
        <v>84</v>
      </c>
      <c r="AD50" s="18" t="s">
        <v>102</v>
      </c>
      <c r="AE50" s="27"/>
      <c r="AF50" s="27"/>
      <c r="AG50" s="28"/>
      <c r="AH50" s="28"/>
      <c r="AI50" s="28" t="s">
        <v>64</v>
      </c>
      <c r="AJ50" s="19" t="str">
        <f t="shared" si="4"/>
        <v/>
      </c>
      <c r="AK50" s="19"/>
      <c r="AL50" s="19"/>
      <c r="AM50" s="19"/>
      <c r="AN50" s="19"/>
      <c r="AO50" s="19"/>
      <c r="AP50" s="19"/>
      <c r="AQ50" s="20">
        <f ca="1">IF(AND(Email_TaskV2[[#This Row],[Status]]="ON PROGRESS"),TODAY()-Email_TaskV2[[#This Row],[Tanggal nodin RFS/RFI]],0)</f>
        <v>0</v>
      </c>
      <c r="AR50" s="20">
        <f ca="1">IF(AND(Email_TaskV2[[#This Row],[Status]]="ON PROGRESS",Email_TaskV2[[#This Row],[Type]]="RFI"),TODAY()-Email_TaskV2[[#This Row],[Tanggal nodin RFS/RFI]],0)</f>
        <v>0</v>
      </c>
      <c r="AS50" s="20" t="str">
        <f ca="1">IF(Email_TaskV2[[#This Row],[Aging]]&gt;7,"Warning","")</f>
        <v/>
      </c>
      <c r="AT50" s="37"/>
      <c r="AU50" s="37"/>
      <c r="AV50" s="37"/>
      <c r="AW50" s="37" t="str">
        <f>IF(AND(Email_TaskV2[[#This Row],[Status]]="ON PROGRESS",Email_TaskV2[[#This Row],[Type]]="RFS"),"YES","")</f>
        <v/>
      </c>
      <c r="AX50" s="17" t="str">
        <f>IF(AND(Email_TaskV2[[#This Row],[Status]]="ON PROGRESS",Email_TaskV2[[#This Row],[Type]]="RFI"),"YES","")</f>
        <v/>
      </c>
      <c r="AY50" s="37">
        <f>IF(Email_TaskV2[[#This Row],[Nomor Nodin RFS/RFI]]="","",DAY(Email_TaskV2[[#This Row],[Tanggal nodin RFS/RFI]]))</f>
        <v>16</v>
      </c>
      <c r="AZ50" s="45" t="str">
        <f>IF(Email_TaskV2[[#This Row],[Nomor Nodin RFS/RFI]]="","",TEXT(Email_TaskV2[[#This Row],[Tanggal nodin RFS/RFI]],"MMM"))</f>
        <v>Jan</v>
      </c>
      <c r="BA50" s="46" t="str">
        <f>IF(Email_TaskV2[[#This Row],[Nodin BO]]="","No","Yes")</f>
        <v>Yes</v>
      </c>
      <c r="BB50" s="61">
        <f>YEAR(Email_TaskV2[[#This Row],[Tanggal nodin RFS/RFI]])</f>
        <v>2023</v>
      </c>
      <c r="BC50" s="42">
        <f>IF(Email_TaskV2[[#This Row],[Month]]="",13,MONTH(Email_TaskV2[[#This Row],[Tanggal nodin RFS/RFI]]))</f>
        <v>1</v>
      </c>
    </row>
    <row r="51" spans="1:55" ht="15" customHeight="1" x14ac:dyDescent="0.3">
      <c r="A51" s="59">
        <v>50</v>
      </c>
      <c r="B51" s="28" t="s">
        <v>531</v>
      </c>
      <c r="C51" s="79">
        <v>44942</v>
      </c>
      <c r="D51" s="31" t="s">
        <v>238</v>
      </c>
      <c r="E51" s="28" t="s">
        <v>55</v>
      </c>
      <c r="F51" s="28" t="s">
        <v>90</v>
      </c>
      <c r="G51" s="30">
        <v>44942</v>
      </c>
      <c r="H51" s="30">
        <v>44943</v>
      </c>
      <c r="I51" s="28" t="s">
        <v>532</v>
      </c>
      <c r="J51" s="30">
        <v>44943</v>
      </c>
      <c r="K51" s="43" t="s">
        <v>533</v>
      </c>
      <c r="L51" s="22">
        <f t="shared" si="13"/>
        <v>1</v>
      </c>
      <c r="M51" s="22">
        <f t="shared" si="14"/>
        <v>1</v>
      </c>
      <c r="N51" s="31" t="s">
        <v>107</v>
      </c>
      <c r="O51" s="31" t="s">
        <v>108</v>
      </c>
      <c r="P51" s="31" t="str">
        <f>VLOOKUP(Email_TaskV2[[#This Row],[PIC Dev]],[1]Organization!C:D,2,FALSE)</f>
        <v>Digital and VAS</v>
      </c>
      <c r="Q51" s="33" t="s">
        <v>534</v>
      </c>
      <c r="R51" s="28">
        <v>53</v>
      </c>
      <c r="S51" s="28" t="s">
        <v>57</v>
      </c>
      <c r="T51" s="43" t="s">
        <v>239</v>
      </c>
      <c r="U51" s="43" t="s">
        <v>240</v>
      </c>
      <c r="V51" s="28"/>
      <c r="W51" s="28" t="s">
        <v>157</v>
      </c>
      <c r="X51" s="28"/>
      <c r="Y51" s="28"/>
      <c r="Z51" s="28" t="s">
        <v>58</v>
      </c>
      <c r="AA51" s="28" t="s">
        <v>59</v>
      </c>
      <c r="AB51" s="28" t="s">
        <v>94</v>
      </c>
      <c r="AC51" s="28" t="s">
        <v>71</v>
      </c>
      <c r="AD51" s="18" t="s">
        <v>72</v>
      </c>
      <c r="AE51" s="27"/>
      <c r="AF51" s="27"/>
      <c r="AG51" s="28"/>
      <c r="AH51" s="28"/>
      <c r="AI51" s="28" t="s">
        <v>64</v>
      </c>
      <c r="AJ51" s="19" t="str">
        <f t="shared" si="4"/>
        <v/>
      </c>
      <c r="AK51" s="19"/>
      <c r="AL51" s="19"/>
      <c r="AM51" s="19"/>
      <c r="AN51" s="19"/>
      <c r="AO51" s="19"/>
      <c r="AP51" s="19"/>
      <c r="AQ51" s="20">
        <f ca="1">IF(AND(Email_TaskV2[[#This Row],[Status]]="ON PROGRESS"),TODAY()-Email_TaskV2[[#This Row],[Tanggal nodin RFS/RFI]],0)</f>
        <v>0</v>
      </c>
      <c r="AR51" s="20">
        <f ca="1">IF(AND(Email_TaskV2[[#This Row],[Status]]="ON PROGRESS",Email_TaskV2[[#This Row],[Type]]="RFI"),TODAY()-Email_TaskV2[[#This Row],[Tanggal nodin RFS/RFI]],0)</f>
        <v>0</v>
      </c>
      <c r="AS51" s="20" t="str">
        <f ca="1">IF(Email_TaskV2[[#This Row],[Aging]]&gt;7,"Warning","")</f>
        <v/>
      </c>
      <c r="AT51" s="37"/>
      <c r="AU51" s="37"/>
      <c r="AV51" s="37"/>
      <c r="AW51" s="37" t="str">
        <f>IF(AND(Email_TaskV2[[#This Row],[Status]]="ON PROGRESS",Email_TaskV2[[#This Row],[Type]]="RFS"),"YES","")</f>
        <v/>
      </c>
      <c r="AX51" s="17" t="str">
        <f>IF(AND(Email_TaskV2[[#This Row],[Status]]="ON PROGRESS",Email_TaskV2[[#This Row],[Type]]="RFI"),"YES","")</f>
        <v/>
      </c>
      <c r="AY51" s="37">
        <f>IF(Email_TaskV2[[#This Row],[Nomor Nodin RFS/RFI]]="","",DAY(Email_TaskV2[[#This Row],[Tanggal nodin RFS/RFI]]))</f>
        <v>16</v>
      </c>
      <c r="AZ51" s="45" t="str">
        <f>IF(Email_TaskV2[[#This Row],[Nomor Nodin RFS/RFI]]="","",TEXT(Email_TaskV2[[#This Row],[Tanggal nodin RFS/RFI]],"MMM"))</f>
        <v>Jan</v>
      </c>
      <c r="BA51" s="46" t="str">
        <f>IF(Email_TaskV2[[#This Row],[Nodin BO]]="","No","Yes")</f>
        <v>Yes</v>
      </c>
      <c r="BB51" s="61">
        <f>YEAR(Email_TaskV2[[#This Row],[Tanggal nodin RFS/RFI]])</f>
        <v>2023</v>
      </c>
      <c r="BC51" s="42">
        <f>IF(Email_TaskV2[[#This Row],[Month]]="",13,MONTH(Email_TaskV2[[#This Row],[Tanggal nodin RFS/RFI]]))</f>
        <v>1</v>
      </c>
    </row>
    <row r="52" spans="1:55" ht="15" customHeight="1" x14ac:dyDescent="0.3">
      <c r="A52" s="59">
        <v>51</v>
      </c>
      <c r="B52" s="22" t="s">
        <v>535</v>
      </c>
      <c r="C52" s="80">
        <v>44942</v>
      </c>
      <c r="D52" s="68" t="s">
        <v>241</v>
      </c>
      <c r="E52" s="69" t="s">
        <v>55</v>
      </c>
      <c r="F52" s="70" t="s">
        <v>144</v>
      </c>
      <c r="G52" s="82"/>
      <c r="H52" s="82"/>
      <c r="I52" s="22"/>
      <c r="J52" s="82">
        <v>44943</v>
      </c>
      <c r="K52" s="28"/>
      <c r="L52" s="23"/>
      <c r="M52" s="24"/>
      <c r="N52" s="31" t="s">
        <v>107</v>
      </c>
      <c r="O52" s="31" t="s">
        <v>108</v>
      </c>
      <c r="P52" s="24" t="str">
        <f>VLOOKUP(Email_TaskV2[[#This Row],[PIC Dev]],[1]Organization!C:D,2,FALSE)</f>
        <v>Digital and VAS</v>
      </c>
      <c r="Q52" s="24"/>
      <c r="R52" s="22"/>
      <c r="S52" s="22" t="s">
        <v>57</v>
      </c>
      <c r="T52" s="43" t="s">
        <v>239</v>
      </c>
      <c r="U52" s="43" t="s">
        <v>240</v>
      </c>
      <c r="V52" s="28"/>
      <c r="W52" s="28" t="s">
        <v>157</v>
      </c>
      <c r="X52" s="28"/>
      <c r="Y52" s="28"/>
      <c r="Z52" s="28" t="s">
        <v>58</v>
      </c>
      <c r="AA52" s="28" t="s">
        <v>59</v>
      </c>
      <c r="AB52" s="28" t="s">
        <v>70</v>
      </c>
      <c r="AC52" s="28" t="s">
        <v>71</v>
      </c>
      <c r="AD52" s="18" t="s">
        <v>85</v>
      </c>
      <c r="AE52" s="23"/>
      <c r="AF52" s="23"/>
      <c r="AG52" s="22"/>
      <c r="AH52" s="22"/>
      <c r="AI52" s="64" t="s">
        <v>64</v>
      </c>
      <c r="AJ52" s="65" t="str">
        <f t="shared" si="4"/>
        <v/>
      </c>
      <c r="AK52" s="19"/>
      <c r="AL52" s="19"/>
      <c r="AM52" s="19"/>
      <c r="AN52" s="19"/>
      <c r="AO52" s="19"/>
      <c r="AP52" s="19"/>
      <c r="AQ52" s="20">
        <f ca="1">IF(AND(Email_TaskV2[[#This Row],[Status]]="ON PROGRESS"),TODAY()-Email_TaskV2[[#This Row],[Tanggal nodin RFS/RFI]],0)</f>
        <v>0</v>
      </c>
      <c r="AR52" s="20">
        <f ca="1">IF(AND(Email_TaskV2[[#This Row],[Status]]="ON PROGRESS",Email_TaskV2[[#This Row],[Type]]="RFI"),TODAY()-Email_TaskV2[[#This Row],[Tanggal nodin RFS/RFI]],0)</f>
        <v>0</v>
      </c>
      <c r="AS52" s="20" t="str">
        <f ca="1">IF(Email_TaskV2[[#This Row],[Aging]]&gt;7,"Warning","")</f>
        <v/>
      </c>
      <c r="AT52" s="37"/>
      <c r="AU52" s="37"/>
      <c r="AV52" s="37"/>
      <c r="AW52" s="37" t="str">
        <f>IF(AND(Email_TaskV2[[#This Row],[Status]]="ON PROGRESS",Email_TaskV2[[#This Row],[Type]]="RFS"),"YES","")</f>
        <v/>
      </c>
      <c r="AX52" s="17" t="str">
        <f>IF(AND(Email_TaskV2[[#This Row],[Status]]="ON PROGRESS",Email_TaskV2[[#This Row],[Type]]="RFI"),"YES","")</f>
        <v/>
      </c>
      <c r="AY52" s="37">
        <f>IF(Email_TaskV2[[#This Row],[Nomor Nodin RFS/RFI]]="","",DAY(Email_TaskV2[[#This Row],[Tanggal nodin RFS/RFI]]))</f>
        <v>16</v>
      </c>
      <c r="AZ52" s="45" t="str">
        <f>IF(Email_TaskV2[[#This Row],[Nomor Nodin RFS/RFI]]="","",TEXT(Email_TaskV2[[#This Row],[Tanggal nodin RFS/RFI]],"MMM"))</f>
        <v>Jan</v>
      </c>
      <c r="BA52" s="46" t="str">
        <f>IF(Email_TaskV2[[#This Row],[Nodin BO]]="","No","Yes")</f>
        <v>Yes</v>
      </c>
      <c r="BB52" s="61">
        <f>YEAR(Email_TaskV2[[#This Row],[Tanggal nodin RFS/RFI]])</f>
        <v>2023</v>
      </c>
      <c r="BC52" s="42">
        <f>IF(Email_TaskV2[[#This Row],[Month]]="",13,MONTH(Email_TaskV2[[#This Row],[Tanggal nodin RFS/RFI]]))</f>
        <v>1</v>
      </c>
    </row>
    <row r="53" spans="1:55" ht="15" customHeight="1" x14ac:dyDescent="0.3">
      <c r="A53" s="59">
        <v>52</v>
      </c>
      <c r="B53" s="28" t="s">
        <v>536</v>
      </c>
      <c r="C53" s="79">
        <v>44942</v>
      </c>
      <c r="D53" s="31" t="s">
        <v>242</v>
      </c>
      <c r="E53" s="28" t="s">
        <v>55</v>
      </c>
      <c r="F53" s="28" t="s">
        <v>78</v>
      </c>
      <c r="G53" s="30">
        <v>44942</v>
      </c>
      <c r="H53" s="30">
        <v>44943</v>
      </c>
      <c r="I53" s="28" t="s">
        <v>537</v>
      </c>
      <c r="J53" s="30">
        <v>44944</v>
      </c>
      <c r="K53" s="50" t="s">
        <v>538</v>
      </c>
      <c r="L53" s="22">
        <f t="shared" ref="L53" si="15">H53-C53</f>
        <v>1</v>
      </c>
      <c r="M53" s="22">
        <f t="shared" ref="M53" si="16">J53-G53</f>
        <v>2</v>
      </c>
      <c r="N53" s="31" t="s">
        <v>107</v>
      </c>
      <c r="O53" s="31" t="s">
        <v>108</v>
      </c>
      <c r="P53" s="31" t="str">
        <f>VLOOKUP(Email_TaskV2[[#This Row],[PIC Dev]],[1]Organization!C:D,2,FALSE)</f>
        <v>Digital and VAS</v>
      </c>
      <c r="Q53" s="33" t="s">
        <v>539</v>
      </c>
      <c r="R53" s="28">
        <v>21</v>
      </c>
      <c r="S53" s="28" t="s">
        <v>57</v>
      </c>
      <c r="T53" s="43" t="s">
        <v>239</v>
      </c>
      <c r="U53" s="43" t="s">
        <v>240</v>
      </c>
      <c r="V53" s="51"/>
      <c r="W53" s="28" t="s">
        <v>157</v>
      </c>
      <c r="X53" s="51"/>
      <c r="Y53" s="51"/>
      <c r="Z53" s="28" t="s">
        <v>58</v>
      </c>
      <c r="AA53" s="28" t="s">
        <v>59</v>
      </c>
      <c r="AB53" s="28" t="s">
        <v>70</v>
      </c>
      <c r="AC53" s="28" t="s">
        <v>71</v>
      </c>
      <c r="AD53" s="18" t="s">
        <v>139</v>
      </c>
      <c r="AE53" s="27"/>
      <c r="AF53" s="27"/>
      <c r="AG53" s="28"/>
      <c r="AH53" s="28"/>
      <c r="AI53" s="28" t="s">
        <v>64</v>
      </c>
      <c r="AJ53" s="19" t="str">
        <f t="shared" si="4"/>
        <v/>
      </c>
      <c r="AK53" s="19"/>
      <c r="AL53" s="19"/>
      <c r="AM53" s="19"/>
      <c r="AN53" s="19"/>
      <c r="AO53" s="19"/>
      <c r="AP53" s="19"/>
      <c r="AQ53" s="20">
        <f ca="1">IF(AND(Email_TaskV2[[#This Row],[Status]]="ON PROGRESS"),TODAY()-Email_TaskV2[[#This Row],[Tanggal nodin RFS/RFI]],0)</f>
        <v>0</v>
      </c>
      <c r="AR53" s="20">
        <f ca="1">IF(AND(Email_TaskV2[[#This Row],[Status]]="ON PROGRESS",Email_TaskV2[[#This Row],[Type]]="RFI"),TODAY()-Email_TaskV2[[#This Row],[Tanggal nodin RFS/RFI]],0)</f>
        <v>0</v>
      </c>
      <c r="AS53" s="20" t="str">
        <f ca="1">IF(Email_TaskV2[[#This Row],[Aging]]&gt;7,"Warning","")</f>
        <v/>
      </c>
      <c r="AT53" s="37"/>
      <c r="AU53" s="37"/>
      <c r="AV53" s="37"/>
      <c r="AW53" s="37" t="str">
        <f>IF(AND(Email_TaskV2[[#This Row],[Status]]="ON PROGRESS",Email_TaskV2[[#This Row],[Type]]="RFS"),"YES","")</f>
        <v/>
      </c>
      <c r="AX53" s="17" t="str">
        <f>IF(AND(Email_TaskV2[[#This Row],[Status]]="ON PROGRESS",Email_TaskV2[[#This Row],[Type]]="RFI"),"YES","")</f>
        <v/>
      </c>
      <c r="AY53" s="37">
        <f>IF(Email_TaskV2[[#This Row],[Nomor Nodin RFS/RFI]]="","",DAY(Email_TaskV2[[#This Row],[Tanggal nodin RFS/RFI]]))</f>
        <v>16</v>
      </c>
      <c r="AZ53" s="45" t="str">
        <f>IF(Email_TaskV2[[#This Row],[Nomor Nodin RFS/RFI]]="","",TEXT(Email_TaskV2[[#This Row],[Tanggal nodin RFS/RFI]],"MMM"))</f>
        <v>Jan</v>
      </c>
      <c r="BA53" s="46" t="str">
        <f>IF(Email_TaskV2[[#This Row],[Nodin BO]]="","No","Yes")</f>
        <v>Yes</v>
      </c>
      <c r="BB53" s="61">
        <f>YEAR(Email_TaskV2[[#This Row],[Tanggal nodin RFS/RFI]])</f>
        <v>2023</v>
      </c>
      <c r="BC53" s="42">
        <f>IF(Email_TaskV2[[#This Row],[Month]]="",13,MONTH(Email_TaskV2[[#This Row],[Tanggal nodin RFS/RFI]]))</f>
        <v>1</v>
      </c>
    </row>
    <row r="54" spans="1:55" ht="15" customHeight="1" x14ac:dyDescent="0.3">
      <c r="A54" s="59">
        <v>53</v>
      </c>
      <c r="B54" s="28" t="s">
        <v>540</v>
      </c>
      <c r="C54" s="79">
        <v>44943</v>
      </c>
      <c r="D54" s="33" t="s">
        <v>541</v>
      </c>
      <c r="E54" s="39" t="s">
        <v>79</v>
      </c>
      <c r="F54" s="38" t="s">
        <v>80</v>
      </c>
      <c r="G54" s="30">
        <v>44946</v>
      </c>
      <c r="H54" s="30">
        <v>44957</v>
      </c>
      <c r="I54" s="28"/>
      <c r="J54" s="30"/>
      <c r="K54" s="28"/>
      <c r="L54" s="27"/>
      <c r="M54" s="31"/>
      <c r="N54" s="31" t="s">
        <v>111</v>
      </c>
      <c r="O54" s="31" t="s">
        <v>112</v>
      </c>
      <c r="P54" s="31" t="str">
        <f>VLOOKUP(Email_TaskV2[[#This Row],[PIC Dev]],[1]Organization!C:D,2,FALSE)</f>
        <v>Digital and VAS</v>
      </c>
      <c r="Q54" s="33" t="s">
        <v>542</v>
      </c>
      <c r="R54" s="28"/>
      <c r="S54" s="28" t="s">
        <v>57</v>
      </c>
      <c r="T54" s="28" t="s">
        <v>543</v>
      </c>
      <c r="U54" s="43" t="s">
        <v>544</v>
      </c>
      <c r="V54" s="30">
        <v>44911</v>
      </c>
      <c r="W54" s="28" t="s">
        <v>113</v>
      </c>
      <c r="X54" s="28" t="s">
        <v>164</v>
      </c>
      <c r="Y54" s="28" t="s">
        <v>165</v>
      </c>
      <c r="Z54" s="28" t="s">
        <v>58</v>
      </c>
      <c r="AA54" s="28" t="s">
        <v>59</v>
      </c>
      <c r="AB54" s="28" t="s">
        <v>113</v>
      </c>
      <c r="AC54" s="28" t="s">
        <v>71</v>
      </c>
      <c r="AD54" s="18" t="s">
        <v>139</v>
      </c>
      <c r="AE54" s="27"/>
      <c r="AF54" s="27"/>
      <c r="AG54" s="28"/>
      <c r="AH54" s="28"/>
      <c r="AI54" s="57" t="s">
        <v>64</v>
      </c>
      <c r="AJ54" s="58" t="str">
        <f t="shared" si="4"/>
        <v/>
      </c>
      <c r="AK54" s="19"/>
      <c r="AL54" s="19"/>
      <c r="AM54" s="19"/>
      <c r="AN54" s="19"/>
      <c r="AO54" s="19"/>
      <c r="AP54" s="19"/>
      <c r="AQ54" s="20">
        <f ca="1">IF(AND(Email_TaskV2[[#This Row],[Status]]="ON PROGRESS"),TODAY()-Email_TaskV2[[#This Row],[Tanggal nodin RFS/RFI]],0)</f>
        <v>0</v>
      </c>
      <c r="AR54" s="20">
        <f ca="1">IF(AND(Email_TaskV2[[#This Row],[Status]]="ON PROGRESS",Email_TaskV2[[#This Row],[Type]]="RFI"),TODAY()-Email_TaskV2[[#This Row],[Tanggal nodin RFS/RFI]],0)</f>
        <v>0</v>
      </c>
      <c r="AS54" s="20" t="str">
        <f ca="1">IF(Email_TaskV2[[#This Row],[Aging]]&gt;7,"Warning","")</f>
        <v/>
      </c>
      <c r="AT54" s="37"/>
      <c r="AU54" s="37"/>
      <c r="AV54" s="37"/>
      <c r="AW54" s="37" t="str">
        <f>IF(AND(Email_TaskV2[[#This Row],[Status]]="ON PROGRESS",Email_TaskV2[[#This Row],[Type]]="RFS"),"YES","")</f>
        <v/>
      </c>
      <c r="AX54" s="17" t="str">
        <f>IF(AND(Email_TaskV2[[#This Row],[Status]]="ON PROGRESS",Email_TaskV2[[#This Row],[Type]]="RFI"),"YES","")</f>
        <v/>
      </c>
      <c r="AY54" s="37">
        <f>IF(Email_TaskV2[[#This Row],[Nomor Nodin RFS/RFI]]="","",DAY(Email_TaskV2[[#This Row],[Tanggal nodin RFS/RFI]]))</f>
        <v>17</v>
      </c>
      <c r="AZ54" s="45" t="str">
        <f>IF(Email_TaskV2[[#This Row],[Nomor Nodin RFS/RFI]]="","",TEXT(Email_TaskV2[[#This Row],[Tanggal nodin RFS/RFI]],"MMM"))</f>
        <v>Jan</v>
      </c>
      <c r="BA54" s="46" t="str">
        <f>IF(Email_TaskV2[[#This Row],[Nodin BO]]="","No","Yes")</f>
        <v>Yes</v>
      </c>
      <c r="BB54" s="61">
        <f>YEAR(Email_TaskV2[[#This Row],[Tanggal nodin RFS/RFI]])</f>
        <v>2023</v>
      </c>
      <c r="BC54" s="42">
        <f>IF(Email_TaskV2[[#This Row],[Month]]="",13,MONTH(Email_TaskV2[[#This Row],[Tanggal nodin RFS/RFI]]))</f>
        <v>1</v>
      </c>
    </row>
    <row r="55" spans="1:55" ht="15" customHeight="1" x14ac:dyDescent="0.3">
      <c r="A55" s="59">
        <v>54</v>
      </c>
      <c r="B55" s="28" t="s">
        <v>545</v>
      </c>
      <c r="C55" s="79">
        <v>44943</v>
      </c>
      <c r="D55" s="33" t="s">
        <v>546</v>
      </c>
      <c r="E55" s="28" t="s">
        <v>55</v>
      </c>
      <c r="F55" s="28" t="s">
        <v>90</v>
      </c>
      <c r="G55" s="30">
        <v>44943</v>
      </c>
      <c r="H55" s="30">
        <v>44944</v>
      </c>
      <c r="I55" s="28" t="s">
        <v>547</v>
      </c>
      <c r="J55" s="30">
        <v>44944</v>
      </c>
      <c r="K55" s="43" t="s">
        <v>548</v>
      </c>
      <c r="L55" s="22">
        <f t="shared" ref="L55:L61" si="17">H55-C55</f>
        <v>1</v>
      </c>
      <c r="M55" s="22">
        <f t="shared" ref="M55:M61" si="18">J55-G55</f>
        <v>1</v>
      </c>
      <c r="N55" s="31" t="s">
        <v>111</v>
      </c>
      <c r="O55" s="31" t="s">
        <v>112</v>
      </c>
      <c r="P55" s="31" t="str">
        <f>VLOOKUP(Email_TaskV2[[#This Row],[PIC Dev]],[1]Organization!C:D,2,FALSE)</f>
        <v>Digital and VAS</v>
      </c>
      <c r="Q55" s="33" t="s">
        <v>549</v>
      </c>
      <c r="R55" s="28">
        <v>44</v>
      </c>
      <c r="S55" s="28" t="s">
        <v>57</v>
      </c>
      <c r="T55" s="28" t="s">
        <v>150</v>
      </c>
      <c r="U55" s="43" t="s">
        <v>550</v>
      </c>
      <c r="V55" s="30">
        <v>44860</v>
      </c>
      <c r="W55" s="28" t="s">
        <v>113</v>
      </c>
      <c r="X55" s="28" t="s">
        <v>164</v>
      </c>
      <c r="Y55" s="28" t="s">
        <v>165</v>
      </c>
      <c r="Z55" s="28" t="s">
        <v>58</v>
      </c>
      <c r="AA55" s="28" t="s">
        <v>59</v>
      </c>
      <c r="AB55" s="28" t="s">
        <v>113</v>
      </c>
      <c r="AC55" s="28" t="s">
        <v>71</v>
      </c>
      <c r="AD55" s="18" t="s">
        <v>129</v>
      </c>
      <c r="AE55" s="27"/>
      <c r="AF55" s="27"/>
      <c r="AG55" s="28"/>
      <c r="AH55" s="28"/>
      <c r="AI55" s="57" t="s">
        <v>62</v>
      </c>
      <c r="AJ55" s="58" t="str">
        <f t="shared" si="4"/>
        <v>(FUT Simulator)</v>
      </c>
      <c r="AK55" s="19"/>
      <c r="AL55" s="19"/>
      <c r="AM55" s="19">
        <v>3</v>
      </c>
      <c r="AN55" s="19"/>
      <c r="AO55" s="19"/>
      <c r="AP55" s="19"/>
      <c r="AQ55" s="20">
        <f ca="1">IF(AND(Email_TaskV2[[#This Row],[Status]]="ON PROGRESS"),TODAY()-Email_TaskV2[[#This Row],[Tanggal nodin RFS/RFI]],0)</f>
        <v>0</v>
      </c>
      <c r="AR55" s="20">
        <f ca="1">IF(AND(Email_TaskV2[[#This Row],[Status]]="ON PROGRESS",Email_TaskV2[[#This Row],[Type]]="RFI"),TODAY()-Email_TaskV2[[#This Row],[Tanggal nodin RFS/RFI]],0)</f>
        <v>0</v>
      </c>
      <c r="AS55" s="20" t="str">
        <f ca="1">IF(Email_TaskV2[[#This Row],[Aging]]&gt;7,"Warning","")</f>
        <v/>
      </c>
      <c r="AT55" s="37"/>
      <c r="AU55" s="37"/>
      <c r="AV55" s="37"/>
      <c r="AW55" s="37" t="str">
        <f>IF(AND(Email_TaskV2[[#This Row],[Status]]="ON PROGRESS",Email_TaskV2[[#This Row],[Type]]="RFS"),"YES","")</f>
        <v/>
      </c>
      <c r="AX55" s="17" t="str">
        <f>IF(AND(Email_TaskV2[[#This Row],[Status]]="ON PROGRESS",Email_TaskV2[[#This Row],[Type]]="RFI"),"YES","")</f>
        <v/>
      </c>
      <c r="AY55" s="37">
        <f>IF(Email_TaskV2[[#This Row],[Nomor Nodin RFS/RFI]]="","",DAY(Email_TaskV2[[#This Row],[Tanggal nodin RFS/RFI]]))</f>
        <v>17</v>
      </c>
      <c r="AZ55" s="45" t="str">
        <f>IF(Email_TaskV2[[#This Row],[Nomor Nodin RFS/RFI]]="","",TEXT(Email_TaskV2[[#This Row],[Tanggal nodin RFS/RFI]],"MMM"))</f>
        <v>Jan</v>
      </c>
      <c r="BA55" s="46" t="str">
        <f>IF(Email_TaskV2[[#This Row],[Nodin BO]]="","No","Yes")</f>
        <v>Yes</v>
      </c>
      <c r="BB55" s="61">
        <f>YEAR(Email_TaskV2[[#This Row],[Tanggal nodin RFS/RFI]])</f>
        <v>2023</v>
      </c>
      <c r="BC55" s="42">
        <f>IF(Email_TaskV2[[#This Row],[Month]]="",13,MONTH(Email_TaskV2[[#This Row],[Tanggal nodin RFS/RFI]]))</f>
        <v>1</v>
      </c>
    </row>
    <row r="56" spans="1:55" ht="15" customHeight="1" x14ac:dyDescent="0.3">
      <c r="A56" s="59">
        <v>55</v>
      </c>
      <c r="B56" s="28" t="s">
        <v>551</v>
      </c>
      <c r="C56" s="79">
        <v>44943</v>
      </c>
      <c r="D56" s="33" t="s">
        <v>552</v>
      </c>
      <c r="E56" s="28" t="s">
        <v>55</v>
      </c>
      <c r="F56" s="28" t="s">
        <v>90</v>
      </c>
      <c r="G56" s="30">
        <v>44943</v>
      </c>
      <c r="H56" s="30">
        <v>44943</v>
      </c>
      <c r="I56" s="28" t="s">
        <v>553</v>
      </c>
      <c r="J56" s="82">
        <v>44943</v>
      </c>
      <c r="K56" s="43" t="s">
        <v>554</v>
      </c>
      <c r="L56" s="22">
        <f t="shared" si="17"/>
        <v>0</v>
      </c>
      <c r="M56" s="22">
        <f t="shared" si="18"/>
        <v>0</v>
      </c>
      <c r="N56" s="31" t="s">
        <v>133</v>
      </c>
      <c r="O56" s="31" t="s">
        <v>134</v>
      </c>
      <c r="P56" s="31" t="str">
        <f>VLOOKUP(Email_TaskV2[[#This Row],[PIC Dev]],[1]Organization!C:D,2,FALSE)</f>
        <v>BSM Prepaid</v>
      </c>
      <c r="Q56" s="33" t="s">
        <v>555</v>
      </c>
      <c r="R56" s="28">
        <v>114</v>
      </c>
      <c r="S56" s="28" t="s">
        <v>57</v>
      </c>
      <c r="T56" s="28" t="s">
        <v>556</v>
      </c>
      <c r="U56" s="43" t="s">
        <v>557</v>
      </c>
      <c r="V56" s="30">
        <v>44943</v>
      </c>
      <c r="W56" s="28" t="s">
        <v>120</v>
      </c>
      <c r="X56" s="28" t="s">
        <v>181</v>
      </c>
      <c r="Y56" s="28" t="s">
        <v>182</v>
      </c>
      <c r="Z56" s="28" t="s">
        <v>58</v>
      </c>
      <c r="AA56" s="28" t="s">
        <v>59</v>
      </c>
      <c r="AB56" s="28" t="s">
        <v>120</v>
      </c>
      <c r="AC56" s="28" t="s">
        <v>71</v>
      </c>
      <c r="AD56" s="18" t="s">
        <v>72</v>
      </c>
      <c r="AE56" s="27" t="s">
        <v>85</v>
      </c>
      <c r="AF56" s="27"/>
      <c r="AG56" s="28"/>
      <c r="AH56" s="28"/>
      <c r="AI56" s="28" t="s">
        <v>62</v>
      </c>
      <c r="AJ56" s="19" t="str">
        <f t="shared" si="4"/>
        <v>(FUT Simulator)</v>
      </c>
      <c r="AK56" s="19"/>
      <c r="AL56" s="19"/>
      <c r="AM56" s="19">
        <v>3</v>
      </c>
      <c r="AN56" s="19"/>
      <c r="AO56" s="19"/>
      <c r="AP56" s="19"/>
      <c r="AQ56" s="20">
        <f ca="1">IF(AND(Email_TaskV2[[#This Row],[Status]]="ON PROGRESS"),TODAY()-Email_TaskV2[[#This Row],[Tanggal nodin RFS/RFI]],0)</f>
        <v>0</v>
      </c>
      <c r="AR56" s="20">
        <f ca="1">IF(AND(Email_TaskV2[[#This Row],[Status]]="ON PROGRESS",Email_TaskV2[[#This Row],[Type]]="RFI"),TODAY()-Email_TaskV2[[#This Row],[Tanggal nodin RFS/RFI]],0)</f>
        <v>0</v>
      </c>
      <c r="AS56" s="20" t="str">
        <f ca="1">IF(Email_TaskV2[[#This Row],[Aging]]&gt;7,"Warning","")</f>
        <v/>
      </c>
      <c r="AT56" s="37"/>
      <c r="AU56" s="37"/>
      <c r="AV56" s="37"/>
      <c r="AW56" s="37" t="str">
        <f>IF(AND(Email_TaskV2[[#This Row],[Status]]="ON PROGRESS",Email_TaskV2[[#This Row],[Type]]="RFS"),"YES","")</f>
        <v/>
      </c>
      <c r="AX56" s="49" t="str">
        <f>IF(AND(Email_TaskV2[[#This Row],[Status]]="ON PROGRESS",Email_TaskV2[[#This Row],[Type]]="RFI"),"YES","")</f>
        <v/>
      </c>
      <c r="AY56" s="37">
        <f>IF(Email_TaskV2[[#This Row],[Nomor Nodin RFS/RFI]]="","",DAY(Email_TaskV2[[#This Row],[Tanggal nodin RFS/RFI]]))</f>
        <v>17</v>
      </c>
      <c r="AZ56" s="45" t="str">
        <f>IF(Email_TaskV2[[#This Row],[Nomor Nodin RFS/RFI]]="","",TEXT(Email_TaskV2[[#This Row],[Tanggal nodin RFS/RFI]],"MMM"))</f>
        <v>Jan</v>
      </c>
      <c r="BA56" s="46" t="str">
        <f>IF(Email_TaskV2[[#This Row],[Nodin BO]]="","No","Yes")</f>
        <v>Yes</v>
      </c>
      <c r="BB56" s="61">
        <f>YEAR(Email_TaskV2[[#This Row],[Tanggal nodin RFS/RFI]])</f>
        <v>2023</v>
      </c>
      <c r="BC56" s="42">
        <f>IF(Email_TaskV2[[#This Row],[Month]]="",13,MONTH(Email_TaskV2[[#This Row],[Tanggal nodin RFS/RFI]]))</f>
        <v>1</v>
      </c>
    </row>
    <row r="57" spans="1:55" ht="15" customHeight="1" x14ac:dyDescent="0.3">
      <c r="A57" s="59">
        <v>56</v>
      </c>
      <c r="B57" s="28" t="s">
        <v>558</v>
      </c>
      <c r="C57" s="79">
        <v>44943</v>
      </c>
      <c r="D57" s="33" t="s">
        <v>559</v>
      </c>
      <c r="E57" s="28" t="s">
        <v>55</v>
      </c>
      <c r="F57" s="28" t="s">
        <v>78</v>
      </c>
      <c r="G57" s="30">
        <v>44945</v>
      </c>
      <c r="H57" s="30">
        <v>44949</v>
      </c>
      <c r="I57" s="28" t="s">
        <v>560</v>
      </c>
      <c r="J57" s="30">
        <v>44949</v>
      </c>
      <c r="K57" s="43" t="s">
        <v>561</v>
      </c>
      <c r="L57" s="22">
        <f t="shared" si="17"/>
        <v>6</v>
      </c>
      <c r="M57" s="22">
        <f t="shared" si="18"/>
        <v>4</v>
      </c>
      <c r="N57" s="31" t="s">
        <v>87</v>
      </c>
      <c r="O57" s="31" t="s">
        <v>88</v>
      </c>
      <c r="P57" s="31" t="str">
        <f>VLOOKUP(Email_TaskV2[[#This Row],[PIC Dev]],[1]Organization!C:D,2,FALSE)</f>
        <v>BSM Prepaid</v>
      </c>
      <c r="Q57" s="31"/>
      <c r="R57" s="28">
        <v>310</v>
      </c>
      <c r="S57" s="28" t="s">
        <v>75</v>
      </c>
      <c r="T57" s="28" t="s">
        <v>562</v>
      </c>
      <c r="U57" s="43" t="s">
        <v>563</v>
      </c>
      <c r="V57" s="30">
        <v>44942</v>
      </c>
      <c r="W57" s="28" t="s">
        <v>191</v>
      </c>
      <c r="X57" s="28" t="s">
        <v>160</v>
      </c>
      <c r="Y57" s="28" t="s">
        <v>155</v>
      </c>
      <c r="Z57" s="28" t="s">
        <v>58</v>
      </c>
      <c r="AA57" s="28" t="s">
        <v>59</v>
      </c>
      <c r="AB57" s="28" t="s">
        <v>118</v>
      </c>
      <c r="AC57" s="28" t="s">
        <v>61</v>
      </c>
      <c r="AD57" s="18" t="s">
        <v>128</v>
      </c>
      <c r="AE57" s="27"/>
      <c r="AF57" s="27"/>
      <c r="AG57" s="28"/>
      <c r="AH57" s="28"/>
      <c r="AI57" s="57" t="s">
        <v>62</v>
      </c>
      <c r="AJ57" s="58" t="str">
        <f t="shared" si="4"/>
        <v>(Prima Automation)</v>
      </c>
      <c r="AK57" s="19"/>
      <c r="AL57" s="19">
        <v>2</v>
      </c>
      <c r="AM57" s="19"/>
      <c r="AN57" s="19"/>
      <c r="AO57" s="19"/>
      <c r="AP57" s="19"/>
      <c r="AQ57" s="20">
        <f ca="1">IF(AND(Email_TaskV2[[#This Row],[Status]]="ON PROGRESS"),TODAY()-Email_TaskV2[[#This Row],[Tanggal nodin RFS/RFI]],0)</f>
        <v>0</v>
      </c>
      <c r="AR57" s="20">
        <f ca="1">IF(AND(Email_TaskV2[[#This Row],[Status]]="ON PROGRESS",Email_TaskV2[[#This Row],[Type]]="RFI"),TODAY()-Email_TaskV2[[#This Row],[Tanggal nodin RFS/RFI]],0)</f>
        <v>0</v>
      </c>
      <c r="AS57" s="20" t="str">
        <f ca="1">IF(Email_TaskV2[[#This Row],[Aging]]&gt;7,"Warning","")</f>
        <v/>
      </c>
      <c r="AT57" s="37"/>
      <c r="AU57" s="37"/>
      <c r="AV57" s="37"/>
      <c r="AW57" s="37" t="str">
        <f>IF(AND(Email_TaskV2[[#This Row],[Status]]="ON PROGRESS",Email_TaskV2[[#This Row],[Type]]="RFS"),"YES","")</f>
        <v/>
      </c>
      <c r="AX57" s="49" t="str">
        <f>IF(AND(Email_TaskV2[[#This Row],[Status]]="ON PROGRESS",Email_TaskV2[[#This Row],[Type]]="RFI"),"YES","")</f>
        <v/>
      </c>
      <c r="AY57" s="37">
        <f>IF(Email_TaskV2[[#This Row],[Nomor Nodin RFS/RFI]]="","",DAY(Email_TaskV2[[#This Row],[Tanggal nodin RFS/RFI]]))</f>
        <v>17</v>
      </c>
      <c r="AZ57" s="45" t="str">
        <f>IF(Email_TaskV2[[#This Row],[Nomor Nodin RFS/RFI]]="","",TEXT(Email_TaskV2[[#This Row],[Tanggal nodin RFS/RFI]],"MMM"))</f>
        <v>Jan</v>
      </c>
      <c r="BA57" s="46" t="str">
        <f>IF(Email_TaskV2[[#This Row],[Nodin BO]]="","No","Yes")</f>
        <v>Yes</v>
      </c>
      <c r="BB57" s="61">
        <f>YEAR(Email_TaskV2[[#This Row],[Tanggal nodin RFS/RFI]])</f>
        <v>2023</v>
      </c>
      <c r="BC57" s="42">
        <f>IF(Email_TaskV2[[#This Row],[Month]]="",13,MONTH(Email_TaskV2[[#This Row],[Tanggal nodin RFS/RFI]]))</f>
        <v>1</v>
      </c>
    </row>
    <row r="58" spans="1:55" ht="15" customHeight="1" x14ac:dyDescent="0.3">
      <c r="A58" s="59">
        <v>57</v>
      </c>
      <c r="B58" s="28" t="s">
        <v>564</v>
      </c>
      <c r="C58" s="79">
        <v>44942</v>
      </c>
      <c r="D58" s="33" t="s">
        <v>565</v>
      </c>
      <c r="E58" s="28" t="s">
        <v>55</v>
      </c>
      <c r="F58" s="28" t="s">
        <v>90</v>
      </c>
      <c r="G58" s="30">
        <v>44942</v>
      </c>
      <c r="H58" s="30">
        <v>44959</v>
      </c>
      <c r="I58" s="28" t="s">
        <v>566</v>
      </c>
      <c r="J58" s="30">
        <v>44959</v>
      </c>
      <c r="K58" s="43" t="s">
        <v>567</v>
      </c>
      <c r="L58" s="22">
        <f t="shared" si="17"/>
        <v>17</v>
      </c>
      <c r="M58" s="22">
        <f t="shared" si="18"/>
        <v>17</v>
      </c>
      <c r="N58" s="31" t="s">
        <v>73</v>
      </c>
      <c r="O58" s="31" t="s">
        <v>74</v>
      </c>
      <c r="P58" s="31" t="str">
        <f>VLOOKUP(Email_TaskV2[[#This Row],[PIC Dev]],[1]Organization!C:D,2,FALSE)</f>
        <v>Digital and VAS</v>
      </c>
      <c r="Q58" s="33" t="s">
        <v>485</v>
      </c>
      <c r="R58" s="28">
        <v>25</v>
      </c>
      <c r="S58" s="28" t="s">
        <v>57</v>
      </c>
      <c r="T58" s="28" t="s">
        <v>149</v>
      </c>
      <c r="U58" s="43" t="s">
        <v>568</v>
      </c>
      <c r="V58" s="30">
        <v>44844</v>
      </c>
      <c r="W58" s="28" t="s">
        <v>177</v>
      </c>
      <c r="X58" s="28" t="s">
        <v>210</v>
      </c>
      <c r="Y58" s="28" t="s">
        <v>211</v>
      </c>
      <c r="Z58" s="28" t="s">
        <v>58</v>
      </c>
      <c r="AA58" s="28" t="s">
        <v>59</v>
      </c>
      <c r="AB58" s="28" t="s">
        <v>76</v>
      </c>
      <c r="AC58" s="28" t="s">
        <v>71</v>
      </c>
      <c r="AD58" s="18" t="s">
        <v>123</v>
      </c>
      <c r="AE58" s="27" t="s">
        <v>129</v>
      </c>
      <c r="AF58" s="27"/>
      <c r="AG58" s="28"/>
      <c r="AH58" s="28"/>
      <c r="AI58" s="57" t="s">
        <v>62</v>
      </c>
      <c r="AJ58" s="58" t="str">
        <f t="shared" si="4"/>
        <v>(FUT Simulator)(Postman Simulator)</v>
      </c>
      <c r="AK58" s="19"/>
      <c r="AL58" s="19"/>
      <c r="AM58" s="19">
        <v>3</v>
      </c>
      <c r="AN58" s="19">
        <v>4</v>
      </c>
      <c r="AO58" s="19"/>
      <c r="AP58" s="19"/>
      <c r="AQ58" s="20">
        <f ca="1">IF(AND(Email_TaskV2[[#This Row],[Status]]="ON PROGRESS"),TODAY()-Email_TaskV2[[#This Row],[Tanggal nodin RFS/RFI]],0)</f>
        <v>0</v>
      </c>
      <c r="AR58" s="20">
        <f ca="1">IF(AND(Email_TaskV2[[#This Row],[Status]]="ON PROGRESS",Email_TaskV2[[#This Row],[Type]]="RFI"),TODAY()-Email_TaskV2[[#This Row],[Tanggal nodin RFS/RFI]],0)</f>
        <v>0</v>
      </c>
      <c r="AS58" s="20" t="str">
        <f ca="1">IF(Email_TaskV2[[#This Row],[Aging]]&gt;7,"Warning","")</f>
        <v/>
      </c>
      <c r="AT58" s="37"/>
      <c r="AU58" s="37"/>
      <c r="AV58" s="37"/>
      <c r="AW58" s="37" t="str">
        <f>IF(AND(Email_TaskV2[[#This Row],[Status]]="ON PROGRESS",Email_TaskV2[[#This Row],[Type]]="RFS"),"YES","")</f>
        <v/>
      </c>
      <c r="AX58" s="49" t="str">
        <f>IF(AND(Email_TaskV2[[#This Row],[Status]]="ON PROGRESS",Email_TaskV2[[#This Row],[Type]]="RFI"),"YES","")</f>
        <v/>
      </c>
      <c r="AY58" s="37">
        <f>IF(Email_TaskV2[[#This Row],[Nomor Nodin RFS/RFI]]="","",DAY(Email_TaskV2[[#This Row],[Tanggal nodin RFS/RFI]]))</f>
        <v>16</v>
      </c>
      <c r="AZ58" s="45" t="str">
        <f>IF(Email_TaskV2[[#This Row],[Nomor Nodin RFS/RFI]]="","",TEXT(Email_TaskV2[[#This Row],[Tanggal nodin RFS/RFI]],"MMM"))</f>
        <v>Jan</v>
      </c>
      <c r="BA58" s="46" t="str">
        <f>IF(Email_TaskV2[[#This Row],[Nodin BO]]="","No","Yes")</f>
        <v>Yes</v>
      </c>
      <c r="BB58" s="61">
        <f>YEAR(Email_TaskV2[[#This Row],[Tanggal nodin RFS/RFI]])</f>
        <v>2023</v>
      </c>
      <c r="BC58" s="42">
        <f>IF(Email_TaskV2[[#This Row],[Month]]="",13,MONTH(Email_TaskV2[[#This Row],[Tanggal nodin RFS/RFI]]))</f>
        <v>1</v>
      </c>
    </row>
    <row r="59" spans="1:55" ht="15" customHeight="1" x14ac:dyDescent="0.3">
      <c r="A59" s="59">
        <v>58</v>
      </c>
      <c r="B59" s="28" t="s">
        <v>569</v>
      </c>
      <c r="C59" s="79">
        <v>44942</v>
      </c>
      <c r="D59" s="33" t="s">
        <v>570</v>
      </c>
      <c r="E59" s="28" t="s">
        <v>55</v>
      </c>
      <c r="F59" s="28" t="s">
        <v>78</v>
      </c>
      <c r="G59" s="30">
        <v>44943</v>
      </c>
      <c r="H59" s="30">
        <v>44951</v>
      </c>
      <c r="I59" s="28" t="s">
        <v>571</v>
      </c>
      <c r="J59" s="30">
        <v>44951</v>
      </c>
      <c r="K59" s="43" t="s">
        <v>572</v>
      </c>
      <c r="L59" s="22">
        <f t="shared" si="17"/>
        <v>9</v>
      </c>
      <c r="M59" s="22">
        <f t="shared" si="18"/>
        <v>8</v>
      </c>
      <c r="N59" s="31" t="s">
        <v>73</v>
      </c>
      <c r="O59" s="31" t="s">
        <v>74</v>
      </c>
      <c r="P59" s="31" t="str">
        <f>VLOOKUP(Email_TaskV2[[#This Row],[PIC Dev]],[1]Organization!C:D,2,FALSE)</f>
        <v>Digital and VAS</v>
      </c>
      <c r="Q59" s="31"/>
      <c r="R59" s="28">
        <v>75</v>
      </c>
      <c r="S59" s="28" t="s">
        <v>75</v>
      </c>
      <c r="T59" s="28"/>
      <c r="U59" s="28"/>
      <c r="V59" s="28"/>
      <c r="W59" s="28"/>
      <c r="X59" s="28"/>
      <c r="Y59" s="28"/>
      <c r="Z59" s="28" t="s">
        <v>58</v>
      </c>
      <c r="AA59" s="28" t="s">
        <v>59</v>
      </c>
      <c r="AB59" s="28" t="s">
        <v>76</v>
      </c>
      <c r="AC59" s="28" t="s">
        <v>71</v>
      </c>
      <c r="AD59" s="18" t="s">
        <v>93</v>
      </c>
      <c r="AE59" s="27"/>
      <c r="AF59" s="27"/>
      <c r="AG59" s="28"/>
      <c r="AH59" s="28"/>
      <c r="AI59" s="57" t="s">
        <v>110</v>
      </c>
      <c r="AJ59" s="58" t="str">
        <f t="shared" si="4"/>
        <v>(Sigos Automation)</v>
      </c>
      <c r="AK59" s="19">
        <v>1</v>
      </c>
      <c r="AL59" s="19"/>
      <c r="AM59" s="19"/>
      <c r="AN59" s="19"/>
      <c r="AO59" s="19"/>
      <c r="AP59" s="19"/>
      <c r="AQ59" s="20">
        <f ca="1">IF(AND(Email_TaskV2[[#This Row],[Status]]="ON PROGRESS"),TODAY()-Email_TaskV2[[#This Row],[Tanggal nodin RFS/RFI]],0)</f>
        <v>0</v>
      </c>
      <c r="AR59" s="20">
        <f ca="1">IF(AND(Email_TaskV2[[#This Row],[Status]]="ON PROGRESS",Email_TaskV2[[#This Row],[Type]]="RFI"),TODAY()-Email_TaskV2[[#This Row],[Tanggal nodin RFS/RFI]],0)</f>
        <v>0</v>
      </c>
      <c r="AS59" s="20" t="str">
        <f ca="1">IF(Email_TaskV2[[#This Row],[Aging]]&gt;7,"Warning","")</f>
        <v/>
      </c>
      <c r="AT59" s="37"/>
      <c r="AU59" s="37"/>
      <c r="AV59" s="37"/>
      <c r="AW59" s="37" t="str">
        <f>IF(AND(Email_TaskV2[[#This Row],[Status]]="ON PROGRESS",Email_TaskV2[[#This Row],[Type]]="RFS"),"YES","")</f>
        <v/>
      </c>
      <c r="AX59" s="49" t="str">
        <f>IF(AND(Email_TaskV2[[#This Row],[Status]]="ON PROGRESS",Email_TaskV2[[#This Row],[Type]]="RFI"),"YES","")</f>
        <v/>
      </c>
      <c r="AY59" s="37">
        <f>IF(Email_TaskV2[[#This Row],[Nomor Nodin RFS/RFI]]="","",DAY(Email_TaskV2[[#This Row],[Tanggal nodin RFS/RFI]]))</f>
        <v>16</v>
      </c>
      <c r="AZ59" s="45" t="str">
        <f>IF(Email_TaskV2[[#This Row],[Nomor Nodin RFS/RFI]]="","",TEXT(Email_TaskV2[[#This Row],[Tanggal nodin RFS/RFI]],"MMM"))</f>
        <v>Jan</v>
      </c>
      <c r="BA59" s="46" t="str">
        <f>IF(Email_TaskV2[[#This Row],[Nodin BO]]="","No","Yes")</f>
        <v>No</v>
      </c>
      <c r="BB59" s="61">
        <f>YEAR(Email_TaskV2[[#This Row],[Tanggal nodin RFS/RFI]])</f>
        <v>2023</v>
      </c>
      <c r="BC59" s="42">
        <f>IF(Email_TaskV2[[#This Row],[Month]]="",13,MONTH(Email_TaskV2[[#This Row],[Tanggal nodin RFS/RFI]]))</f>
        <v>1</v>
      </c>
    </row>
    <row r="60" spans="1:55" ht="15" customHeight="1" x14ac:dyDescent="0.3">
      <c r="A60" s="59">
        <v>59</v>
      </c>
      <c r="B60" s="28" t="s">
        <v>573</v>
      </c>
      <c r="C60" s="79">
        <v>44942</v>
      </c>
      <c r="D60" s="33" t="s">
        <v>574</v>
      </c>
      <c r="E60" s="28" t="s">
        <v>55</v>
      </c>
      <c r="F60" s="28" t="s">
        <v>90</v>
      </c>
      <c r="G60" s="30">
        <v>44945</v>
      </c>
      <c r="H60" s="30">
        <v>44952</v>
      </c>
      <c r="I60" s="28" t="s">
        <v>575</v>
      </c>
      <c r="J60" s="30">
        <v>44952</v>
      </c>
      <c r="K60" s="43" t="s">
        <v>576</v>
      </c>
      <c r="L60" s="22">
        <f t="shared" si="17"/>
        <v>10</v>
      </c>
      <c r="M60" s="22">
        <f t="shared" si="18"/>
        <v>7</v>
      </c>
      <c r="N60" s="31" t="s">
        <v>68</v>
      </c>
      <c r="O60" s="31" t="s">
        <v>69</v>
      </c>
      <c r="P60" s="31" t="str">
        <f>VLOOKUP(Email_TaskV2[[#This Row],[PIC Dev]],[1]Organization!C:D,2,FALSE)</f>
        <v>Digital and VAS</v>
      </c>
      <c r="Q60" s="33" t="s">
        <v>577</v>
      </c>
      <c r="R60" s="28">
        <v>81</v>
      </c>
      <c r="S60" s="28" t="s">
        <v>57</v>
      </c>
      <c r="T60" s="28" t="s">
        <v>578</v>
      </c>
      <c r="U60" s="43" t="s">
        <v>579</v>
      </c>
      <c r="V60" s="30">
        <v>44874</v>
      </c>
      <c r="W60" s="28" t="s">
        <v>140</v>
      </c>
      <c r="X60" s="28" t="s">
        <v>163</v>
      </c>
      <c r="Y60" s="28" t="s">
        <v>159</v>
      </c>
      <c r="Z60" s="28" t="s">
        <v>58</v>
      </c>
      <c r="AA60" s="28" t="s">
        <v>59</v>
      </c>
      <c r="AB60" s="28" t="s">
        <v>105</v>
      </c>
      <c r="AC60" s="28" t="s">
        <v>71</v>
      </c>
      <c r="AD60" s="18" t="s">
        <v>85</v>
      </c>
      <c r="AE60" s="27" t="s">
        <v>72</v>
      </c>
      <c r="AF60" s="27"/>
      <c r="AG60" s="28"/>
      <c r="AH60" s="28"/>
      <c r="AI60" s="57" t="s">
        <v>64</v>
      </c>
      <c r="AJ60" s="58" t="str">
        <f t="shared" si="4"/>
        <v/>
      </c>
      <c r="AK60" s="19"/>
      <c r="AL60" s="19"/>
      <c r="AM60" s="19"/>
      <c r="AN60" s="19"/>
      <c r="AO60" s="19"/>
      <c r="AP60" s="19"/>
      <c r="AQ60" s="20">
        <f ca="1">IF(AND(Email_TaskV2[[#This Row],[Status]]="ON PROGRESS"),TODAY()-Email_TaskV2[[#This Row],[Tanggal nodin RFS/RFI]],0)</f>
        <v>0</v>
      </c>
      <c r="AR60" s="20">
        <f ca="1">IF(AND(Email_TaskV2[[#This Row],[Status]]="ON PROGRESS",Email_TaskV2[[#This Row],[Type]]="RFI"),TODAY()-Email_TaskV2[[#This Row],[Tanggal nodin RFS/RFI]],0)</f>
        <v>0</v>
      </c>
      <c r="AS60" s="20" t="str">
        <f ca="1">IF(Email_TaskV2[[#This Row],[Aging]]&gt;7,"Warning","")</f>
        <v/>
      </c>
      <c r="AT60" s="37"/>
      <c r="AU60" s="37"/>
      <c r="AV60" s="37"/>
      <c r="AW60" s="37" t="str">
        <f>IF(AND(Email_TaskV2[[#This Row],[Status]]="ON PROGRESS",Email_TaskV2[[#This Row],[Type]]="RFS"),"YES","")</f>
        <v/>
      </c>
      <c r="AX60" s="17" t="str">
        <f>IF(AND(Email_TaskV2[[#This Row],[Status]]="ON PROGRESS",Email_TaskV2[[#This Row],[Type]]="RFI"),"YES","")</f>
        <v/>
      </c>
      <c r="AY60" s="37">
        <f>IF(Email_TaskV2[[#This Row],[Nomor Nodin RFS/RFI]]="","",DAY(Email_TaskV2[[#This Row],[Tanggal nodin RFS/RFI]]))</f>
        <v>16</v>
      </c>
      <c r="AZ60" s="45" t="str">
        <f>IF(Email_TaskV2[[#This Row],[Nomor Nodin RFS/RFI]]="","",TEXT(Email_TaskV2[[#This Row],[Tanggal nodin RFS/RFI]],"MMM"))</f>
        <v>Jan</v>
      </c>
      <c r="BA60" s="46" t="str">
        <f>IF(Email_TaskV2[[#This Row],[Nodin BO]]="","No","Yes")</f>
        <v>Yes</v>
      </c>
      <c r="BB60" s="61">
        <f>YEAR(Email_TaskV2[[#This Row],[Tanggal nodin RFS/RFI]])</f>
        <v>2023</v>
      </c>
      <c r="BC60" s="42">
        <f>IF(Email_TaskV2[[#This Row],[Month]]="",13,MONTH(Email_TaskV2[[#This Row],[Tanggal nodin RFS/RFI]]))</f>
        <v>1</v>
      </c>
    </row>
    <row r="61" spans="1:55" ht="15" customHeight="1" x14ac:dyDescent="0.3">
      <c r="A61" s="59">
        <v>60</v>
      </c>
      <c r="B61" s="28" t="s">
        <v>580</v>
      </c>
      <c r="C61" s="79">
        <v>44943</v>
      </c>
      <c r="D61" s="33" t="s">
        <v>581</v>
      </c>
      <c r="E61" s="28" t="s">
        <v>55</v>
      </c>
      <c r="F61" s="28" t="s">
        <v>78</v>
      </c>
      <c r="G61" s="30">
        <v>44944</v>
      </c>
      <c r="H61" s="30">
        <v>44949</v>
      </c>
      <c r="I61" s="28" t="s">
        <v>582</v>
      </c>
      <c r="J61" s="30">
        <v>44949</v>
      </c>
      <c r="K61" s="43" t="s">
        <v>583</v>
      </c>
      <c r="L61" s="22">
        <f t="shared" si="17"/>
        <v>6</v>
      </c>
      <c r="M61" s="22">
        <f t="shared" si="18"/>
        <v>5</v>
      </c>
      <c r="N61" s="31" t="s">
        <v>87</v>
      </c>
      <c r="O61" s="31" t="s">
        <v>88</v>
      </c>
      <c r="P61" s="31" t="str">
        <f>VLOOKUP(Email_TaskV2[[#This Row],[PIC Dev]],[1]Organization!C:D,2,FALSE)</f>
        <v>BSM Prepaid</v>
      </c>
      <c r="Q61" s="31"/>
      <c r="R61" s="28">
        <v>85</v>
      </c>
      <c r="S61" s="28" t="s">
        <v>75</v>
      </c>
      <c r="T61" s="28" t="s">
        <v>584</v>
      </c>
      <c r="U61" s="28" t="s">
        <v>585</v>
      </c>
      <c r="V61" s="30">
        <v>44936</v>
      </c>
      <c r="W61" s="28" t="s">
        <v>191</v>
      </c>
      <c r="X61" s="28" t="s">
        <v>160</v>
      </c>
      <c r="Y61" s="28" t="s">
        <v>155</v>
      </c>
      <c r="Z61" s="28" t="s">
        <v>58</v>
      </c>
      <c r="AA61" s="28" t="s">
        <v>59</v>
      </c>
      <c r="AB61" s="28" t="s">
        <v>118</v>
      </c>
      <c r="AC61" s="28" t="s">
        <v>61</v>
      </c>
      <c r="AD61" s="18" t="s">
        <v>124</v>
      </c>
      <c r="AE61" s="27"/>
      <c r="AF61" s="27"/>
      <c r="AG61" s="28"/>
      <c r="AH61" s="28"/>
      <c r="AI61" s="57" t="s">
        <v>110</v>
      </c>
      <c r="AJ61" s="58" t="str">
        <f t="shared" si="4"/>
        <v>(Sigos Automation)</v>
      </c>
      <c r="AK61" s="19">
        <v>1</v>
      </c>
      <c r="AL61" s="19"/>
      <c r="AM61" s="19"/>
      <c r="AN61" s="19"/>
      <c r="AO61" s="19"/>
      <c r="AP61" s="19"/>
      <c r="AQ61" s="20">
        <f ca="1">IF(AND(Email_TaskV2[[#This Row],[Status]]="ON PROGRESS"),TODAY()-Email_TaskV2[[#This Row],[Tanggal nodin RFS/RFI]],0)</f>
        <v>0</v>
      </c>
      <c r="AR61" s="20">
        <f ca="1">IF(AND(Email_TaskV2[[#This Row],[Status]]="ON PROGRESS",Email_TaskV2[[#This Row],[Type]]="RFI"),TODAY()-Email_TaskV2[[#This Row],[Tanggal nodin RFS/RFI]],0)</f>
        <v>0</v>
      </c>
      <c r="AS61" s="20" t="str">
        <f ca="1">IF(Email_TaskV2[[#This Row],[Aging]]&gt;7,"Warning","")</f>
        <v/>
      </c>
      <c r="AT61" s="37"/>
      <c r="AU61" s="37"/>
      <c r="AV61" s="37"/>
      <c r="AW61" s="37" t="str">
        <f>IF(AND(Email_TaskV2[[#This Row],[Status]]="ON PROGRESS",Email_TaskV2[[#This Row],[Type]]="RFS"),"YES","")</f>
        <v/>
      </c>
      <c r="AX61" s="17" t="str">
        <f>IF(AND(Email_TaskV2[[#This Row],[Status]]="ON PROGRESS",Email_TaskV2[[#This Row],[Type]]="RFI"),"YES","")</f>
        <v/>
      </c>
      <c r="AY61" s="37">
        <f>IF(Email_TaskV2[[#This Row],[Nomor Nodin RFS/RFI]]="","",DAY(Email_TaskV2[[#This Row],[Tanggal nodin RFS/RFI]]))</f>
        <v>17</v>
      </c>
      <c r="AZ61" s="45" t="str">
        <f>IF(Email_TaskV2[[#This Row],[Nomor Nodin RFS/RFI]]="","",TEXT(Email_TaskV2[[#This Row],[Tanggal nodin RFS/RFI]],"MMM"))</f>
        <v>Jan</v>
      </c>
      <c r="BA61" s="46" t="str">
        <f>IF(Email_TaskV2[[#This Row],[Nodin BO]]="","No","Yes")</f>
        <v>Yes</v>
      </c>
      <c r="BB61" s="61">
        <f>YEAR(Email_TaskV2[[#This Row],[Tanggal nodin RFS/RFI]])</f>
        <v>2023</v>
      </c>
      <c r="BC61" s="42">
        <f>IF(Email_TaskV2[[#This Row],[Month]]="",13,MONTH(Email_TaskV2[[#This Row],[Tanggal nodin RFS/RFI]]))</f>
        <v>1</v>
      </c>
    </row>
    <row r="62" spans="1:55" ht="15" customHeight="1" x14ac:dyDescent="0.3">
      <c r="A62" s="59">
        <v>61</v>
      </c>
      <c r="B62" s="28" t="s">
        <v>586</v>
      </c>
      <c r="C62" s="79">
        <v>44944</v>
      </c>
      <c r="D62" s="31" t="s">
        <v>587</v>
      </c>
      <c r="E62" s="47" t="s">
        <v>79</v>
      </c>
      <c r="F62" s="67" t="s">
        <v>96</v>
      </c>
      <c r="G62" s="30">
        <v>44945</v>
      </c>
      <c r="H62" s="30">
        <v>44945</v>
      </c>
      <c r="I62" s="28"/>
      <c r="J62" s="30"/>
      <c r="K62" s="28"/>
      <c r="L62" s="27"/>
      <c r="M62" s="31"/>
      <c r="N62" s="31" t="s">
        <v>99</v>
      </c>
      <c r="O62" s="31" t="s">
        <v>100</v>
      </c>
      <c r="P62" s="31" t="str">
        <f>VLOOKUP(Email_TaskV2[[#This Row],[PIC Dev]],[1]Organization!C:D,2,FALSE)</f>
        <v>Postpaid, Roaming, and Interconnect</v>
      </c>
      <c r="Q62" s="33" t="s">
        <v>588</v>
      </c>
      <c r="R62" s="28"/>
      <c r="S62" s="28" t="s">
        <v>75</v>
      </c>
      <c r="T62" s="28" t="s">
        <v>589</v>
      </c>
      <c r="U62" s="28" t="s">
        <v>590</v>
      </c>
      <c r="V62" s="30">
        <v>44943</v>
      </c>
      <c r="W62" s="28" t="s">
        <v>167</v>
      </c>
      <c r="X62" s="28" t="s">
        <v>160</v>
      </c>
      <c r="Y62" s="28" t="s">
        <v>155</v>
      </c>
      <c r="Z62" s="28" t="s">
        <v>58</v>
      </c>
      <c r="AA62" s="28" t="s">
        <v>59</v>
      </c>
      <c r="AB62" s="28" t="s">
        <v>60</v>
      </c>
      <c r="AC62" s="28" t="s">
        <v>84</v>
      </c>
      <c r="AD62" s="18" t="s">
        <v>106</v>
      </c>
      <c r="AE62" s="27"/>
      <c r="AF62" s="27"/>
      <c r="AG62" s="28"/>
      <c r="AH62" s="28"/>
      <c r="AI62" s="57" t="s">
        <v>64</v>
      </c>
      <c r="AJ62" s="58" t="str">
        <f t="shared" si="4"/>
        <v/>
      </c>
      <c r="AK62" s="19"/>
      <c r="AL62" s="19"/>
      <c r="AM62" s="19"/>
      <c r="AN62" s="19"/>
      <c r="AO62" s="19"/>
      <c r="AP62" s="19"/>
      <c r="AQ62" s="20">
        <f ca="1">IF(AND(Email_TaskV2[[#This Row],[Status]]="ON PROGRESS"),TODAY()-Email_TaskV2[[#This Row],[Tanggal nodin RFS/RFI]],0)</f>
        <v>0</v>
      </c>
      <c r="AR62" s="20">
        <f ca="1">IF(AND(Email_TaskV2[[#This Row],[Status]]="ON PROGRESS",Email_TaskV2[[#This Row],[Type]]="RFI"),TODAY()-Email_TaskV2[[#This Row],[Tanggal nodin RFS/RFI]],0)</f>
        <v>0</v>
      </c>
      <c r="AS62" s="20" t="str">
        <f ca="1">IF(Email_TaskV2[[#This Row],[Aging]]&gt;7,"Warning","")</f>
        <v/>
      </c>
      <c r="AT62" s="37"/>
      <c r="AU62" s="37"/>
      <c r="AV62" s="37"/>
      <c r="AW62" s="37" t="str">
        <f>IF(AND(Email_TaskV2[[#This Row],[Status]]="ON PROGRESS",Email_TaskV2[[#This Row],[Type]]="RFS"),"YES","")</f>
        <v/>
      </c>
      <c r="AX62" s="17" t="str">
        <f>IF(AND(Email_TaskV2[[#This Row],[Status]]="ON PROGRESS",Email_TaskV2[[#This Row],[Type]]="RFI"),"YES","")</f>
        <v/>
      </c>
      <c r="AY62" s="37">
        <f>IF(Email_TaskV2[[#This Row],[Nomor Nodin RFS/RFI]]="","",DAY(Email_TaskV2[[#This Row],[Tanggal nodin RFS/RFI]]))</f>
        <v>18</v>
      </c>
      <c r="AZ62" s="45" t="str">
        <f>IF(Email_TaskV2[[#This Row],[Nomor Nodin RFS/RFI]]="","",TEXT(Email_TaskV2[[#This Row],[Tanggal nodin RFS/RFI]],"MMM"))</f>
        <v>Jan</v>
      </c>
      <c r="BA62" s="46" t="str">
        <f>IF(Email_TaskV2[[#This Row],[Nodin BO]]="","No","Yes")</f>
        <v>Yes</v>
      </c>
      <c r="BB62" s="61">
        <f>YEAR(Email_TaskV2[[#This Row],[Tanggal nodin RFS/RFI]])</f>
        <v>2023</v>
      </c>
      <c r="BC62" s="42">
        <f>IF(Email_TaskV2[[#This Row],[Month]]="",13,MONTH(Email_TaskV2[[#This Row],[Tanggal nodin RFS/RFI]]))</f>
        <v>1</v>
      </c>
    </row>
    <row r="63" spans="1:55" ht="15" customHeight="1" x14ac:dyDescent="0.3">
      <c r="A63" s="59">
        <v>62</v>
      </c>
      <c r="B63" s="28" t="s">
        <v>591</v>
      </c>
      <c r="C63" s="79">
        <v>44944</v>
      </c>
      <c r="D63" s="33" t="s">
        <v>592</v>
      </c>
      <c r="E63" s="47" t="s">
        <v>79</v>
      </c>
      <c r="F63" s="67" t="s">
        <v>96</v>
      </c>
      <c r="G63" s="30">
        <v>44945</v>
      </c>
      <c r="H63" s="30">
        <v>44945</v>
      </c>
      <c r="I63" s="28"/>
      <c r="J63" s="30"/>
      <c r="K63" s="28"/>
      <c r="L63" s="27"/>
      <c r="M63" s="31"/>
      <c r="N63" s="31" t="s">
        <v>87</v>
      </c>
      <c r="O63" s="31" t="s">
        <v>88</v>
      </c>
      <c r="P63" s="31" t="str">
        <f>VLOOKUP(Email_TaskV2[[#This Row],[PIC Dev]],[1]Organization!C:D,2,FALSE)</f>
        <v>BSM Prepaid</v>
      </c>
      <c r="Q63" s="33" t="s">
        <v>593</v>
      </c>
      <c r="R63" s="28"/>
      <c r="S63" s="28" t="s">
        <v>75</v>
      </c>
      <c r="T63" s="28" t="s">
        <v>589</v>
      </c>
      <c r="U63" s="28" t="s">
        <v>590</v>
      </c>
      <c r="V63" s="30">
        <v>44943</v>
      </c>
      <c r="W63" s="28" t="s">
        <v>167</v>
      </c>
      <c r="X63" s="28" t="s">
        <v>160</v>
      </c>
      <c r="Y63" s="28" t="s">
        <v>155</v>
      </c>
      <c r="Z63" s="28" t="s">
        <v>58</v>
      </c>
      <c r="AA63" s="28" t="s">
        <v>59</v>
      </c>
      <c r="AB63" s="28" t="s">
        <v>60</v>
      </c>
      <c r="AC63" s="28" t="s">
        <v>61</v>
      </c>
      <c r="AD63" s="18" t="s">
        <v>132</v>
      </c>
      <c r="AE63" s="27" t="s">
        <v>151</v>
      </c>
      <c r="AF63" s="27"/>
      <c r="AG63" s="28"/>
      <c r="AH63" s="28"/>
      <c r="AI63" s="57" t="s">
        <v>64</v>
      </c>
      <c r="AJ63" s="58" t="str">
        <f t="shared" si="4"/>
        <v/>
      </c>
      <c r="AK63" s="19"/>
      <c r="AL63" s="19"/>
      <c r="AM63" s="19"/>
      <c r="AN63" s="19"/>
      <c r="AO63" s="19"/>
      <c r="AP63" s="19"/>
      <c r="AQ63" s="20">
        <f ca="1">IF(AND(Email_TaskV2[[#This Row],[Status]]="ON PROGRESS"),TODAY()-Email_TaskV2[[#This Row],[Tanggal nodin RFS/RFI]],0)</f>
        <v>0</v>
      </c>
      <c r="AR63" s="20">
        <f ca="1">IF(AND(Email_TaskV2[[#This Row],[Status]]="ON PROGRESS",Email_TaskV2[[#This Row],[Type]]="RFI"),TODAY()-Email_TaskV2[[#This Row],[Tanggal nodin RFS/RFI]],0)</f>
        <v>0</v>
      </c>
      <c r="AS63" s="20" t="str">
        <f ca="1">IF(Email_TaskV2[[#This Row],[Aging]]&gt;7,"Warning","")</f>
        <v/>
      </c>
      <c r="AT63" s="37"/>
      <c r="AU63" s="37"/>
      <c r="AV63" s="37"/>
      <c r="AW63" s="37" t="str">
        <f>IF(AND(Email_TaskV2[[#This Row],[Status]]="ON PROGRESS",Email_TaskV2[[#This Row],[Type]]="RFS"),"YES","")</f>
        <v/>
      </c>
      <c r="AX63" s="17" t="str">
        <f>IF(AND(Email_TaskV2[[#This Row],[Status]]="ON PROGRESS",Email_TaskV2[[#This Row],[Type]]="RFI"),"YES","")</f>
        <v/>
      </c>
      <c r="AY63" s="37">
        <f>IF(Email_TaskV2[[#This Row],[Nomor Nodin RFS/RFI]]="","",DAY(Email_TaskV2[[#This Row],[Tanggal nodin RFS/RFI]]))</f>
        <v>18</v>
      </c>
      <c r="AZ63" s="45" t="str">
        <f>IF(Email_TaskV2[[#This Row],[Nomor Nodin RFS/RFI]]="","",TEXT(Email_TaskV2[[#This Row],[Tanggal nodin RFS/RFI]],"MMM"))</f>
        <v>Jan</v>
      </c>
      <c r="BA63" s="46" t="str">
        <f>IF(Email_TaskV2[[#This Row],[Nodin BO]]="","No","Yes")</f>
        <v>Yes</v>
      </c>
      <c r="BB63" s="61">
        <f>YEAR(Email_TaskV2[[#This Row],[Tanggal nodin RFS/RFI]])</f>
        <v>2023</v>
      </c>
      <c r="BC63" s="42">
        <f>IF(Email_TaskV2[[#This Row],[Month]]="",13,MONTH(Email_TaskV2[[#This Row],[Tanggal nodin RFS/RFI]]))</f>
        <v>1</v>
      </c>
    </row>
    <row r="64" spans="1:55" ht="15" customHeight="1" x14ac:dyDescent="0.3">
      <c r="A64" s="59">
        <v>63</v>
      </c>
      <c r="B64" s="28" t="s">
        <v>594</v>
      </c>
      <c r="C64" s="79">
        <v>44943</v>
      </c>
      <c r="D64" s="55" t="s">
        <v>595</v>
      </c>
      <c r="E64" s="47" t="s">
        <v>79</v>
      </c>
      <c r="F64" s="67" t="s">
        <v>96</v>
      </c>
      <c r="G64" s="30">
        <v>44944</v>
      </c>
      <c r="H64" s="30">
        <v>44946</v>
      </c>
      <c r="I64" s="28"/>
      <c r="J64" s="30"/>
      <c r="K64" s="28"/>
      <c r="L64" s="27"/>
      <c r="M64" s="31"/>
      <c r="N64" s="31" t="s">
        <v>127</v>
      </c>
      <c r="O64" s="31" t="s">
        <v>56</v>
      </c>
      <c r="P64" s="31" t="str">
        <f>VLOOKUP(Email_TaskV2[[#This Row],[PIC Dev]],[1]Organization!C:D,2,FALSE)</f>
        <v>BSM Prepaid</v>
      </c>
      <c r="Q64" s="31" t="s">
        <v>227</v>
      </c>
      <c r="R64" s="28"/>
      <c r="S64" s="28" t="s">
        <v>57</v>
      </c>
      <c r="T64" s="28" t="s">
        <v>596</v>
      </c>
      <c r="U64" s="43" t="s">
        <v>597</v>
      </c>
      <c r="V64" s="30">
        <v>44939</v>
      </c>
      <c r="W64" s="28" t="s">
        <v>166</v>
      </c>
      <c r="X64" s="28" t="s">
        <v>175</v>
      </c>
      <c r="Y64" s="28" t="s">
        <v>176</v>
      </c>
      <c r="Z64" s="28" t="s">
        <v>58</v>
      </c>
      <c r="AA64" s="28" t="s">
        <v>59</v>
      </c>
      <c r="AB64" s="28" t="s">
        <v>65</v>
      </c>
      <c r="AC64" s="28" t="s">
        <v>61</v>
      </c>
      <c r="AD64" s="18" t="s">
        <v>86</v>
      </c>
      <c r="AE64" s="27"/>
      <c r="AF64" s="27"/>
      <c r="AG64" s="28"/>
      <c r="AH64" s="28"/>
      <c r="AI64" s="57" t="s">
        <v>62</v>
      </c>
      <c r="AJ64" s="58" t="str">
        <f t="shared" si="4"/>
        <v>(FUT Simulator)</v>
      </c>
      <c r="AK64" s="19"/>
      <c r="AL64" s="19"/>
      <c r="AM64" s="19">
        <v>3</v>
      </c>
      <c r="AN64" s="19"/>
      <c r="AO64" s="19"/>
      <c r="AP64" s="19"/>
      <c r="AQ64" s="20">
        <f ca="1">IF(AND(Email_TaskV2[[#This Row],[Status]]="ON PROGRESS"),TODAY()-Email_TaskV2[[#This Row],[Tanggal nodin RFS/RFI]],0)</f>
        <v>0</v>
      </c>
      <c r="AR64" s="20">
        <f ca="1">IF(AND(Email_TaskV2[[#This Row],[Status]]="ON PROGRESS",Email_TaskV2[[#This Row],[Type]]="RFI"),TODAY()-Email_TaskV2[[#This Row],[Tanggal nodin RFS/RFI]],0)</f>
        <v>0</v>
      </c>
      <c r="AS64" s="20" t="str">
        <f ca="1">IF(Email_TaskV2[[#This Row],[Aging]]&gt;7,"Warning","")</f>
        <v/>
      </c>
      <c r="AT64" s="37"/>
      <c r="AU64" s="37"/>
      <c r="AV64" s="37"/>
      <c r="AW64" s="37" t="str">
        <f>IF(AND(Email_TaskV2[[#This Row],[Status]]="ON PROGRESS",Email_TaskV2[[#This Row],[Type]]="RFS"),"YES","")</f>
        <v/>
      </c>
      <c r="AX64" s="17" t="str">
        <f>IF(AND(Email_TaskV2[[#This Row],[Status]]="ON PROGRESS",Email_TaskV2[[#This Row],[Type]]="RFI"),"YES","")</f>
        <v/>
      </c>
      <c r="AY64" s="37">
        <f>IF(Email_TaskV2[[#This Row],[Nomor Nodin RFS/RFI]]="","",DAY(Email_TaskV2[[#This Row],[Tanggal nodin RFS/RFI]]))</f>
        <v>17</v>
      </c>
      <c r="AZ64" s="45" t="str">
        <f>IF(Email_TaskV2[[#This Row],[Nomor Nodin RFS/RFI]]="","",TEXT(Email_TaskV2[[#This Row],[Tanggal nodin RFS/RFI]],"MMM"))</f>
        <v>Jan</v>
      </c>
      <c r="BA64" s="46" t="str">
        <f>IF(Email_TaskV2[[#This Row],[Nodin BO]]="","No","Yes")</f>
        <v>Yes</v>
      </c>
      <c r="BB64" s="61">
        <f>YEAR(Email_TaskV2[[#This Row],[Tanggal nodin RFS/RFI]])</f>
        <v>2023</v>
      </c>
      <c r="BC64" s="42">
        <f>IF(Email_TaskV2[[#This Row],[Month]]="",13,MONTH(Email_TaskV2[[#This Row],[Tanggal nodin RFS/RFI]]))</f>
        <v>1</v>
      </c>
    </row>
    <row r="65" spans="1:55" ht="15" customHeight="1" x14ac:dyDescent="0.3">
      <c r="A65" s="59">
        <v>64</v>
      </c>
      <c r="B65" s="28" t="s">
        <v>598</v>
      </c>
      <c r="C65" s="79">
        <v>44943</v>
      </c>
      <c r="D65" s="33" t="s">
        <v>599</v>
      </c>
      <c r="E65" s="28" t="s">
        <v>55</v>
      </c>
      <c r="F65" s="28" t="s">
        <v>90</v>
      </c>
      <c r="G65" s="30">
        <v>44945</v>
      </c>
      <c r="H65" s="30">
        <v>44946</v>
      </c>
      <c r="I65" s="28" t="s">
        <v>600</v>
      </c>
      <c r="J65" s="30">
        <v>44946</v>
      </c>
      <c r="K65" s="43" t="s">
        <v>601</v>
      </c>
      <c r="L65" s="22">
        <f t="shared" ref="L65:L69" si="19">H65-C65</f>
        <v>3</v>
      </c>
      <c r="M65" s="22">
        <f t="shared" ref="M65:M69" si="20">J65-G65</f>
        <v>1</v>
      </c>
      <c r="N65" s="31" t="s">
        <v>127</v>
      </c>
      <c r="O65" s="31" t="s">
        <v>56</v>
      </c>
      <c r="P65" s="31" t="str">
        <f>VLOOKUP(Email_TaskV2[[#This Row],[PIC Dev]],[1]Organization!C:D,2,FALSE)</f>
        <v>BSM Prepaid</v>
      </c>
      <c r="Q65" s="33" t="s">
        <v>602</v>
      </c>
      <c r="R65" s="28">
        <v>292</v>
      </c>
      <c r="S65" s="28" t="s">
        <v>57</v>
      </c>
      <c r="T65" s="28" t="s">
        <v>596</v>
      </c>
      <c r="U65" s="43" t="s">
        <v>597</v>
      </c>
      <c r="V65" s="30">
        <v>44939</v>
      </c>
      <c r="W65" s="28" t="s">
        <v>166</v>
      </c>
      <c r="X65" s="28" t="s">
        <v>175</v>
      </c>
      <c r="Y65" s="28" t="s">
        <v>176</v>
      </c>
      <c r="Z65" s="28" t="s">
        <v>58</v>
      </c>
      <c r="AA65" s="28" t="s">
        <v>59</v>
      </c>
      <c r="AB65" s="28" t="s">
        <v>60</v>
      </c>
      <c r="AC65" s="28" t="s">
        <v>61</v>
      </c>
      <c r="AD65" s="18" t="s">
        <v>142</v>
      </c>
      <c r="AE65" s="27" t="s">
        <v>603</v>
      </c>
      <c r="AF65" s="27" t="s">
        <v>141</v>
      </c>
      <c r="AG65" s="28" t="s">
        <v>604</v>
      </c>
      <c r="AH65" s="28"/>
      <c r="AI65" s="57" t="s">
        <v>62</v>
      </c>
      <c r="AJ65" s="58" t="str">
        <f t="shared" si="4"/>
        <v>(FUT Simulator)</v>
      </c>
      <c r="AK65" s="19"/>
      <c r="AL65" s="19"/>
      <c r="AM65" s="19">
        <v>3</v>
      </c>
      <c r="AN65" s="19"/>
      <c r="AO65" s="19"/>
      <c r="AP65" s="19"/>
      <c r="AQ65" s="20">
        <f ca="1">IF(AND(Email_TaskV2[[#This Row],[Status]]="ON PROGRESS"),TODAY()-Email_TaskV2[[#This Row],[Tanggal nodin RFS/RFI]],0)</f>
        <v>0</v>
      </c>
      <c r="AR65" s="20">
        <f ca="1">IF(AND(Email_TaskV2[[#This Row],[Status]]="ON PROGRESS",Email_TaskV2[[#This Row],[Type]]="RFI"),TODAY()-Email_TaskV2[[#This Row],[Tanggal nodin RFS/RFI]],0)</f>
        <v>0</v>
      </c>
      <c r="AS65" s="20" t="str">
        <f ca="1">IF(Email_TaskV2[[#This Row],[Aging]]&gt;7,"Warning","")</f>
        <v/>
      </c>
      <c r="AT65" s="37"/>
      <c r="AU65" s="37"/>
      <c r="AV65" s="37"/>
      <c r="AW65" s="37" t="str">
        <f>IF(AND(Email_TaskV2[[#This Row],[Status]]="ON PROGRESS",Email_TaskV2[[#This Row],[Type]]="RFS"),"YES","")</f>
        <v/>
      </c>
      <c r="AX65" s="17" t="str">
        <f>IF(AND(Email_TaskV2[[#This Row],[Status]]="ON PROGRESS",Email_TaskV2[[#This Row],[Type]]="RFI"),"YES","")</f>
        <v/>
      </c>
      <c r="AY65" s="37">
        <f>IF(Email_TaskV2[[#This Row],[Nomor Nodin RFS/RFI]]="","",DAY(Email_TaskV2[[#This Row],[Tanggal nodin RFS/RFI]]))</f>
        <v>17</v>
      </c>
      <c r="AZ65" s="45" t="str">
        <f>IF(Email_TaskV2[[#This Row],[Nomor Nodin RFS/RFI]]="","",TEXT(Email_TaskV2[[#This Row],[Tanggal nodin RFS/RFI]],"MMM"))</f>
        <v>Jan</v>
      </c>
      <c r="BA65" s="46" t="str">
        <f>IF(Email_TaskV2[[#This Row],[Nodin BO]]="","No","Yes")</f>
        <v>Yes</v>
      </c>
      <c r="BB65" s="61">
        <f>YEAR(Email_TaskV2[[#This Row],[Tanggal nodin RFS/RFI]])</f>
        <v>2023</v>
      </c>
      <c r="BC65" s="42">
        <f>IF(Email_TaskV2[[#This Row],[Month]]="",13,MONTH(Email_TaskV2[[#This Row],[Tanggal nodin RFS/RFI]]))</f>
        <v>1</v>
      </c>
    </row>
    <row r="66" spans="1:55" ht="15" customHeight="1" x14ac:dyDescent="0.3">
      <c r="A66" s="59">
        <v>65</v>
      </c>
      <c r="B66" s="28" t="s">
        <v>605</v>
      </c>
      <c r="C66" s="79">
        <v>44944</v>
      </c>
      <c r="D66" s="33" t="s">
        <v>606</v>
      </c>
      <c r="E66" s="28" t="s">
        <v>55</v>
      </c>
      <c r="F66" s="28" t="s">
        <v>78</v>
      </c>
      <c r="G66" s="30">
        <v>44946</v>
      </c>
      <c r="H66" s="30">
        <v>44951</v>
      </c>
      <c r="I66" s="28" t="s">
        <v>607</v>
      </c>
      <c r="J66" s="30">
        <v>44951</v>
      </c>
      <c r="K66" s="43" t="s">
        <v>608</v>
      </c>
      <c r="L66" s="22">
        <f t="shared" si="19"/>
        <v>7</v>
      </c>
      <c r="M66" s="22">
        <f t="shared" si="20"/>
        <v>5</v>
      </c>
      <c r="N66" s="31" t="s">
        <v>114</v>
      </c>
      <c r="O66" s="31" t="s">
        <v>115</v>
      </c>
      <c r="P66" s="31" t="str">
        <f>VLOOKUP(Email_TaskV2[[#This Row],[PIC Dev]],[1]Organization!C:D,2,FALSE)</f>
        <v>BSM Prepaid</v>
      </c>
      <c r="Q66" s="31"/>
      <c r="R66" s="28">
        <v>153</v>
      </c>
      <c r="S66" s="28" t="s">
        <v>75</v>
      </c>
      <c r="T66" s="28" t="s">
        <v>562</v>
      </c>
      <c r="U66" s="28" t="s">
        <v>609</v>
      </c>
      <c r="V66" s="30">
        <v>44942</v>
      </c>
      <c r="W66" s="28" t="s">
        <v>154</v>
      </c>
      <c r="X66" s="28" t="s">
        <v>160</v>
      </c>
      <c r="Y66" s="28" t="s">
        <v>155</v>
      </c>
      <c r="Z66" s="28" t="s">
        <v>58</v>
      </c>
      <c r="AA66" s="28" t="s">
        <v>59</v>
      </c>
      <c r="AB66" s="28" t="s">
        <v>118</v>
      </c>
      <c r="AC66" s="28" t="s">
        <v>71</v>
      </c>
      <c r="AD66" s="18" t="s">
        <v>124</v>
      </c>
      <c r="AE66" s="27" t="s">
        <v>106</v>
      </c>
      <c r="AF66" s="27" t="s">
        <v>103</v>
      </c>
      <c r="AG66" s="28"/>
      <c r="AH66" s="28"/>
      <c r="AI66" s="57" t="s">
        <v>64</v>
      </c>
      <c r="AJ66" s="58" t="str">
        <f t="shared" si="4"/>
        <v/>
      </c>
      <c r="AK66" s="19"/>
      <c r="AL66" s="19"/>
      <c r="AM66" s="19"/>
      <c r="AN66" s="19"/>
      <c r="AO66" s="19"/>
      <c r="AP66" s="19"/>
      <c r="AQ66" s="20">
        <f ca="1">IF(AND(Email_TaskV2[[#This Row],[Status]]="ON PROGRESS"),TODAY()-Email_TaskV2[[#This Row],[Tanggal nodin RFS/RFI]],0)</f>
        <v>0</v>
      </c>
      <c r="AR66" s="20">
        <f ca="1">IF(AND(Email_TaskV2[[#This Row],[Status]]="ON PROGRESS",Email_TaskV2[[#This Row],[Type]]="RFI"),TODAY()-Email_TaskV2[[#This Row],[Tanggal nodin RFS/RFI]],0)</f>
        <v>0</v>
      </c>
      <c r="AS66" s="20" t="str">
        <f ca="1">IF(Email_TaskV2[[#This Row],[Aging]]&gt;7,"Warning","")</f>
        <v/>
      </c>
      <c r="AT66" s="37"/>
      <c r="AU66" s="37"/>
      <c r="AV66" s="37"/>
      <c r="AW66" s="37" t="str">
        <f>IF(AND(Email_TaskV2[[#This Row],[Status]]="ON PROGRESS",Email_TaskV2[[#This Row],[Type]]="RFS"),"YES","")</f>
        <v/>
      </c>
      <c r="AX66" s="49" t="str">
        <f>IF(AND(Email_TaskV2[[#This Row],[Status]]="ON PROGRESS",Email_TaskV2[[#This Row],[Type]]="RFI"),"YES","")</f>
        <v/>
      </c>
      <c r="AY66" s="37">
        <f>IF(Email_TaskV2[[#This Row],[Nomor Nodin RFS/RFI]]="","",DAY(Email_TaskV2[[#This Row],[Tanggal nodin RFS/RFI]]))</f>
        <v>18</v>
      </c>
      <c r="AZ66" s="45" t="str">
        <f>IF(Email_TaskV2[[#This Row],[Nomor Nodin RFS/RFI]]="","",TEXT(Email_TaskV2[[#This Row],[Tanggal nodin RFS/RFI]],"MMM"))</f>
        <v>Jan</v>
      </c>
      <c r="BA66" s="46" t="str">
        <f>IF(Email_TaskV2[[#This Row],[Nodin BO]]="","No","Yes")</f>
        <v>Yes</v>
      </c>
      <c r="BB66" s="61">
        <f>YEAR(Email_TaskV2[[#This Row],[Tanggal nodin RFS/RFI]])</f>
        <v>2023</v>
      </c>
      <c r="BC66" s="42">
        <f>IF(Email_TaskV2[[#This Row],[Month]]="",13,MONTH(Email_TaskV2[[#This Row],[Tanggal nodin RFS/RFI]]))</f>
        <v>1</v>
      </c>
    </row>
    <row r="67" spans="1:55" ht="15" customHeight="1" x14ac:dyDescent="0.3">
      <c r="A67" s="59">
        <v>66</v>
      </c>
      <c r="B67" s="28" t="s">
        <v>610</v>
      </c>
      <c r="C67" s="79">
        <v>44944</v>
      </c>
      <c r="D67" s="31" t="s">
        <v>611</v>
      </c>
      <c r="E67" s="28" t="s">
        <v>55</v>
      </c>
      <c r="F67" s="28" t="s">
        <v>90</v>
      </c>
      <c r="G67" s="30">
        <v>44945</v>
      </c>
      <c r="H67" s="30">
        <v>44952</v>
      </c>
      <c r="I67" s="28" t="s">
        <v>612</v>
      </c>
      <c r="J67" s="30">
        <v>44952</v>
      </c>
      <c r="K67" s="43" t="s">
        <v>613</v>
      </c>
      <c r="L67" s="22">
        <f t="shared" si="19"/>
        <v>8</v>
      </c>
      <c r="M67" s="22">
        <f t="shared" si="20"/>
        <v>7</v>
      </c>
      <c r="N67" s="31" t="s">
        <v>133</v>
      </c>
      <c r="O67" s="31" t="s">
        <v>134</v>
      </c>
      <c r="P67" s="31" t="str">
        <f>VLOOKUP(Email_TaskV2[[#This Row],[PIC Dev]],[1]Organization!C:D,2,FALSE)</f>
        <v>BSM Prepaid</v>
      </c>
      <c r="Q67" s="31" t="s">
        <v>614</v>
      </c>
      <c r="R67" s="28">
        <v>24</v>
      </c>
      <c r="S67" s="28" t="s">
        <v>75</v>
      </c>
      <c r="T67" s="28" t="s">
        <v>615</v>
      </c>
      <c r="U67" s="28" t="s">
        <v>616</v>
      </c>
      <c r="V67" s="30">
        <v>44944</v>
      </c>
      <c r="W67" s="28" t="s">
        <v>120</v>
      </c>
      <c r="X67" s="28" t="s">
        <v>181</v>
      </c>
      <c r="Y67" s="28" t="s">
        <v>182</v>
      </c>
      <c r="Z67" s="28" t="s">
        <v>58</v>
      </c>
      <c r="AA67" s="28" t="s">
        <v>59</v>
      </c>
      <c r="AB67" s="28" t="s">
        <v>120</v>
      </c>
      <c r="AC67" s="28" t="s">
        <v>71</v>
      </c>
      <c r="AD67" s="18" t="s">
        <v>151</v>
      </c>
      <c r="AE67" s="27"/>
      <c r="AF67" s="27"/>
      <c r="AG67" s="28"/>
      <c r="AH67" s="28"/>
      <c r="AI67" s="57" t="s">
        <v>62</v>
      </c>
      <c r="AJ67" s="58" t="str">
        <f t="shared" si="4"/>
        <v>(FUT Simulator)</v>
      </c>
      <c r="AK67" s="19"/>
      <c r="AL67" s="19"/>
      <c r="AM67" s="19">
        <v>3</v>
      </c>
      <c r="AN67" s="19"/>
      <c r="AO67" s="19"/>
      <c r="AP67" s="19"/>
      <c r="AQ67" s="20">
        <f ca="1">IF(AND(Email_TaskV2[[#This Row],[Status]]="ON PROGRESS"),TODAY()-Email_TaskV2[[#This Row],[Tanggal nodin RFS/RFI]],0)</f>
        <v>0</v>
      </c>
      <c r="AR67" s="20">
        <f ca="1">IF(AND(Email_TaskV2[[#This Row],[Status]]="ON PROGRESS",Email_TaskV2[[#This Row],[Type]]="RFI"),TODAY()-Email_TaskV2[[#This Row],[Tanggal nodin RFS/RFI]],0)</f>
        <v>0</v>
      </c>
      <c r="AS67" s="20" t="str">
        <f ca="1">IF(Email_TaskV2[[#This Row],[Aging]]&gt;7,"Warning","")</f>
        <v/>
      </c>
      <c r="AT67" s="37"/>
      <c r="AU67" s="37"/>
      <c r="AV67" s="37"/>
      <c r="AW67" s="37" t="str">
        <f>IF(AND(Email_TaskV2[[#This Row],[Status]]="ON PROGRESS",Email_TaskV2[[#This Row],[Type]]="RFS"),"YES","")</f>
        <v/>
      </c>
      <c r="AX67" s="17" t="str">
        <f>IF(AND(Email_TaskV2[[#This Row],[Status]]="ON PROGRESS",Email_TaskV2[[#This Row],[Type]]="RFI"),"YES","")</f>
        <v/>
      </c>
      <c r="AY67" s="37">
        <f>IF(Email_TaskV2[[#This Row],[Nomor Nodin RFS/RFI]]="","",DAY(Email_TaskV2[[#This Row],[Tanggal nodin RFS/RFI]]))</f>
        <v>18</v>
      </c>
      <c r="AZ67" s="45" t="str">
        <f>IF(Email_TaskV2[[#This Row],[Nomor Nodin RFS/RFI]]="","",TEXT(Email_TaskV2[[#This Row],[Tanggal nodin RFS/RFI]],"MMM"))</f>
        <v>Jan</v>
      </c>
      <c r="BA67" s="46" t="str">
        <f>IF(Email_TaskV2[[#This Row],[Nodin BO]]="","No","Yes")</f>
        <v>Yes</v>
      </c>
      <c r="BB67" s="61">
        <f>YEAR(Email_TaskV2[[#This Row],[Tanggal nodin RFS/RFI]])</f>
        <v>2023</v>
      </c>
      <c r="BC67" s="42">
        <f>IF(Email_TaskV2[[#This Row],[Month]]="",13,MONTH(Email_TaskV2[[#This Row],[Tanggal nodin RFS/RFI]]))</f>
        <v>1</v>
      </c>
    </row>
    <row r="68" spans="1:55" ht="15" customHeight="1" x14ac:dyDescent="0.3">
      <c r="A68" s="59">
        <v>67</v>
      </c>
      <c r="B68" s="28" t="s">
        <v>617</v>
      </c>
      <c r="C68" s="79">
        <v>44945</v>
      </c>
      <c r="D68" s="31" t="s">
        <v>618</v>
      </c>
      <c r="E68" s="28" t="s">
        <v>55</v>
      </c>
      <c r="F68" s="28" t="s">
        <v>78</v>
      </c>
      <c r="G68" s="30">
        <v>44946</v>
      </c>
      <c r="H68" s="30">
        <v>44947</v>
      </c>
      <c r="I68" s="28" t="s">
        <v>619</v>
      </c>
      <c r="J68" s="30">
        <v>44951</v>
      </c>
      <c r="K68" s="43" t="s">
        <v>620</v>
      </c>
      <c r="L68" s="22">
        <f t="shared" si="19"/>
        <v>2</v>
      </c>
      <c r="M68" s="22">
        <f t="shared" si="20"/>
        <v>5</v>
      </c>
      <c r="N68" s="31" t="s">
        <v>99</v>
      </c>
      <c r="O68" s="31" t="s">
        <v>100</v>
      </c>
      <c r="P68" s="31" t="str">
        <f>VLOOKUP(Email_TaskV2[[#This Row],[PIC Dev]],[1]Organization!C:D,2,FALSE)</f>
        <v>Postpaid, Roaming, and Interconnect</v>
      </c>
      <c r="Q68" s="31"/>
      <c r="R68" s="28">
        <v>404</v>
      </c>
      <c r="S68" s="28" t="s">
        <v>75</v>
      </c>
      <c r="T68" s="28" t="s">
        <v>621</v>
      </c>
      <c r="U68" s="28" t="s">
        <v>622</v>
      </c>
      <c r="V68" s="30">
        <v>44945</v>
      </c>
      <c r="W68" s="28" t="s">
        <v>167</v>
      </c>
      <c r="X68" s="28" t="s">
        <v>623</v>
      </c>
      <c r="Y68" s="28" t="s">
        <v>624</v>
      </c>
      <c r="Z68" s="28" t="s">
        <v>58</v>
      </c>
      <c r="AA68" s="28" t="s">
        <v>59</v>
      </c>
      <c r="AB68" s="28" t="s">
        <v>60</v>
      </c>
      <c r="AC68" s="28" t="s">
        <v>84</v>
      </c>
      <c r="AD68" s="18" t="s">
        <v>103</v>
      </c>
      <c r="AE68" s="27"/>
      <c r="AF68" s="27"/>
      <c r="AG68" s="28"/>
      <c r="AH68" s="28"/>
      <c r="AI68" s="57" t="s">
        <v>62</v>
      </c>
      <c r="AJ68" s="58" t="str">
        <f t="shared" si="4"/>
        <v>(FUT Simulator)</v>
      </c>
      <c r="AK68" s="19"/>
      <c r="AL68" s="19"/>
      <c r="AM68" s="19">
        <v>3</v>
      </c>
      <c r="AN68" s="19"/>
      <c r="AO68" s="19"/>
      <c r="AP68" s="19"/>
      <c r="AQ68" s="20">
        <f ca="1">IF(AND(Email_TaskV2[[#This Row],[Status]]="ON PROGRESS"),TODAY()-Email_TaskV2[[#This Row],[Tanggal nodin RFS/RFI]],0)</f>
        <v>0</v>
      </c>
      <c r="AR68" s="20">
        <f ca="1">IF(AND(Email_TaskV2[[#This Row],[Status]]="ON PROGRESS",Email_TaskV2[[#This Row],[Type]]="RFI"),TODAY()-Email_TaskV2[[#This Row],[Tanggal nodin RFS/RFI]],0)</f>
        <v>0</v>
      </c>
      <c r="AS68" s="20" t="str">
        <f ca="1">IF(Email_TaskV2[[#This Row],[Aging]]&gt;7,"Warning","")</f>
        <v/>
      </c>
      <c r="AT68" s="37"/>
      <c r="AU68" s="37"/>
      <c r="AV68" s="37"/>
      <c r="AW68" s="37" t="str">
        <f>IF(AND(Email_TaskV2[[#This Row],[Status]]="ON PROGRESS",Email_TaskV2[[#This Row],[Type]]="RFS"),"YES","")</f>
        <v/>
      </c>
      <c r="AX68" s="17" t="str">
        <f>IF(AND(Email_TaskV2[[#This Row],[Status]]="ON PROGRESS",Email_TaskV2[[#This Row],[Type]]="RFI"),"YES","")</f>
        <v/>
      </c>
      <c r="AY68" s="37">
        <f>IF(Email_TaskV2[[#This Row],[Nomor Nodin RFS/RFI]]="","",DAY(Email_TaskV2[[#This Row],[Tanggal nodin RFS/RFI]]))</f>
        <v>19</v>
      </c>
      <c r="AZ68" s="45" t="str">
        <f>IF(Email_TaskV2[[#This Row],[Nomor Nodin RFS/RFI]]="","",TEXT(Email_TaskV2[[#This Row],[Tanggal nodin RFS/RFI]],"MMM"))</f>
        <v>Jan</v>
      </c>
      <c r="BA68" s="46" t="str">
        <f>IF(Email_TaskV2[[#This Row],[Nodin BO]]="","No","Yes")</f>
        <v>Yes</v>
      </c>
      <c r="BB68" s="61">
        <f>YEAR(Email_TaskV2[[#This Row],[Tanggal nodin RFS/RFI]])</f>
        <v>2023</v>
      </c>
      <c r="BC68" s="42">
        <f>IF(Email_TaskV2[[#This Row],[Month]]="",13,MONTH(Email_TaskV2[[#This Row],[Tanggal nodin RFS/RFI]]))</f>
        <v>1</v>
      </c>
    </row>
    <row r="69" spans="1:55" ht="15" customHeight="1" x14ac:dyDescent="0.3">
      <c r="A69" s="59">
        <v>68</v>
      </c>
      <c r="B69" s="28" t="s">
        <v>625</v>
      </c>
      <c r="C69" s="79">
        <v>44945</v>
      </c>
      <c r="D69" s="33" t="s">
        <v>626</v>
      </c>
      <c r="E69" s="28" t="s">
        <v>55</v>
      </c>
      <c r="F69" s="28" t="s">
        <v>78</v>
      </c>
      <c r="G69" s="30">
        <v>44946</v>
      </c>
      <c r="H69" s="30">
        <v>44949</v>
      </c>
      <c r="I69" s="28" t="s">
        <v>627</v>
      </c>
      <c r="J69" s="30">
        <v>44949</v>
      </c>
      <c r="K69" s="43" t="s">
        <v>628</v>
      </c>
      <c r="L69" s="22">
        <f t="shared" si="19"/>
        <v>4</v>
      </c>
      <c r="M69" s="22">
        <f t="shared" si="20"/>
        <v>3</v>
      </c>
      <c r="N69" s="31" t="s">
        <v>87</v>
      </c>
      <c r="O69" s="31" t="s">
        <v>88</v>
      </c>
      <c r="P69" s="31" t="str">
        <f>VLOOKUP(Email_TaskV2[[#This Row],[PIC Dev]],[1]Organization!C:D,2,FALSE)</f>
        <v>BSM Prepaid</v>
      </c>
      <c r="Q69" s="31"/>
      <c r="R69" s="28">
        <v>240</v>
      </c>
      <c r="S69" s="28" t="s">
        <v>75</v>
      </c>
      <c r="T69" s="28" t="s">
        <v>621</v>
      </c>
      <c r="U69" s="28" t="s">
        <v>622</v>
      </c>
      <c r="V69" s="30">
        <v>44945</v>
      </c>
      <c r="W69" s="28" t="s">
        <v>167</v>
      </c>
      <c r="X69" s="28" t="s">
        <v>623</v>
      </c>
      <c r="Y69" s="28" t="s">
        <v>624</v>
      </c>
      <c r="Z69" s="28" t="s">
        <v>58</v>
      </c>
      <c r="AA69" s="28" t="s">
        <v>59</v>
      </c>
      <c r="AB69" s="28" t="s">
        <v>60</v>
      </c>
      <c r="AC69" s="28" t="s">
        <v>61</v>
      </c>
      <c r="AD69" s="18" t="s">
        <v>132</v>
      </c>
      <c r="AE69" s="27"/>
      <c r="AF69" s="27"/>
      <c r="AG69" s="28"/>
      <c r="AH69" s="28"/>
      <c r="AI69" s="57" t="s">
        <v>62</v>
      </c>
      <c r="AJ69" s="58" t="str">
        <f t="shared" si="4"/>
        <v>(FUT Simulator)</v>
      </c>
      <c r="AK69" s="19"/>
      <c r="AL69" s="19"/>
      <c r="AM69" s="19">
        <v>3</v>
      </c>
      <c r="AN69" s="19"/>
      <c r="AO69" s="19"/>
      <c r="AP69" s="19"/>
      <c r="AQ69" s="20">
        <f ca="1">IF(AND(Email_TaskV2[[#This Row],[Status]]="ON PROGRESS"),TODAY()-Email_TaskV2[[#This Row],[Tanggal nodin RFS/RFI]],0)</f>
        <v>0</v>
      </c>
      <c r="AR69" s="20">
        <f ca="1">IF(AND(Email_TaskV2[[#This Row],[Status]]="ON PROGRESS",Email_TaskV2[[#This Row],[Type]]="RFI"),TODAY()-Email_TaskV2[[#This Row],[Tanggal nodin RFS/RFI]],0)</f>
        <v>0</v>
      </c>
      <c r="AS69" s="20" t="str">
        <f ca="1">IF(Email_TaskV2[[#This Row],[Aging]]&gt;7,"Warning","")</f>
        <v/>
      </c>
      <c r="AT69" s="37"/>
      <c r="AU69" s="37"/>
      <c r="AV69" s="37"/>
      <c r="AW69" s="37" t="str">
        <f>IF(AND(Email_TaskV2[[#This Row],[Status]]="ON PROGRESS",Email_TaskV2[[#This Row],[Type]]="RFS"),"YES","")</f>
        <v/>
      </c>
      <c r="AX69" s="17" t="str">
        <f>IF(AND(Email_TaskV2[[#This Row],[Status]]="ON PROGRESS",Email_TaskV2[[#This Row],[Type]]="RFI"),"YES","")</f>
        <v/>
      </c>
      <c r="AY69" s="37">
        <f>IF(Email_TaskV2[[#This Row],[Nomor Nodin RFS/RFI]]="","",DAY(Email_TaskV2[[#This Row],[Tanggal nodin RFS/RFI]]))</f>
        <v>19</v>
      </c>
      <c r="AZ69" s="45" t="str">
        <f>IF(Email_TaskV2[[#This Row],[Nomor Nodin RFS/RFI]]="","",TEXT(Email_TaskV2[[#This Row],[Tanggal nodin RFS/RFI]],"MMM"))</f>
        <v>Jan</v>
      </c>
      <c r="BA69" s="46" t="str">
        <f>IF(Email_TaskV2[[#This Row],[Nodin BO]]="","No","Yes")</f>
        <v>Yes</v>
      </c>
      <c r="BB69" s="61">
        <f>YEAR(Email_TaskV2[[#This Row],[Tanggal nodin RFS/RFI]])</f>
        <v>2023</v>
      </c>
      <c r="BC69" s="42">
        <f>IF(Email_TaskV2[[#This Row],[Month]]="",13,MONTH(Email_TaskV2[[#This Row],[Tanggal nodin RFS/RFI]]))</f>
        <v>1</v>
      </c>
    </row>
    <row r="70" spans="1:55" ht="15" customHeight="1" x14ac:dyDescent="0.3">
      <c r="A70" s="59">
        <v>69</v>
      </c>
      <c r="B70" s="28" t="s">
        <v>629</v>
      </c>
      <c r="C70" s="79">
        <v>44946</v>
      </c>
      <c r="D70" s="33" t="s">
        <v>630</v>
      </c>
      <c r="E70" s="47" t="s">
        <v>79</v>
      </c>
      <c r="F70" s="67" t="s">
        <v>80</v>
      </c>
      <c r="G70" s="30">
        <v>44949</v>
      </c>
      <c r="H70" s="30">
        <v>44967</v>
      </c>
      <c r="I70" s="28"/>
      <c r="J70" s="30"/>
      <c r="K70" s="28"/>
      <c r="L70" s="27"/>
      <c r="M70" s="31"/>
      <c r="N70" s="31" t="s">
        <v>68</v>
      </c>
      <c r="O70" s="31" t="s">
        <v>69</v>
      </c>
      <c r="P70" s="31" t="str">
        <f>VLOOKUP(Email_TaskV2[[#This Row],[PIC Dev]],[1]Organization!C:D,2,FALSE)</f>
        <v>Digital and VAS</v>
      </c>
      <c r="Q70" s="33" t="s">
        <v>631</v>
      </c>
      <c r="R70" s="28"/>
      <c r="S70" s="28" t="s">
        <v>57</v>
      </c>
      <c r="T70" s="28" t="s">
        <v>632</v>
      </c>
      <c r="U70" s="43" t="s">
        <v>633</v>
      </c>
      <c r="V70" s="30">
        <v>44843</v>
      </c>
      <c r="W70" s="28" t="s">
        <v>140</v>
      </c>
      <c r="X70" s="28" t="s">
        <v>163</v>
      </c>
      <c r="Y70" s="28" t="s">
        <v>159</v>
      </c>
      <c r="Z70" s="28" t="s">
        <v>58</v>
      </c>
      <c r="AA70" s="28" t="s">
        <v>59</v>
      </c>
      <c r="AB70" s="28" t="s">
        <v>105</v>
      </c>
      <c r="AC70" s="28" t="s">
        <v>71</v>
      </c>
      <c r="AD70" s="18" t="s">
        <v>109</v>
      </c>
      <c r="AE70" s="27"/>
      <c r="AF70" s="27"/>
      <c r="AG70" s="28"/>
      <c r="AH70" s="28"/>
      <c r="AI70" s="57" t="s">
        <v>62</v>
      </c>
      <c r="AJ70" s="58" t="str">
        <f t="shared" si="4"/>
        <v>(FUT Simulator)</v>
      </c>
      <c r="AK70" s="19"/>
      <c r="AL70" s="19"/>
      <c r="AM70" s="19">
        <v>3</v>
      </c>
      <c r="AN70" s="19"/>
      <c r="AO70" s="19"/>
      <c r="AP70" s="19"/>
      <c r="AQ70" s="20">
        <f ca="1">IF(AND(Email_TaskV2[[#This Row],[Status]]="ON PROGRESS"),TODAY()-Email_TaskV2[[#This Row],[Tanggal nodin RFS/RFI]],0)</f>
        <v>0</v>
      </c>
      <c r="AR70" s="20">
        <f ca="1">IF(AND(Email_TaskV2[[#This Row],[Status]]="ON PROGRESS",Email_TaskV2[[#This Row],[Type]]="RFI"),TODAY()-Email_TaskV2[[#This Row],[Tanggal nodin RFS/RFI]],0)</f>
        <v>0</v>
      </c>
      <c r="AS70" s="20" t="str">
        <f ca="1">IF(Email_TaskV2[[#This Row],[Aging]]&gt;7,"Warning","")</f>
        <v/>
      </c>
      <c r="AT70" s="37"/>
      <c r="AU70" s="37"/>
      <c r="AV70" s="37"/>
      <c r="AW70" s="37" t="str">
        <f>IF(AND(Email_TaskV2[[#This Row],[Status]]="ON PROGRESS",Email_TaskV2[[#This Row],[Type]]="RFS"),"YES","")</f>
        <v/>
      </c>
      <c r="AX70" s="17" t="str">
        <f>IF(AND(Email_TaskV2[[#This Row],[Status]]="ON PROGRESS",Email_TaskV2[[#This Row],[Type]]="RFI"),"YES","")</f>
        <v/>
      </c>
      <c r="AY70" s="37">
        <f>IF(Email_TaskV2[[#This Row],[Nomor Nodin RFS/RFI]]="","",DAY(Email_TaskV2[[#This Row],[Tanggal nodin RFS/RFI]]))</f>
        <v>20</v>
      </c>
      <c r="AZ70" s="45" t="str">
        <f>IF(Email_TaskV2[[#This Row],[Nomor Nodin RFS/RFI]]="","",TEXT(Email_TaskV2[[#This Row],[Tanggal nodin RFS/RFI]],"MMM"))</f>
        <v>Jan</v>
      </c>
      <c r="BA70" s="46" t="str">
        <f>IF(Email_TaskV2[[#This Row],[Nodin BO]]="","No","Yes")</f>
        <v>Yes</v>
      </c>
      <c r="BB70" s="61">
        <f>YEAR(Email_TaskV2[[#This Row],[Tanggal nodin RFS/RFI]])</f>
        <v>2023</v>
      </c>
      <c r="BC70" s="42">
        <f>IF(Email_TaskV2[[#This Row],[Month]]="",13,MONTH(Email_TaskV2[[#This Row],[Tanggal nodin RFS/RFI]]))</f>
        <v>1</v>
      </c>
    </row>
    <row r="71" spans="1:55" ht="15" customHeight="1" x14ac:dyDescent="0.3">
      <c r="A71" s="59">
        <v>70</v>
      </c>
      <c r="B71" s="28" t="s">
        <v>634</v>
      </c>
      <c r="C71" s="79">
        <v>44946</v>
      </c>
      <c r="D71" s="31" t="s">
        <v>635</v>
      </c>
      <c r="E71" s="28" t="s">
        <v>55</v>
      </c>
      <c r="F71" s="28" t="s">
        <v>90</v>
      </c>
      <c r="G71" s="30">
        <v>44946</v>
      </c>
      <c r="H71" s="30">
        <v>44953</v>
      </c>
      <c r="I71" s="28" t="s">
        <v>636</v>
      </c>
      <c r="J71" s="30">
        <v>44953</v>
      </c>
      <c r="K71" s="43" t="s">
        <v>637</v>
      </c>
      <c r="L71" s="22">
        <f t="shared" ref="L71:L76" si="21">H71-C71</f>
        <v>7</v>
      </c>
      <c r="M71" s="22">
        <f t="shared" ref="M71:M76" si="22">J71-G71</f>
        <v>7</v>
      </c>
      <c r="N71" s="31" t="s">
        <v>73</v>
      </c>
      <c r="O71" s="31" t="s">
        <v>74</v>
      </c>
      <c r="P71" s="31" t="str">
        <f>VLOOKUP(Email_TaskV2[[#This Row],[PIC Dev]],[1]Organization!C:D,2,FALSE)</f>
        <v>Digital and VAS</v>
      </c>
      <c r="Q71" s="33" t="s">
        <v>638</v>
      </c>
      <c r="R71" s="28">
        <v>150</v>
      </c>
      <c r="S71" s="28" t="s">
        <v>57</v>
      </c>
      <c r="T71" s="43" t="s">
        <v>231</v>
      </c>
      <c r="U71" s="43" t="s">
        <v>639</v>
      </c>
      <c r="V71" s="43" t="s">
        <v>640</v>
      </c>
      <c r="W71" s="28" t="s">
        <v>177</v>
      </c>
      <c r="X71" s="43" t="s">
        <v>641</v>
      </c>
      <c r="Y71" s="43" t="s">
        <v>642</v>
      </c>
      <c r="Z71" s="28" t="s">
        <v>58</v>
      </c>
      <c r="AA71" s="28" t="s">
        <v>59</v>
      </c>
      <c r="AB71" s="28" t="s">
        <v>76</v>
      </c>
      <c r="AC71" s="28" t="s">
        <v>71</v>
      </c>
      <c r="AD71" s="18" t="s">
        <v>123</v>
      </c>
      <c r="AE71" s="27"/>
      <c r="AF71" s="27"/>
      <c r="AG71" s="28"/>
      <c r="AH71" s="28"/>
      <c r="AI71" s="57" t="s">
        <v>64</v>
      </c>
      <c r="AJ71" s="58" t="str">
        <f t="shared" si="4"/>
        <v/>
      </c>
      <c r="AK71" s="19"/>
      <c r="AL71" s="19"/>
      <c r="AM71" s="19"/>
      <c r="AN71" s="19"/>
      <c r="AO71" s="19"/>
      <c r="AP71" s="19"/>
      <c r="AQ71" s="20">
        <f ca="1">IF(AND(Email_TaskV2[[#This Row],[Status]]="ON PROGRESS"),TODAY()-Email_TaskV2[[#This Row],[Tanggal nodin RFS/RFI]],0)</f>
        <v>0</v>
      </c>
      <c r="AR71" s="20">
        <f ca="1">IF(AND(Email_TaskV2[[#This Row],[Status]]="ON PROGRESS",Email_TaskV2[[#This Row],[Type]]="RFI"),TODAY()-Email_TaskV2[[#This Row],[Tanggal nodin RFS/RFI]],0)</f>
        <v>0</v>
      </c>
      <c r="AS71" s="20" t="str">
        <f ca="1">IF(Email_TaskV2[[#This Row],[Aging]]&gt;7,"Warning","")</f>
        <v/>
      </c>
      <c r="AT71" s="37"/>
      <c r="AU71" s="37"/>
      <c r="AV71" s="37"/>
      <c r="AW71" s="37" t="str">
        <f>IF(AND(Email_TaskV2[[#This Row],[Status]]="ON PROGRESS",Email_TaskV2[[#This Row],[Type]]="RFS"),"YES","")</f>
        <v/>
      </c>
      <c r="AX71" s="49" t="str">
        <f>IF(AND(Email_TaskV2[[#This Row],[Status]]="ON PROGRESS",Email_TaskV2[[#This Row],[Type]]="RFI"),"YES","")</f>
        <v/>
      </c>
      <c r="AY71" s="37">
        <f>IF(Email_TaskV2[[#This Row],[Nomor Nodin RFS/RFI]]="","",DAY(Email_TaskV2[[#This Row],[Tanggal nodin RFS/RFI]]))</f>
        <v>20</v>
      </c>
      <c r="AZ71" s="45" t="str">
        <f>IF(Email_TaskV2[[#This Row],[Nomor Nodin RFS/RFI]]="","",TEXT(Email_TaskV2[[#This Row],[Tanggal nodin RFS/RFI]],"MMM"))</f>
        <v>Jan</v>
      </c>
      <c r="BA71" s="46" t="str">
        <f>IF(Email_TaskV2[[#This Row],[Nodin BO]]="","No","Yes")</f>
        <v>Yes</v>
      </c>
      <c r="BB71" s="61">
        <f>YEAR(Email_TaskV2[[#This Row],[Tanggal nodin RFS/RFI]])</f>
        <v>2023</v>
      </c>
      <c r="BC71" s="42">
        <f>IF(Email_TaskV2[[#This Row],[Month]]="",13,MONTH(Email_TaskV2[[#This Row],[Tanggal nodin RFS/RFI]]))</f>
        <v>1</v>
      </c>
    </row>
    <row r="72" spans="1:55" ht="15" customHeight="1" x14ac:dyDescent="0.3">
      <c r="A72" s="59">
        <v>71</v>
      </c>
      <c r="B72" s="28" t="s">
        <v>643</v>
      </c>
      <c r="C72" s="79">
        <v>44946</v>
      </c>
      <c r="D72" s="33" t="s">
        <v>644</v>
      </c>
      <c r="E72" s="28" t="s">
        <v>55</v>
      </c>
      <c r="F72" s="28" t="s">
        <v>90</v>
      </c>
      <c r="G72" s="30">
        <v>44950</v>
      </c>
      <c r="H72" s="30">
        <v>44959</v>
      </c>
      <c r="I72" s="28" t="s">
        <v>645</v>
      </c>
      <c r="J72" s="30">
        <v>44959</v>
      </c>
      <c r="K72" s="43" t="s">
        <v>646</v>
      </c>
      <c r="L72" s="22">
        <f t="shared" si="21"/>
        <v>13</v>
      </c>
      <c r="M72" s="22">
        <f t="shared" si="22"/>
        <v>9</v>
      </c>
      <c r="N72" s="31" t="s">
        <v>111</v>
      </c>
      <c r="O72" s="31" t="s">
        <v>112</v>
      </c>
      <c r="P72" s="31" t="str">
        <f>VLOOKUP(Email_TaskV2[[#This Row],[PIC Dev]],[1]Organization!C:D,2,FALSE)</f>
        <v>Digital and VAS</v>
      </c>
      <c r="Q72" s="33" t="s">
        <v>647</v>
      </c>
      <c r="R72" s="28">
        <v>98</v>
      </c>
      <c r="S72" s="28" t="s">
        <v>57</v>
      </c>
      <c r="T72" s="28" t="s">
        <v>232</v>
      </c>
      <c r="U72" s="28" t="s">
        <v>233</v>
      </c>
      <c r="V72" s="30">
        <v>44911</v>
      </c>
      <c r="W72" s="28" t="s">
        <v>113</v>
      </c>
      <c r="X72" s="28" t="s">
        <v>161</v>
      </c>
      <c r="Y72" s="28" t="s">
        <v>162</v>
      </c>
      <c r="Z72" s="28" t="s">
        <v>58</v>
      </c>
      <c r="AA72" s="28" t="s">
        <v>59</v>
      </c>
      <c r="AB72" s="28" t="s">
        <v>113</v>
      </c>
      <c r="AC72" s="28" t="s">
        <v>71</v>
      </c>
      <c r="AD72" s="18" t="s">
        <v>95</v>
      </c>
      <c r="AE72" s="27" t="s">
        <v>129</v>
      </c>
      <c r="AF72" s="27"/>
      <c r="AG72" s="28"/>
      <c r="AH72" s="28"/>
      <c r="AI72" s="57" t="s">
        <v>62</v>
      </c>
      <c r="AJ72" s="58" t="str">
        <f t="shared" si="4"/>
        <v>(FUT Simulator)</v>
      </c>
      <c r="AK72" s="19"/>
      <c r="AL72" s="19"/>
      <c r="AM72" s="19">
        <v>3</v>
      </c>
      <c r="AN72" s="19"/>
      <c r="AO72" s="19"/>
      <c r="AP72" s="19"/>
      <c r="AQ72" s="20">
        <f ca="1">IF(AND(Email_TaskV2[[#This Row],[Status]]="ON PROGRESS"),TODAY()-Email_TaskV2[[#This Row],[Tanggal nodin RFS/RFI]],0)</f>
        <v>0</v>
      </c>
      <c r="AR72" s="20">
        <f ca="1">IF(AND(Email_TaskV2[[#This Row],[Status]]="ON PROGRESS",Email_TaskV2[[#This Row],[Type]]="RFI"),TODAY()-Email_TaskV2[[#This Row],[Tanggal nodin RFS/RFI]],0)</f>
        <v>0</v>
      </c>
      <c r="AS72" s="20" t="str">
        <f ca="1">IF(Email_TaskV2[[#This Row],[Aging]]&gt;7,"Warning","")</f>
        <v/>
      </c>
      <c r="AT72" s="37"/>
      <c r="AU72" s="37"/>
      <c r="AV72" s="37"/>
      <c r="AW72" s="37" t="str">
        <f>IF(AND(Email_TaskV2[[#This Row],[Status]]="ON PROGRESS",Email_TaskV2[[#This Row],[Type]]="RFS"),"YES","")</f>
        <v/>
      </c>
      <c r="AX72" s="49" t="str">
        <f>IF(AND(Email_TaskV2[[#This Row],[Status]]="ON PROGRESS",Email_TaskV2[[#This Row],[Type]]="RFI"),"YES","")</f>
        <v/>
      </c>
      <c r="AY72" s="37">
        <f>IF(Email_TaskV2[[#This Row],[Nomor Nodin RFS/RFI]]="","",DAY(Email_TaskV2[[#This Row],[Tanggal nodin RFS/RFI]]))</f>
        <v>20</v>
      </c>
      <c r="AZ72" s="45" t="str">
        <f>IF(Email_TaskV2[[#This Row],[Nomor Nodin RFS/RFI]]="","",TEXT(Email_TaskV2[[#This Row],[Tanggal nodin RFS/RFI]],"MMM"))</f>
        <v>Jan</v>
      </c>
      <c r="BA72" s="46" t="str">
        <f>IF(Email_TaskV2[[#This Row],[Nodin BO]]="","No","Yes")</f>
        <v>Yes</v>
      </c>
      <c r="BB72" s="61">
        <f>YEAR(Email_TaskV2[[#This Row],[Tanggal nodin RFS/RFI]])</f>
        <v>2023</v>
      </c>
      <c r="BC72" s="42">
        <f>IF(Email_TaskV2[[#This Row],[Month]]="",13,MONTH(Email_TaskV2[[#This Row],[Tanggal nodin RFS/RFI]]))</f>
        <v>1</v>
      </c>
    </row>
    <row r="73" spans="1:55" ht="15" customHeight="1" x14ac:dyDescent="0.3">
      <c r="A73" s="59">
        <v>72</v>
      </c>
      <c r="B73" s="28" t="s">
        <v>648</v>
      </c>
      <c r="C73" s="79">
        <v>44946</v>
      </c>
      <c r="D73" s="33" t="s">
        <v>649</v>
      </c>
      <c r="E73" s="28" t="s">
        <v>55</v>
      </c>
      <c r="F73" s="28" t="s">
        <v>78</v>
      </c>
      <c r="G73" s="30">
        <v>44950</v>
      </c>
      <c r="H73" s="30">
        <v>44952</v>
      </c>
      <c r="I73" s="28" t="s">
        <v>650</v>
      </c>
      <c r="J73" s="30">
        <v>44952</v>
      </c>
      <c r="K73" s="28" t="s">
        <v>651</v>
      </c>
      <c r="L73" s="22">
        <f t="shared" si="21"/>
        <v>6</v>
      </c>
      <c r="M73" s="22">
        <f t="shared" si="22"/>
        <v>2</v>
      </c>
      <c r="N73" s="31" t="s">
        <v>111</v>
      </c>
      <c r="O73" s="31" t="s">
        <v>112</v>
      </c>
      <c r="P73" s="31" t="str">
        <f>VLOOKUP(Email_TaskV2[[#This Row],[PIC Dev]],[1]Organization!C:D,2,FALSE)</f>
        <v>Digital and VAS</v>
      </c>
      <c r="Q73" s="31"/>
      <c r="R73" s="28">
        <v>88</v>
      </c>
      <c r="S73" s="28" t="s">
        <v>75</v>
      </c>
      <c r="T73" s="28" t="s">
        <v>130</v>
      </c>
      <c r="U73" s="43" t="s">
        <v>652</v>
      </c>
      <c r="V73" s="30">
        <v>44595</v>
      </c>
      <c r="W73" s="28" t="s">
        <v>113</v>
      </c>
      <c r="X73" s="28" t="s">
        <v>164</v>
      </c>
      <c r="Y73" s="28" t="s">
        <v>165</v>
      </c>
      <c r="Z73" s="28" t="s">
        <v>58</v>
      </c>
      <c r="AA73" s="28" t="s">
        <v>59</v>
      </c>
      <c r="AB73" s="28" t="s">
        <v>113</v>
      </c>
      <c r="AC73" s="28" t="s">
        <v>71</v>
      </c>
      <c r="AD73" s="18" t="s">
        <v>124</v>
      </c>
      <c r="AE73" s="27"/>
      <c r="AF73" s="27"/>
      <c r="AG73" s="28"/>
      <c r="AH73" s="28"/>
      <c r="AI73" s="57" t="s">
        <v>110</v>
      </c>
      <c r="AJ73" s="58" t="str">
        <f t="shared" ref="AJ73:AJ136" si="23">_xlfn.CONCAT(IF(AK73&lt;&gt;"",REPLACE(AK73,1,1,"(Sigos Automation)"),""),IF(AL73&lt;&gt;"",REPLACE(AL73,1,1,"(Prima Automation)"),""),IF(AM73&lt;&gt;"",REPLACE(AM73,1,1,"(FUT Simulator)"),""),IF(AN73&lt;&gt;"",REPLACE(AN73,1,1,"(Postman Simulator)"),""),IF(AO73&lt;&gt;"",REPLACE(AO73,1,1,"(Cetho Automation)"),""),IF(AP73&lt;&gt;"",REPLACE(AP73,1,1,"(Katalon Automation)"),""))</f>
        <v>(Sigos Automation)</v>
      </c>
      <c r="AK73" s="19">
        <v>1</v>
      </c>
      <c r="AL73" s="19"/>
      <c r="AM73" s="19"/>
      <c r="AN73" s="19"/>
      <c r="AO73" s="19"/>
      <c r="AP73" s="19"/>
      <c r="AQ73" s="20">
        <f ca="1">IF(AND(Email_TaskV2[[#This Row],[Status]]="ON PROGRESS"),TODAY()-Email_TaskV2[[#This Row],[Tanggal nodin RFS/RFI]],0)</f>
        <v>0</v>
      </c>
      <c r="AR73" s="20">
        <f ca="1">IF(AND(Email_TaskV2[[#This Row],[Status]]="ON PROGRESS",Email_TaskV2[[#This Row],[Type]]="RFI"),TODAY()-Email_TaskV2[[#This Row],[Tanggal nodin RFS/RFI]],0)</f>
        <v>0</v>
      </c>
      <c r="AS73" s="20" t="str">
        <f ca="1">IF(Email_TaskV2[[#This Row],[Aging]]&gt;7,"Warning","")</f>
        <v/>
      </c>
      <c r="AT73" s="37"/>
      <c r="AU73" s="37"/>
      <c r="AV73" s="37"/>
      <c r="AW73" s="37" t="str">
        <f>IF(AND(Email_TaskV2[[#This Row],[Status]]="ON PROGRESS",Email_TaskV2[[#This Row],[Type]]="RFS"),"YES","")</f>
        <v/>
      </c>
      <c r="AX73" s="49" t="str">
        <f>IF(AND(Email_TaskV2[[#This Row],[Status]]="ON PROGRESS",Email_TaskV2[[#This Row],[Type]]="RFI"),"YES","")</f>
        <v/>
      </c>
      <c r="AY73" s="37">
        <f>IF(Email_TaskV2[[#This Row],[Nomor Nodin RFS/RFI]]="","",DAY(Email_TaskV2[[#This Row],[Tanggal nodin RFS/RFI]]))</f>
        <v>20</v>
      </c>
      <c r="AZ73" s="45" t="str">
        <f>IF(Email_TaskV2[[#This Row],[Nomor Nodin RFS/RFI]]="","",TEXT(Email_TaskV2[[#This Row],[Tanggal nodin RFS/RFI]],"MMM"))</f>
        <v>Jan</v>
      </c>
      <c r="BA73" s="46" t="str">
        <f>IF(Email_TaskV2[[#This Row],[Nodin BO]]="","No","Yes")</f>
        <v>Yes</v>
      </c>
      <c r="BB73" s="61">
        <f>YEAR(Email_TaskV2[[#This Row],[Tanggal nodin RFS/RFI]])</f>
        <v>2023</v>
      </c>
      <c r="BC73" s="42">
        <f>IF(Email_TaskV2[[#This Row],[Month]]="",13,MONTH(Email_TaskV2[[#This Row],[Tanggal nodin RFS/RFI]]))</f>
        <v>1</v>
      </c>
    </row>
    <row r="74" spans="1:55" ht="15" customHeight="1" x14ac:dyDescent="0.3">
      <c r="A74" s="59">
        <v>73</v>
      </c>
      <c r="B74" s="28" t="s">
        <v>653</v>
      </c>
      <c r="C74" s="79">
        <v>44946</v>
      </c>
      <c r="D74" s="33" t="s">
        <v>145</v>
      </c>
      <c r="E74" s="28" t="s">
        <v>55</v>
      </c>
      <c r="F74" s="28" t="s">
        <v>90</v>
      </c>
      <c r="G74" s="30">
        <v>44946</v>
      </c>
      <c r="H74" s="30">
        <v>44960</v>
      </c>
      <c r="I74" s="28" t="s">
        <v>654</v>
      </c>
      <c r="J74" s="30">
        <v>44960</v>
      </c>
      <c r="K74" s="43" t="s">
        <v>655</v>
      </c>
      <c r="L74" s="22">
        <f t="shared" si="21"/>
        <v>14</v>
      </c>
      <c r="M74" s="22">
        <f t="shared" si="22"/>
        <v>14</v>
      </c>
      <c r="N74" s="31" t="s">
        <v>116</v>
      </c>
      <c r="O74" s="31" t="s">
        <v>117</v>
      </c>
      <c r="P74" s="31" t="str">
        <f>VLOOKUP(Email_TaskV2[[#This Row],[PIC Dev]],[1]Organization!C:D,2,FALSE)</f>
        <v>Business Architecture</v>
      </c>
      <c r="Q74" s="33" t="s">
        <v>656</v>
      </c>
      <c r="R74" s="28">
        <v>199</v>
      </c>
      <c r="S74" s="28" t="s">
        <v>57</v>
      </c>
      <c r="T74" s="28" t="s">
        <v>146</v>
      </c>
      <c r="U74" s="43" t="s">
        <v>245</v>
      </c>
      <c r="V74" s="30">
        <v>44847</v>
      </c>
      <c r="W74" s="28" t="s">
        <v>246</v>
      </c>
      <c r="X74" s="28" t="s">
        <v>247</v>
      </c>
      <c r="Y74" s="28" t="s">
        <v>248</v>
      </c>
      <c r="Z74" s="28" t="s">
        <v>58</v>
      </c>
      <c r="AA74" s="28" t="s">
        <v>59</v>
      </c>
      <c r="AB74" s="28" t="s">
        <v>94</v>
      </c>
      <c r="AC74" s="28" t="s">
        <v>71</v>
      </c>
      <c r="AD74" s="18" t="s">
        <v>123</v>
      </c>
      <c r="AE74" s="27"/>
      <c r="AF74" s="27"/>
      <c r="AG74" s="28"/>
      <c r="AH74" s="28"/>
      <c r="AI74" s="57" t="s">
        <v>62</v>
      </c>
      <c r="AJ74" s="58" t="str">
        <f>_xlfn.CONCAT(IF(AK74&lt;&gt;"",REPLACE(AK74,1,1,"(Sigos Automation)"),""),IF(AL74&lt;&gt;"",REPLACE(AL74,1,1,"(Prima Automation)"),""),IF(AM74&lt;&gt;"",REPLACE(AM74,1,1,"(FUT Simulator)"),""),IF(AN74&lt;&gt;"",REPLACE(AN74,1,1,"(Postman Simulator)"),""),IF(AO74&lt;&gt;"",REPLACE(AO74,1,1,"(Cetho Automation)"),""),IF(AP74&lt;&gt;"",REPLACE(AP74,1,1,"(Katalon Automation)"),""))</f>
        <v>(Katalon Automation)</v>
      </c>
      <c r="AK74" s="19"/>
      <c r="AL74" s="19"/>
      <c r="AM74" s="19"/>
      <c r="AN74" s="19"/>
      <c r="AO74" s="19"/>
      <c r="AP74" s="19">
        <v>6</v>
      </c>
      <c r="AQ74" s="20">
        <f ca="1">IF(AND(Email_TaskV2[[#This Row],[Status]]="ON PROGRESS"),TODAY()-Email_TaskV2[[#This Row],[Tanggal nodin RFS/RFI]],0)</f>
        <v>0</v>
      </c>
      <c r="AR74" s="20">
        <f ca="1">IF(AND(Email_TaskV2[[#This Row],[Status]]="ON PROGRESS",Email_TaskV2[[#This Row],[Type]]="RFI"),TODAY()-Email_TaskV2[[#This Row],[Tanggal nodin RFS/RFI]],0)</f>
        <v>0</v>
      </c>
      <c r="AS74" s="20" t="str">
        <f ca="1">IF(Email_TaskV2[[#This Row],[Aging]]&gt;7,"Warning","")</f>
        <v/>
      </c>
      <c r="AT74" s="37"/>
      <c r="AU74" s="37"/>
      <c r="AV74" s="37"/>
      <c r="AW74" s="37" t="str">
        <f>IF(AND(Email_TaskV2[[#This Row],[Status]]="ON PROGRESS",Email_TaskV2[[#This Row],[Type]]="RFS"),"YES","")</f>
        <v/>
      </c>
      <c r="AX74" s="49" t="str">
        <f>IF(AND(Email_TaskV2[[#This Row],[Status]]="ON PROGRESS",Email_TaskV2[[#This Row],[Type]]="RFI"),"YES","")</f>
        <v/>
      </c>
      <c r="AY74" s="37">
        <f>IF(Email_TaskV2[[#This Row],[Nomor Nodin RFS/RFI]]="","",DAY(Email_TaskV2[[#This Row],[Tanggal nodin RFS/RFI]]))</f>
        <v>20</v>
      </c>
      <c r="AZ74" s="45" t="str">
        <f>IF(Email_TaskV2[[#This Row],[Nomor Nodin RFS/RFI]]="","",TEXT(Email_TaskV2[[#This Row],[Tanggal nodin RFS/RFI]],"MMM"))</f>
        <v>Jan</v>
      </c>
      <c r="BA74" s="46" t="str">
        <f>IF(Email_TaskV2[[#This Row],[Nodin BO]]="","No","Yes")</f>
        <v>Yes</v>
      </c>
      <c r="BB74" s="61">
        <f>YEAR(Email_TaskV2[[#This Row],[Tanggal nodin RFS/RFI]])</f>
        <v>2023</v>
      </c>
      <c r="BC74" s="42">
        <f>IF(Email_TaskV2[[#This Row],[Month]]="",13,MONTH(Email_TaskV2[[#This Row],[Tanggal nodin RFS/RFI]]))</f>
        <v>1</v>
      </c>
    </row>
    <row r="75" spans="1:55" ht="15" customHeight="1" x14ac:dyDescent="0.3">
      <c r="A75" s="59">
        <v>74</v>
      </c>
      <c r="B75" s="28" t="s">
        <v>657</v>
      </c>
      <c r="C75" s="79">
        <v>44946</v>
      </c>
      <c r="D75" s="31" t="s">
        <v>658</v>
      </c>
      <c r="E75" s="28" t="s">
        <v>55</v>
      </c>
      <c r="F75" s="28" t="s">
        <v>90</v>
      </c>
      <c r="G75" s="82">
        <v>44949</v>
      </c>
      <c r="H75" s="30">
        <v>44965</v>
      </c>
      <c r="I75" s="28" t="s">
        <v>659</v>
      </c>
      <c r="J75" s="82">
        <v>44965</v>
      </c>
      <c r="K75" s="43" t="s">
        <v>660</v>
      </c>
      <c r="L75" s="22">
        <f t="shared" si="21"/>
        <v>19</v>
      </c>
      <c r="M75" s="22">
        <f t="shared" si="22"/>
        <v>16</v>
      </c>
      <c r="N75" s="31" t="s">
        <v>107</v>
      </c>
      <c r="O75" s="31" t="s">
        <v>108</v>
      </c>
      <c r="P75" s="31" t="str">
        <f>VLOOKUP(Email_TaskV2[[#This Row],[PIC Dev]],[1]Organization!C:D,2,FALSE)</f>
        <v>Digital and VAS</v>
      </c>
      <c r="Q75" s="33" t="s">
        <v>661</v>
      </c>
      <c r="R75" s="28">
        <v>166</v>
      </c>
      <c r="S75" s="28" t="s">
        <v>57</v>
      </c>
      <c r="T75" s="28" t="s">
        <v>662</v>
      </c>
      <c r="U75" s="50" t="s">
        <v>663</v>
      </c>
      <c r="V75" s="51"/>
      <c r="W75" s="51" t="s">
        <v>157</v>
      </c>
      <c r="X75" s="51"/>
      <c r="Y75" s="51"/>
      <c r="Z75" s="28" t="s">
        <v>58</v>
      </c>
      <c r="AA75" s="28" t="s">
        <v>59</v>
      </c>
      <c r="AB75" s="28" t="s">
        <v>70</v>
      </c>
      <c r="AC75" s="28" t="s">
        <v>71</v>
      </c>
      <c r="AD75" s="18" t="s">
        <v>85</v>
      </c>
      <c r="AE75" s="27"/>
      <c r="AF75" s="27"/>
      <c r="AG75" s="28"/>
      <c r="AH75" s="28"/>
      <c r="AI75" s="57" t="s">
        <v>62</v>
      </c>
      <c r="AJ75" s="58" t="str">
        <f t="shared" si="23"/>
        <v>(Katalon Automation)</v>
      </c>
      <c r="AK75" s="19"/>
      <c r="AL75" s="19"/>
      <c r="AM75" s="19"/>
      <c r="AN75" s="19"/>
      <c r="AO75" s="19"/>
      <c r="AP75" s="19">
        <v>6</v>
      </c>
      <c r="AQ75" s="20">
        <f ca="1">IF(AND(Email_TaskV2[[#This Row],[Status]]="ON PROGRESS"),TODAY()-Email_TaskV2[[#This Row],[Tanggal nodin RFS/RFI]],0)</f>
        <v>0</v>
      </c>
      <c r="AR75" s="20">
        <f ca="1">IF(AND(Email_TaskV2[[#This Row],[Status]]="ON PROGRESS",Email_TaskV2[[#This Row],[Type]]="RFI"),TODAY()-Email_TaskV2[[#This Row],[Tanggal nodin RFS/RFI]],0)</f>
        <v>0</v>
      </c>
      <c r="AS75" s="20" t="str">
        <f ca="1">IF(Email_TaskV2[[#This Row],[Aging]]&gt;7,"Warning","")</f>
        <v/>
      </c>
      <c r="AT75" s="37"/>
      <c r="AU75" s="37"/>
      <c r="AV75" s="37"/>
      <c r="AW75" s="37" t="str">
        <f>IF(AND(Email_TaskV2[[#This Row],[Status]]="ON PROGRESS",Email_TaskV2[[#This Row],[Type]]="RFS"),"YES","")</f>
        <v/>
      </c>
      <c r="AX75" s="49" t="str">
        <f>IF(AND(Email_TaskV2[[#This Row],[Status]]="ON PROGRESS",Email_TaskV2[[#This Row],[Type]]="RFI"),"YES","")</f>
        <v/>
      </c>
      <c r="AY75" s="37">
        <f>IF(Email_TaskV2[[#This Row],[Nomor Nodin RFS/RFI]]="","",DAY(Email_TaskV2[[#This Row],[Tanggal nodin RFS/RFI]]))</f>
        <v>20</v>
      </c>
      <c r="AZ75" s="45" t="str">
        <f>IF(Email_TaskV2[[#This Row],[Nomor Nodin RFS/RFI]]="","",TEXT(Email_TaskV2[[#This Row],[Tanggal nodin RFS/RFI]],"MMM"))</f>
        <v>Jan</v>
      </c>
      <c r="BA75" s="46" t="str">
        <f>IF(Email_TaskV2[[#This Row],[Nodin BO]]="","No","Yes")</f>
        <v>Yes</v>
      </c>
      <c r="BB75" s="61">
        <f>YEAR(Email_TaskV2[[#This Row],[Tanggal nodin RFS/RFI]])</f>
        <v>2023</v>
      </c>
      <c r="BC75" s="42">
        <f>IF(Email_TaskV2[[#This Row],[Month]]="",13,MONTH(Email_TaskV2[[#This Row],[Tanggal nodin RFS/RFI]]))</f>
        <v>1</v>
      </c>
    </row>
    <row r="76" spans="1:55" ht="15" customHeight="1" x14ac:dyDescent="0.3">
      <c r="A76" s="59">
        <v>75</v>
      </c>
      <c r="B76" s="22" t="s">
        <v>664</v>
      </c>
      <c r="C76" s="80">
        <v>44946</v>
      </c>
      <c r="D76" s="24" t="s">
        <v>665</v>
      </c>
      <c r="E76" s="22" t="s">
        <v>55</v>
      </c>
      <c r="F76" s="28" t="s">
        <v>90</v>
      </c>
      <c r="G76" s="82">
        <v>44949</v>
      </c>
      <c r="H76" s="30">
        <v>44965</v>
      </c>
      <c r="I76" s="22" t="s">
        <v>666</v>
      </c>
      <c r="J76" s="82">
        <v>44965</v>
      </c>
      <c r="K76" s="43" t="s">
        <v>667</v>
      </c>
      <c r="L76" s="22">
        <f t="shared" si="21"/>
        <v>19</v>
      </c>
      <c r="M76" s="22">
        <f t="shared" si="22"/>
        <v>16</v>
      </c>
      <c r="N76" s="31" t="s">
        <v>107</v>
      </c>
      <c r="O76" s="31" t="s">
        <v>108</v>
      </c>
      <c r="P76" s="24" t="str">
        <f>VLOOKUP(Email_TaskV2[[#This Row],[PIC Dev]],[1]Organization!C:D,2,FALSE)</f>
        <v>Digital and VAS</v>
      </c>
      <c r="Q76" s="26" t="s">
        <v>668</v>
      </c>
      <c r="R76" s="22">
        <v>30</v>
      </c>
      <c r="S76" s="22" t="s">
        <v>57</v>
      </c>
      <c r="T76" s="28" t="s">
        <v>662</v>
      </c>
      <c r="U76" s="50" t="s">
        <v>663</v>
      </c>
      <c r="V76" s="51"/>
      <c r="W76" s="51" t="s">
        <v>157</v>
      </c>
      <c r="X76" s="51"/>
      <c r="Y76" s="51"/>
      <c r="Z76" s="28" t="s">
        <v>58</v>
      </c>
      <c r="AA76" s="28" t="s">
        <v>59</v>
      </c>
      <c r="AB76" s="28" t="s">
        <v>94</v>
      </c>
      <c r="AC76" s="28" t="s">
        <v>71</v>
      </c>
      <c r="AD76" s="18" t="s">
        <v>72</v>
      </c>
      <c r="AE76" s="23"/>
      <c r="AF76" s="23"/>
      <c r="AG76" s="22"/>
      <c r="AH76" s="22"/>
      <c r="AI76" s="57" t="s">
        <v>62</v>
      </c>
      <c r="AJ76" s="58" t="str">
        <f t="shared" si="23"/>
        <v>(Katalon Automation)</v>
      </c>
      <c r="AK76" s="19"/>
      <c r="AL76" s="19"/>
      <c r="AM76" s="19"/>
      <c r="AN76" s="19"/>
      <c r="AO76" s="19"/>
      <c r="AP76" s="19">
        <v>6</v>
      </c>
      <c r="AQ76" s="20">
        <f ca="1">IF(AND(Email_TaskV2[[#This Row],[Status]]="ON PROGRESS"),TODAY()-Email_TaskV2[[#This Row],[Tanggal nodin RFS/RFI]],0)</f>
        <v>0</v>
      </c>
      <c r="AR76" s="20">
        <f ca="1">IF(AND(Email_TaskV2[[#This Row],[Status]]="ON PROGRESS",Email_TaskV2[[#This Row],[Type]]="RFI"),TODAY()-Email_TaskV2[[#This Row],[Tanggal nodin RFS/RFI]],0)</f>
        <v>0</v>
      </c>
      <c r="AS76" s="20" t="str">
        <f ca="1">IF(Email_TaskV2[[#This Row],[Aging]]&gt;7,"Warning","")</f>
        <v/>
      </c>
      <c r="AT76" s="37"/>
      <c r="AU76" s="37"/>
      <c r="AV76" s="37"/>
      <c r="AW76" s="37" t="str">
        <f>IF(AND(Email_TaskV2[[#This Row],[Status]]="ON PROGRESS",Email_TaskV2[[#This Row],[Type]]="RFS"),"YES","")</f>
        <v/>
      </c>
      <c r="AX76" s="49" t="str">
        <f>IF(AND(Email_TaskV2[[#This Row],[Status]]="ON PROGRESS",Email_TaskV2[[#This Row],[Type]]="RFI"),"YES","")</f>
        <v/>
      </c>
      <c r="AY76" s="37">
        <f>IF(Email_TaskV2[[#This Row],[Nomor Nodin RFS/RFI]]="","",DAY(Email_TaskV2[[#This Row],[Tanggal nodin RFS/RFI]]))</f>
        <v>20</v>
      </c>
      <c r="AZ76" s="45" t="str">
        <f>IF(Email_TaskV2[[#This Row],[Nomor Nodin RFS/RFI]]="","",TEXT(Email_TaskV2[[#This Row],[Tanggal nodin RFS/RFI]],"MMM"))</f>
        <v>Jan</v>
      </c>
      <c r="BA76" s="46" t="str">
        <f>IF(Email_TaskV2[[#This Row],[Nodin BO]]="","No","Yes")</f>
        <v>Yes</v>
      </c>
      <c r="BB76" s="61">
        <f>YEAR(Email_TaskV2[[#This Row],[Tanggal nodin RFS/RFI]])</f>
        <v>2023</v>
      </c>
      <c r="BC76" s="42">
        <f>IF(Email_TaskV2[[#This Row],[Month]]="",13,MONTH(Email_TaskV2[[#This Row],[Tanggal nodin RFS/RFI]]))</f>
        <v>1</v>
      </c>
    </row>
    <row r="77" spans="1:55" ht="15" customHeight="1" x14ac:dyDescent="0.3">
      <c r="A77" s="59">
        <v>76</v>
      </c>
      <c r="B77" s="28" t="s">
        <v>669</v>
      </c>
      <c r="C77" s="79">
        <v>44946</v>
      </c>
      <c r="D77" s="71" t="s">
        <v>670</v>
      </c>
      <c r="E77" s="57" t="s">
        <v>55</v>
      </c>
      <c r="F77" s="70" t="s">
        <v>144</v>
      </c>
      <c r="G77" s="30">
        <v>44951</v>
      </c>
      <c r="H77" s="30"/>
      <c r="I77" s="28"/>
      <c r="J77" s="30">
        <v>44966</v>
      </c>
      <c r="K77" s="51"/>
      <c r="L77" s="27"/>
      <c r="M77" s="31"/>
      <c r="N77" s="31" t="s">
        <v>107</v>
      </c>
      <c r="O77" s="31" t="s">
        <v>108</v>
      </c>
      <c r="P77" s="31" t="str">
        <f>VLOOKUP(Email_TaskV2[[#This Row],[PIC Dev]],[1]Organization!C:D,2,FALSE)</f>
        <v>Digital and VAS</v>
      </c>
      <c r="Q77" s="31"/>
      <c r="R77" s="28"/>
      <c r="S77" s="28" t="s">
        <v>57</v>
      </c>
      <c r="T77" s="28" t="s">
        <v>662</v>
      </c>
      <c r="U77" s="50" t="s">
        <v>663</v>
      </c>
      <c r="V77" s="51"/>
      <c r="W77" s="51" t="s">
        <v>157</v>
      </c>
      <c r="X77" s="51"/>
      <c r="Y77" s="51"/>
      <c r="Z77" s="28" t="s">
        <v>58</v>
      </c>
      <c r="AA77" s="28" t="s">
        <v>59</v>
      </c>
      <c r="AB77" s="28" t="s">
        <v>70</v>
      </c>
      <c r="AC77" s="28" t="s">
        <v>71</v>
      </c>
      <c r="AD77" s="18" t="s">
        <v>139</v>
      </c>
      <c r="AE77" s="27"/>
      <c r="AF77" s="27"/>
      <c r="AG77" s="28"/>
      <c r="AH77" s="28"/>
      <c r="AI77" s="57" t="s">
        <v>62</v>
      </c>
      <c r="AJ77" s="58" t="str">
        <f t="shared" si="23"/>
        <v>(Katalon Automation)</v>
      </c>
      <c r="AK77" s="19"/>
      <c r="AL77" s="19"/>
      <c r="AM77" s="19"/>
      <c r="AN77" s="19"/>
      <c r="AO77" s="19"/>
      <c r="AP77" s="19">
        <v>6</v>
      </c>
      <c r="AQ77" s="20">
        <f ca="1">IF(AND(Email_TaskV2[[#This Row],[Status]]="ON PROGRESS"),TODAY()-Email_TaskV2[[#This Row],[Tanggal nodin RFS/RFI]],0)</f>
        <v>0</v>
      </c>
      <c r="AR77" s="20">
        <f ca="1">IF(AND(Email_TaskV2[[#This Row],[Status]]="ON PROGRESS",Email_TaskV2[[#This Row],[Type]]="RFI"),TODAY()-Email_TaskV2[[#This Row],[Tanggal nodin RFS/RFI]],0)</f>
        <v>0</v>
      </c>
      <c r="AS77" s="20" t="str">
        <f ca="1">IF(Email_TaskV2[[#This Row],[Aging]]&gt;7,"Warning","")</f>
        <v/>
      </c>
      <c r="AT77" s="37"/>
      <c r="AU77" s="37"/>
      <c r="AV77" s="37"/>
      <c r="AW77" s="37" t="str">
        <f>IF(AND(Email_TaskV2[[#This Row],[Status]]="ON PROGRESS",Email_TaskV2[[#This Row],[Type]]="RFS"),"YES","")</f>
        <v/>
      </c>
      <c r="AX77" s="49" t="str">
        <f>IF(AND(Email_TaskV2[[#This Row],[Status]]="ON PROGRESS",Email_TaskV2[[#This Row],[Type]]="RFI"),"YES","")</f>
        <v/>
      </c>
      <c r="AY77" s="37">
        <f>IF(Email_TaskV2[[#This Row],[Nomor Nodin RFS/RFI]]="","",DAY(Email_TaskV2[[#This Row],[Tanggal nodin RFS/RFI]]))</f>
        <v>20</v>
      </c>
      <c r="AZ77" s="45" t="str">
        <f>IF(Email_TaskV2[[#This Row],[Nomor Nodin RFS/RFI]]="","",TEXT(Email_TaskV2[[#This Row],[Tanggal nodin RFS/RFI]],"MMM"))</f>
        <v>Jan</v>
      </c>
      <c r="BA77" s="46" t="str">
        <f>IF(Email_TaskV2[[#This Row],[Nodin BO]]="","No","Yes")</f>
        <v>Yes</v>
      </c>
      <c r="BB77" s="61">
        <f>YEAR(Email_TaskV2[[#This Row],[Tanggal nodin RFS/RFI]])</f>
        <v>2023</v>
      </c>
      <c r="BC77" s="42">
        <f>IF(Email_TaskV2[[#This Row],[Month]]="",13,MONTH(Email_TaskV2[[#This Row],[Tanggal nodin RFS/RFI]]))</f>
        <v>1</v>
      </c>
    </row>
    <row r="78" spans="1:55" ht="15" customHeight="1" x14ac:dyDescent="0.3">
      <c r="A78" s="59">
        <v>77</v>
      </c>
      <c r="B78" s="28" t="s">
        <v>671</v>
      </c>
      <c r="C78" s="79">
        <v>44949</v>
      </c>
      <c r="D78" s="33" t="s">
        <v>672</v>
      </c>
      <c r="E78" s="47" t="s">
        <v>79</v>
      </c>
      <c r="F78" s="67" t="s">
        <v>96</v>
      </c>
      <c r="G78" s="82">
        <v>44949</v>
      </c>
      <c r="H78" s="30">
        <v>44950</v>
      </c>
      <c r="I78" s="28"/>
      <c r="J78" s="30"/>
      <c r="K78" s="28"/>
      <c r="L78" s="27"/>
      <c r="M78" s="31"/>
      <c r="N78" s="31" t="s">
        <v>87</v>
      </c>
      <c r="O78" s="31" t="s">
        <v>88</v>
      </c>
      <c r="P78" s="31" t="str">
        <f>VLOOKUP(Email_TaskV2[[#This Row],[PIC Dev]],[1]Organization!C:D,2,FALSE)</f>
        <v>BSM Prepaid</v>
      </c>
      <c r="Q78" s="33" t="s">
        <v>673</v>
      </c>
      <c r="R78" s="28"/>
      <c r="S78" s="28" t="s">
        <v>75</v>
      </c>
      <c r="T78" s="28" t="s">
        <v>562</v>
      </c>
      <c r="U78" s="43" t="s">
        <v>563</v>
      </c>
      <c r="V78" s="30">
        <v>44942</v>
      </c>
      <c r="W78" s="28" t="s">
        <v>191</v>
      </c>
      <c r="X78" s="28" t="s">
        <v>160</v>
      </c>
      <c r="Y78" s="28" t="s">
        <v>155</v>
      </c>
      <c r="Z78" s="28" t="s">
        <v>58</v>
      </c>
      <c r="AA78" s="28" t="s">
        <v>59</v>
      </c>
      <c r="AB78" s="28" t="s">
        <v>118</v>
      </c>
      <c r="AC78" s="28" t="s">
        <v>61</v>
      </c>
      <c r="AD78" s="35" t="s">
        <v>89</v>
      </c>
      <c r="AE78" s="27"/>
      <c r="AF78" s="27"/>
      <c r="AG78" s="28"/>
      <c r="AH78" s="28"/>
      <c r="AI78" s="57" t="s">
        <v>64</v>
      </c>
      <c r="AJ78" s="58" t="str">
        <f t="shared" si="23"/>
        <v/>
      </c>
      <c r="AK78" s="19"/>
      <c r="AL78" s="19"/>
      <c r="AM78" s="19"/>
      <c r="AN78" s="19"/>
      <c r="AO78" s="19"/>
      <c r="AP78" s="19"/>
      <c r="AQ78" s="20">
        <f ca="1">IF(AND(Email_TaskV2[[#This Row],[Status]]="ON PROGRESS"),TODAY()-Email_TaskV2[[#This Row],[Tanggal nodin RFS/RFI]],0)</f>
        <v>0</v>
      </c>
      <c r="AR78" s="20">
        <f ca="1">IF(AND(Email_TaskV2[[#This Row],[Status]]="ON PROGRESS",Email_TaskV2[[#This Row],[Type]]="RFI"),TODAY()-Email_TaskV2[[#This Row],[Tanggal nodin RFS/RFI]],0)</f>
        <v>0</v>
      </c>
      <c r="AS78" s="20" t="str">
        <f ca="1">IF(Email_TaskV2[[#This Row],[Aging]]&gt;7,"Warning","")</f>
        <v/>
      </c>
      <c r="AT78" s="37"/>
      <c r="AU78" s="37"/>
      <c r="AV78" s="37"/>
      <c r="AW78" s="37" t="str">
        <f>IF(AND(Email_TaskV2[[#This Row],[Status]]="ON PROGRESS",Email_TaskV2[[#This Row],[Type]]="RFS"),"YES","")</f>
        <v/>
      </c>
      <c r="AX78" s="17" t="str">
        <f>IF(AND(Email_TaskV2[[#This Row],[Status]]="ON PROGRESS",Email_TaskV2[[#This Row],[Type]]="RFI"),"YES","")</f>
        <v/>
      </c>
      <c r="AY78" s="37">
        <f>IF(Email_TaskV2[[#This Row],[Nomor Nodin RFS/RFI]]="","",DAY(Email_TaskV2[[#This Row],[Tanggal nodin RFS/RFI]]))</f>
        <v>23</v>
      </c>
      <c r="AZ78" s="45" t="str">
        <f>IF(Email_TaskV2[[#This Row],[Nomor Nodin RFS/RFI]]="","",TEXT(Email_TaskV2[[#This Row],[Tanggal nodin RFS/RFI]],"MMM"))</f>
        <v>Jan</v>
      </c>
      <c r="BA78" s="46" t="str">
        <f>IF(Email_TaskV2[[#This Row],[Nodin BO]]="","No","Yes")</f>
        <v>Yes</v>
      </c>
      <c r="BB78" s="61">
        <f>YEAR(Email_TaskV2[[#This Row],[Tanggal nodin RFS/RFI]])</f>
        <v>2023</v>
      </c>
      <c r="BC78" s="42">
        <f>IF(Email_TaskV2[[#This Row],[Month]]="",13,MONTH(Email_TaskV2[[#This Row],[Tanggal nodin RFS/RFI]]))</f>
        <v>1</v>
      </c>
    </row>
    <row r="79" spans="1:55" ht="15" customHeight="1" x14ac:dyDescent="0.3">
      <c r="A79" s="59">
        <v>78</v>
      </c>
      <c r="B79" s="28" t="s">
        <v>674</v>
      </c>
      <c r="C79" s="79">
        <v>44949</v>
      </c>
      <c r="D79" s="72" t="s">
        <v>675</v>
      </c>
      <c r="E79" s="57" t="s">
        <v>676</v>
      </c>
      <c r="F79" s="73">
        <v>0.55000000000000004</v>
      </c>
      <c r="G79" s="30">
        <v>44953</v>
      </c>
      <c r="H79" s="30"/>
      <c r="I79" s="28"/>
      <c r="J79" s="30"/>
      <c r="K79" s="28"/>
      <c r="L79" s="27"/>
      <c r="M79" s="31"/>
      <c r="N79" s="31" t="s">
        <v>81</v>
      </c>
      <c r="O79" s="31" t="s">
        <v>82</v>
      </c>
      <c r="P79" s="31" t="str">
        <f>VLOOKUP(Email_TaskV2[[#This Row],[PIC Dev]],[1]Organization!C:D,2,FALSE)</f>
        <v>Business Architecture</v>
      </c>
      <c r="Q79" s="31"/>
      <c r="R79" s="28"/>
      <c r="S79" s="28" t="s">
        <v>57</v>
      </c>
      <c r="T79" s="28" t="s">
        <v>677</v>
      </c>
      <c r="U79" s="43" t="s">
        <v>678</v>
      </c>
      <c r="V79" s="30">
        <v>44938</v>
      </c>
      <c r="W79" s="28" t="s">
        <v>83</v>
      </c>
      <c r="X79" s="28" t="s">
        <v>204</v>
      </c>
      <c r="Y79" s="28" t="s">
        <v>205</v>
      </c>
      <c r="Z79" s="28" t="s">
        <v>58</v>
      </c>
      <c r="AA79" s="28" t="s">
        <v>59</v>
      </c>
      <c r="AB79" s="28" t="s">
        <v>83</v>
      </c>
      <c r="AC79" s="28" t="s">
        <v>71</v>
      </c>
      <c r="AD79" s="18" t="s">
        <v>142</v>
      </c>
      <c r="AE79" s="27"/>
      <c r="AF79" s="27"/>
      <c r="AG79" s="28"/>
      <c r="AH79" s="28"/>
      <c r="AI79" s="57" t="s">
        <v>64</v>
      </c>
      <c r="AJ79" s="58" t="str">
        <f t="shared" si="23"/>
        <v/>
      </c>
      <c r="AK79" s="19"/>
      <c r="AL79" s="19"/>
      <c r="AM79" s="19"/>
      <c r="AN79" s="19"/>
      <c r="AO79" s="19"/>
      <c r="AP79" s="19"/>
      <c r="AQ79" s="20">
        <f ca="1">IF(AND(Email_TaskV2[[#This Row],[Status]]="ON PROGRESS"),TODAY()-Email_TaskV2[[#This Row],[Tanggal nodin RFS/RFI]],0)</f>
        <v>25</v>
      </c>
      <c r="AR79" s="20">
        <f ca="1">IF(AND(Email_TaskV2[[#This Row],[Status]]="ON PROGRESS",Email_TaskV2[[#This Row],[Type]]="RFI"),TODAY()-Email_TaskV2[[#This Row],[Tanggal nodin RFS/RFI]],0)</f>
        <v>0</v>
      </c>
      <c r="AS79" s="20" t="str">
        <f ca="1">IF(Email_TaskV2[[#This Row],[Aging]]&gt;7,"Warning","")</f>
        <v>Warning</v>
      </c>
      <c r="AT79" s="37"/>
      <c r="AU79" s="37"/>
      <c r="AV79" s="37"/>
      <c r="AW79" s="37" t="str">
        <f>IF(AND(Email_TaskV2[[#This Row],[Status]]="ON PROGRESS",Email_TaskV2[[#This Row],[Type]]="RFS"),"YES","")</f>
        <v>YES</v>
      </c>
      <c r="AX79" s="17" t="str">
        <f>IF(AND(Email_TaskV2[[#This Row],[Status]]="ON PROGRESS",Email_TaskV2[[#This Row],[Type]]="RFI"),"YES","")</f>
        <v/>
      </c>
      <c r="AY79" s="37">
        <f>IF(Email_TaskV2[[#This Row],[Nomor Nodin RFS/RFI]]="","",DAY(Email_TaskV2[[#This Row],[Tanggal nodin RFS/RFI]]))</f>
        <v>23</v>
      </c>
      <c r="AZ79" s="45" t="str">
        <f>IF(Email_TaskV2[[#This Row],[Nomor Nodin RFS/RFI]]="","",TEXT(Email_TaskV2[[#This Row],[Tanggal nodin RFS/RFI]],"MMM"))</f>
        <v>Jan</v>
      </c>
      <c r="BA79" s="46" t="str">
        <f>IF(Email_TaskV2[[#This Row],[Nodin BO]]="","No","Yes")</f>
        <v>Yes</v>
      </c>
      <c r="BB79" s="61">
        <f>YEAR(Email_TaskV2[[#This Row],[Tanggal nodin RFS/RFI]])</f>
        <v>2023</v>
      </c>
      <c r="BC79" s="42">
        <f>IF(Email_TaskV2[[#This Row],[Month]]="",13,MONTH(Email_TaskV2[[#This Row],[Tanggal nodin RFS/RFI]]))</f>
        <v>1</v>
      </c>
    </row>
    <row r="80" spans="1:55" ht="15" customHeight="1" x14ac:dyDescent="0.3">
      <c r="A80" s="59">
        <v>79</v>
      </c>
      <c r="B80" s="28" t="s">
        <v>679</v>
      </c>
      <c r="C80" s="79">
        <v>44949</v>
      </c>
      <c r="D80" s="33" t="s">
        <v>680</v>
      </c>
      <c r="E80" s="28" t="s">
        <v>55</v>
      </c>
      <c r="F80" s="28" t="s">
        <v>78</v>
      </c>
      <c r="G80" s="30">
        <v>44951</v>
      </c>
      <c r="H80" s="30">
        <v>44952</v>
      </c>
      <c r="I80" s="28" t="s">
        <v>681</v>
      </c>
      <c r="J80" s="30">
        <v>44952</v>
      </c>
      <c r="K80" s="43" t="s">
        <v>682</v>
      </c>
      <c r="L80" s="22">
        <f t="shared" ref="L80:L87" si="24">H80-C80</f>
        <v>3</v>
      </c>
      <c r="M80" s="22">
        <f t="shared" ref="M80:M87" si="25">J80-G80</f>
        <v>1</v>
      </c>
      <c r="N80" s="31" t="s">
        <v>73</v>
      </c>
      <c r="O80" s="31" t="s">
        <v>74</v>
      </c>
      <c r="P80" s="31" t="str">
        <f>VLOOKUP(Email_TaskV2[[#This Row],[PIC Dev]],[1]Organization!C:D,2,FALSE)</f>
        <v>Digital and VAS</v>
      </c>
      <c r="Q80" s="31"/>
      <c r="R80" s="28">
        <v>54</v>
      </c>
      <c r="S80" s="28" t="s">
        <v>75</v>
      </c>
      <c r="T80" s="28"/>
      <c r="U80" s="28"/>
      <c r="V80" s="28"/>
      <c r="W80" s="28" t="s">
        <v>177</v>
      </c>
      <c r="X80" s="28"/>
      <c r="Y80" s="28"/>
      <c r="Z80" s="28" t="s">
        <v>58</v>
      </c>
      <c r="AA80" s="28" t="s">
        <v>59</v>
      </c>
      <c r="AB80" s="28" t="s">
        <v>76</v>
      </c>
      <c r="AC80" s="28" t="s">
        <v>71</v>
      </c>
      <c r="AD80" s="18" t="s">
        <v>93</v>
      </c>
      <c r="AE80" s="27"/>
      <c r="AF80" s="27"/>
      <c r="AG80" s="28"/>
      <c r="AH80" s="28"/>
      <c r="AI80" s="57" t="s">
        <v>110</v>
      </c>
      <c r="AJ80" s="58" t="str">
        <f t="shared" si="23"/>
        <v>(Sigos Automation)</v>
      </c>
      <c r="AK80" s="19">
        <v>1</v>
      </c>
      <c r="AL80" s="19"/>
      <c r="AM80" s="19"/>
      <c r="AN80" s="19"/>
      <c r="AO80" s="19"/>
      <c r="AP80" s="19"/>
      <c r="AQ80" s="20">
        <f ca="1">IF(AND(Email_TaskV2[[#This Row],[Status]]="ON PROGRESS"),TODAY()-Email_TaskV2[[#This Row],[Tanggal nodin RFS/RFI]],0)</f>
        <v>0</v>
      </c>
      <c r="AR80" s="20">
        <f ca="1">IF(AND(Email_TaskV2[[#This Row],[Status]]="ON PROGRESS",Email_TaskV2[[#This Row],[Type]]="RFI"),TODAY()-Email_TaskV2[[#This Row],[Tanggal nodin RFS/RFI]],0)</f>
        <v>0</v>
      </c>
      <c r="AS80" s="20" t="str">
        <f ca="1">IF(Email_TaskV2[[#This Row],[Aging]]&gt;7,"Warning","")</f>
        <v/>
      </c>
      <c r="AT80" s="37"/>
      <c r="AU80" s="37"/>
      <c r="AV80" s="37"/>
      <c r="AW80" s="37" t="str">
        <f>IF(AND(Email_TaskV2[[#This Row],[Status]]="ON PROGRESS",Email_TaskV2[[#This Row],[Type]]="RFS"),"YES","")</f>
        <v/>
      </c>
      <c r="AX80" s="17" t="str">
        <f>IF(AND(Email_TaskV2[[#This Row],[Status]]="ON PROGRESS",Email_TaskV2[[#This Row],[Type]]="RFI"),"YES","")</f>
        <v/>
      </c>
      <c r="AY80" s="37">
        <f>IF(Email_TaskV2[[#This Row],[Nomor Nodin RFS/RFI]]="","",DAY(Email_TaskV2[[#This Row],[Tanggal nodin RFS/RFI]]))</f>
        <v>23</v>
      </c>
      <c r="AZ80" s="45" t="str">
        <f>IF(Email_TaskV2[[#This Row],[Nomor Nodin RFS/RFI]]="","",TEXT(Email_TaskV2[[#This Row],[Tanggal nodin RFS/RFI]],"MMM"))</f>
        <v>Jan</v>
      </c>
      <c r="BA80" s="46" t="str">
        <f>IF(Email_TaskV2[[#This Row],[Nodin BO]]="","No","Yes")</f>
        <v>No</v>
      </c>
      <c r="BB80" s="61">
        <f>YEAR(Email_TaskV2[[#This Row],[Tanggal nodin RFS/RFI]])</f>
        <v>2023</v>
      </c>
      <c r="BC80" s="42">
        <f>IF(Email_TaskV2[[#This Row],[Month]]="",13,MONTH(Email_TaskV2[[#This Row],[Tanggal nodin RFS/RFI]]))</f>
        <v>1</v>
      </c>
    </row>
    <row r="81" spans="1:55" ht="15" customHeight="1" x14ac:dyDescent="0.3">
      <c r="A81" s="59">
        <v>80</v>
      </c>
      <c r="B81" s="28" t="s">
        <v>683</v>
      </c>
      <c r="C81" s="79">
        <v>44950</v>
      </c>
      <c r="D81" s="31" t="s">
        <v>684</v>
      </c>
      <c r="E81" s="28" t="s">
        <v>55</v>
      </c>
      <c r="F81" s="28" t="s">
        <v>90</v>
      </c>
      <c r="G81" s="30">
        <v>44951</v>
      </c>
      <c r="H81" s="30">
        <v>44952</v>
      </c>
      <c r="I81" s="28" t="s">
        <v>685</v>
      </c>
      <c r="J81" s="30">
        <v>44952</v>
      </c>
      <c r="K81" s="43" t="s">
        <v>686</v>
      </c>
      <c r="L81" s="22">
        <f t="shared" si="24"/>
        <v>2</v>
      </c>
      <c r="M81" s="22">
        <f t="shared" si="25"/>
        <v>1</v>
      </c>
      <c r="N81" s="31" t="s">
        <v>99</v>
      </c>
      <c r="O81" s="31" t="s">
        <v>100</v>
      </c>
      <c r="P81" s="31" t="str">
        <f>VLOOKUP(Email_TaskV2[[#This Row],[PIC Dev]],[1]Organization!C:D,2,FALSE)</f>
        <v>Postpaid, Roaming, and Interconnect</v>
      </c>
      <c r="Q81" s="33" t="s">
        <v>687</v>
      </c>
      <c r="R81" s="28">
        <v>15</v>
      </c>
      <c r="S81" s="28" t="s">
        <v>57</v>
      </c>
      <c r="T81" s="28" t="s">
        <v>688</v>
      </c>
      <c r="U81" s="28" t="s">
        <v>689</v>
      </c>
      <c r="V81" s="30">
        <v>44924</v>
      </c>
      <c r="W81" s="28" t="s">
        <v>167</v>
      </c>
      <c r="X81" s="28" t="s">
        <v>173</v>
      </c>
      <c r="Y81" s="28" t="s">
        <v>174</v>
      </c>
      <c r="Z81" s="28" t="s">
        <v>58</v>
      </c>
      <c r="AA81" s="28" t="s">
        <v>59</v>
      </c>
      <c r="AB81" s="28" t="s">
        <v>60</v>
      </c>
      <c r="AC81" s="28" t="s">
        <v>84</v>
      </c>
      <c r="AD81" s="18" t="s">
        <v>72</v>
      </c>
      <c r="AE81" s="27"/>
      <c r="AF81" s="27"/>
      <c r="AG81" s="28"/>
      <c r="AH81" s="28"/>
      <c r="AI81" s="57" t="s">
        <v>64</v>
      </c>
      <c r="AJ81" s="58" t="str">
        <f t="shared" si="23"/>
        <v/>
      </c>
      <c r="AK81" s="19"/>
      <c r="AL81" s="19"/>
      <c r="AM81" s="19"/>
      <c r="AN81" s="19"/>
      <c r="AO81" s="19"/>
      <c r="AP81" s="19"/>
      <c r="AQ81" s="20">
        <f ca="1">IF(AND(Email_TaskV2[[#This Row],[Status]]="ON PROGRESS"),TODAY()-Email_TaskV2[[#This Row],[Tanggal nodin RFS/RFI]],0)</f>
        <v>0</v>
      </c>
      <c r="AR81" s="20">
        <f ca="1">IF(AND(Email_TaskV2[[#This Row],[Status]]="ON PROGRESS",Email_TaskV2[[#This Row],[Type]]="RFI"),TODAY()-Email_TaskV2[[#This Row],[Tanggal nodin RFS/RFI]],0)</f>
        <v>0</v>
      </c>
      <c r="AS81" s="20" t="str">
        <f ca="1">IF(Email_TaskV2[[#This Row],[Aging]]&gt;7,"Warning","")</f>
        <v/>
      </c>
      <c r="AT81" s="37"/>
      <c r="AU81" s="37"/>
      <c r="AV81" s="37"/>
      <c r="AW81" s="37" t="str">
        <f>IF(AND(Email_TaskV2[[#This Row],[Status]]="ON PROGRESS",Email_TaskV2[[#This Row],[Type]]="RFS"),"YES","")</f>
        <v/>
      </c>
      <c r="AX81" s="17" t="str">
        <f>IF(AND(Email_TaskV2[[#This Row],[Status]]="ON PROGRESS",Email_TaskV2[[#This Row],[Type]]="RFI"),"YES","")</f>
        <v/>
      </c>
      <c r="AY81" s="37">
        <f>IF(Email_TaskV2[[#This Row],[Nomor Nodin RFS/RFI]]="","",DAY(Email_TaskV2[[#This Row],[Tanggal nodin RFS/RFI]]))</f>
        <v>24</v>
      </c>
      <c r="AZ81" s="45" t="str">
        <f>IF(Email_TaskV2[[#This Row],[Nomor Nodin RFS/RFI]]="","",TEXT(Email_TaskV2[[#This Row],[Tanggal nodin RFS/RFI]],"MMM"))</f>
        <v>Jan</v>
      </c>
      <c r="BA81" s="46" t="str">
        <f>IF(Email_TaskV2[[#This Row],[Nodin BO]]="","No","Yes")</f>
        <v>Yes</v>
      </c>
      <c r="BB81" s="61">
        <f>YEAR(Email_TaskV2[[#This Row],[Tanggal nodin RFS/RFI]])</f>
        <v>2023</v>
      </c>
      <c r="BC81" s="42">
        <f>IF(Email_TaskV2[[#This Row],[Month]]="",13,MONTH(Email_TaskV2[[#This Row],[Tanggal nodin RFS/RFI]]))</f>
        <v>1</v>
      </c>
    </row>
    <row r="82" spans="1:55" ht="15" customHeight="1" x14ac:dyDescent="0.3">
      <c r="A82" s="59">
        <v>81</v>
      </c>
      <c r="B82" s="28" t="s">
        <v>690</v>
      </c>
      <c r="C82" s="79">
        <v>44951</v>
      </c>
      <c r="D82" s="52" t="s">
        <v>691</v>
      </c>
      <c r="E82" s="28" t="s">
        <v>55</v>
      </c>
      <c r="F82" s="28" t="s">
        <v>78</v>
      </c>
      <c r="G82" s="30">
        <v>44953</v>
      </c>
      <c r="H82" s="30">
        <v>44956</v>
      </c>
      <c r="I82" s="28" t="s">
        <v>692</v>
      </c>
      <c r="J82" s="30">
        <v>44957</v>
      </c>
      <c r="K82" s="43" t="s">
        <v>693</v>
      </c>
      <c r="L82" s="22">
        <f t="shared" si="24"/>
        <v>5</v>
      </c>
      <c r="M82" s="22">
        <f t="shared" si="25"/>
        <v>4</v>
      </c>
      <c r="N82" s="31" t="s">
        <v>87</v>
      </c>
      <c r="O82" s="31" t="s">
        <v>88</v>
      </c>
      <c r="P82" s="31" t="str">
        <f>VLOOKUP(Email_TaskV2[[#This Row],[PIC Dev]],[1]Organization!C:D,2,FALSE)</f>
        <v>BSM Prepaid</v>
      </c>
      <c r="Q82" s="31"/>
      <c r="R82" s="28">
        <v>115</v>
      </c>
      <c r="S82" s="28" t="s">
        <v>75</v>
      </c>
      <c r="T82" s="43" t="s">
        <v>694</v>
      </c>
      <c r="U82" s="43" t="s">
        <v>695</v>
      </c>
      <c r="V82" s="43" t="s">
        <v>696</v>
      </c>
      <c r="W82" s="28" t="s">
        <v>191</v>
      </c>
      <c r="X82" s="28" t="s">
        <v>160</v>
      </c>
      <c r="Y82" s="28" t="s">
        <v>155</v>
      </c>
      <c r="Z82" s="28" t="s">
        <v>58</v>
      </c>
      <c r="AA82" s="28" t="s">
        <v>59</v>
      </c>
      <c r="AB82" s="28" t="s">
        <v>60</v>
      </c>
      <c r="AC82" s="28" t="s">
        <v>61</v>
      </c>
      <c r="AD82" s="18" t="s">
        <v>93</v>
      </c>
      <c r="AE82" s="27"/>
      <c r="AF82" s="27"/>
      <c r="AG82" s="28"/>
      <c r="AH82" s="28"/>
      <c r="AI82" s="57" t="s">
        <v>110</v>
      </c>
      <c r="AJ82" s="58" t="str">
        <f t="shared" si="23"/>
        <v>(Sigos Automation)</v>
      </c>
      <c r="AK82" s="19">
        <v>1</v>
      </c>
      <c r="AL82" s="19"/>
      <c r="AM82" s="19"/>
      <c r="AN82" s="19"/>
      <c r="AO82" s="19"/>
      <c r="AP82" s="19"/>
      <c r="AQ82" s="20">
        <f ca="1">IF(AND(Email_TaskV2[[#This Row],[Status]]="ON PROGRESS"),TODAY()-Email_TaskV2[[#This Row],[Tanggal nodin RFS/RFI]],0)</f>
        <v>0</v>
      </c>
      <c r="AR82" s="20">
        <f ca="1">IF(AND(Email_TaskV2[[#This Row],[Status]]="ON PROGRESS",Email_TaskV2[[#This Row],[Type]]="RFI"),TODAY()-Email_TaskV2[[#This Row],[Tanggal nodin RFS/RFI]],0)</f>
        <v>0</v>
      </c>
      <c r="AS82" s="20" t="str">
        <f ca="1">IF(Email_TaskV2[[#This Row],[Aging]]&gt;7,"Warning","")</f>
        <v/>
      </c>
      <c r="AT82" s="37"/>
      <c r="AU82" s="37"/>
      <c r="AV82" s="37"/>
      <c r="AW82" s="37" t="str">
        <f>IF(AND(Email_TaskV2[[#This Row],[Status]]="ON PROGRESS",Email_TaskV2[[#This Row],[Type]]="RFS"),"YES","")</f>
        <v/>
      </c>
      <c r="AX82" s="17" t="str">
        <f>IF(AND(Email_TaskV2[[#This Row],[Status]]="ON PROGRESS",Email_TaskV2[[#This Row],[Type]]="RFI"),"YES","")</f>
        <v/>
      </c>
      <c r="AY82" s="37">
        <f>IF(Email_TaskV2[[#This Row],[Nomor Nodin RFS/RFI]]="","",DAY(Email_TaskV2[[#This Row],[Tanggal nodin RFS/RFI]]))</f>
        <v>25</v>
      </c>
      <c r="AZ82" s="45" t="str">
        <f>IF(Email_TaskV2[[#This Row],[Nomor Nodin RFS/RFI]]="","",TEXT(Email_TaskV2[[#This Row],[Tanggal nodin RFS/RFI]],"MMM"))</f>
        <v>Jan</v>
      </c>
      <c r="BA82" s="46" t="str">
        <f>IF(Email_TaskV2[[#This Row],[Nodin BO]]="","No","Yes")</f>
        <v>Yes</v>
      </c>
      <c r="BB82" s="61">
        <f>YEAR(Email_TaskV2[[#This Row],[Tanggal nodin RFS/RFI]])</f>
        <v>2023</v>
      </c>
      <c r="BC82" s="42">
        <f>IF(Email_TaskV2[[#This Row],[Month]]="",13,MONTH(Email_TaskV2[[#This Row],[Tanggal nodin RFS/RFI]]))</f>
        <v>1</v>
      </c>
    </row>
    <row r="83" spans="1:55" ht="15" customHeight="1" x14ac:dyDescent="0.3">
      <c r="A83" s="59">
        <v>82</v>
      </c>
      <c r="B83" s="28" t="s">
        <v>697</v>
      </c>
      <c r="C83" s="79">
        <v>44951</v>
      </c>
      <c r="D83" s="31" t="s">
        <v>698</v>
      </c>
      <c r="E83" s="28" t="s">
        <v>55</v>
      </c>
      <c r="F83" s="28" t="s">
        <v>90</v>
      </c>
      <c r="G83" s="30">
        <v>44953</v>
      </c>
      <c r="H83" s="30">
        <v>44953</v>
      </c>
      <c r="I83" s="28" t="s">
        <v>699</v>
      </c>
      <c r="J83" s="30">
        <v>44953</v>
      </c>
      <c r="K83" s="43" t="s">
        <v>700</v>
      </c>
      <c r="L83" s="22">
        <f t="shared" si="24"/>
        <v>2</v>
      </c>
      <c r="M83" s="22">
        <f t="shared" si="25"/>
        <v>0</v>
      </c>
      <c r="N83" s="31" t="s">
        <v>99</v>
      </c>
      <c r="O83" s="31" t="s">
        <v>100</v>
      </c>
      <c r="P83" s="31" t="str">
        <f>VLOOKUP(Email_TaskV2[[#This Row],[PIC Dev]],[1]Organization!C:D,2,FALSE)</f>
        <v>Postpaid, Roaming, and Interconnect</v>
      </c>
      <c r="Q83" s="33" t="s">
        <v>701</v>
      </c>
      <c r="R83" s="28">
        <v>15</v>
      </c>
      <c r="S83" s="28" t="s">
        <v>57</v>
      </c>
      <c r="T83" s="28"/>
      <c r="U83" s="28"/>
      <c r="V83" s="28"/>
      <c r="W83" s="28" t="s">
        <v>167</v>
      </c>
      <c r="X83" s="28"/>
      <c r="Y83" s="28"/>
      <c r="Z83" s="28" t="s">
        <v>58</v>
      </c>
      <c r="AA83" s="28" t="s">
        <v>59</v>
      </c>
      <c r="AB83" s="28" t="s">
        <v>60</v>
      </c>
      <c r="AC83" s="28" t="s">
        <v>84</v>
      </c>
      <c r="AD83" s="18" t="s">
        <v>102</v>
      </c>
      <c r="AE83" s="27"/>
      <c r="AF83" s="27"/>
      <c r="AG83" s="28"/>
      <c r="AH83" s="28"/>
      <c r="AI83" s="57" t="s">
        <v>64</v>
      </c>
      <c r="AJ83" s="58" t="str">
        <f t="shared" si="23"/>
        <v/>
      </c>
      <c r="AK83" s="19"/>
      <c r="AL83" s="19"/>
      <c r="AM83" s="19"/>
      <c r="AN83" s="19"/>
      <c r="AO83" s="19"/>
      <c r="AP83" s="19"/>
      <c r="AQ83" s="20">
        <f ca="1">IF(AND(Email_TaskV2[[#This Row],[Status]]="ON PROGRESS"),TODAY()-Email_TaskV2[[#This Row],[Tanggal nodin RFS/RFI]],0)</f>
        <v>0</v>
      </c>
      <c r="AR83" s="20">
        <f ca="1">IF(AND(Email_TaskV2[[#This Row],[Status]]="ON PROGRESS",Email_TaskV2[[#This Row],[Type]]="RFI"),TODAY()-Email_TaskV2[[#This Row],[Tanggal nodin RFS/RFI]],0)</f>
        <v>0</v>
      </c>
      <c r="AS83" s="20" t="str">
        <f ca="1">IF(Email_TaskV2[[#This Row],[Aging]]&gt;7,"Warning","")</f>
        <v/>
      </c>
      <c r="AT83" s="37"/>
      <c r="AU83" s="37"/>
      <c r="AV83" s="37"/>
      <c r="AW83" s="37" t="str">
        <f>IF(AND(Email_TaskV2[[#This Row],[Status]]="ON PROGRESS",Email_TaskV2[[#This Row],[Type]]="RFS"),"YES","")</f>
        <v/>
      </c>
      <c r="AX83" s="17" t="str">
        <f>IF(AND(Email_TaskV2[[#This Row],[Status]]="ON PROGRESS",Email_TaskV2[[#This Row],[Type]]="RFI"),"YES","")</f>
        <v/>
      </c>
      <c r="AY83" s="37">
        <f>IF(Email_TaskV2[[#This Row],[Nomor Nodin RFS/RFI]]="","",DAY(Email_TaskV2[[#This Row],[Tanggal nodin RFS/RFI]]))</f>
        <v>25</v>
      </c>
      <c r="AZ83" s="45" t="str">
        <f>IF(Email_TaskV2[[#This Row],[Nomor Nodin RFS/RFI]]="","",TEXT(Email_TaskV2[[#This Row],[Tanggal nodin RFS/RFI]],"MMM"))</f>
        <v>Jan</v>
      </c>
      <c r="BA83" s="46" t="str">
        <f>IF(Email_TaskV2[[#This Row],[Nodin BO]]="","No","Yes")</f>
        <v>No</v>
      </c>
      <c r="BB83" s="61">
        <f>YEAR(Email_TaskV2[[#This Row],[Tanggal nodin RFS/RFI]])</f>
        <v>2023</v>
      </c>
      <c r="BC83" s="42">
        <f>IF(Email_TaskV2[[#This Row],[Month]]="",13,MONTH(Email_TaskV2[[#This Row],[Tanggal nodin RFS/RFI]]))</f>
        <v>1</v>
      </c>
    </row>
    <row r="84" spans="1:55" ht="15" customHeight="1" x14ac:dyDescent="0.3">
      <c r="A84" s="59">
        <v>83</v>
      </c>
      <c r="B84" s="28" t="s">
        <v>702</v>
      </c>
      <c r="C84" s="79">
        <v>44951</v>
      </c>
      <c r="D84" s="33" t="s">
        <v>703</v>
      </c>
      <c r="E84" s="28" t="s">
        <v>55</v>
      </c>
      <c r="F84" s="28" t="s">
        <v>90</v>
      </c>
      <c r="G84" s="30">
        <v>44952</v>
      </c>
      <c r="H84" s="30">
        <v>44953</v>
      </c>
      <c r="I84" s="28" t="s">
        <v>704</v>
      </c>
      <c r="J84" s="30">
        <v>44953</v>
      </c>
      <c r="K84" s="43" t="s">
        <v>705</v>
      </c>
      <c r="L84" s="22">
        <f t="shared" si="24"/>
        <v>2</v>
      </c>
      <c r="M84" s="22">
        <f t="shared" si="25"/>
        <v>1</v>
      </c>
      <c r="N84" s="31" t="s">
        <v>502</v>
      </c>
      <c r="O84" s="31" t="s">
        <v>135</v>
      </c>
      <c r="P84" s="31" t="str">
        <f>VLOOKUP(Email_TaskV2[[#This Row],[PIC Dev]],[1]Organization!C:D,2,FALSE)</f>
        <v>Business Architecture</v>
      </c>
      <c r="Q84" s="33" t="s">
        <v>706</v>
      </c>
      <c r="R84" s="28">
        <v>306</v>
      </c>
      <c r="S84" s="28" t="s">
        <v>75</v>
      </c>
      <c r="T84" s="28" t="s">
        <v>707</v>
      </c>
      <c r="U84" s="28" t="s">
        <v>708</v>
      </c>
      <c r="V84" s="30">
        <v>44949</v>
      </c>
      <c r="W84" s="28" t="s">
        <v>170</v>
      </c>
      <c r="X84" s="28" t="s">
        <v>187</v>
      </c>
      <c r="Y84" s="28" t="s">
        <v>188</v>
      </c>
      <c r="Z84" s="28" t="s">
        <v>58</v>
      </c>
      <c r="AA84" s="28" t="s">
        <v>59</v>
      </c>
      <c r="AB84" s="28" t="s">
        <v>119</v>
      </c>
      <c r="AC84" s="28" t="s">
        <v>71</v>
      </c>
      <c r="AD84" s="18" t="s">
        <v>128</v>
      </c>
      <c r="AE84" s="27"/>
      <c r="AF84" s="27"/>
      <c r="AG84" s="28"/>
      <c r="AH84" s="28"/>
      <c r="AI84" s="57" t="s">
        <v>110</v>
      </c>
      <c r="AJ84" s="58" t="str">
        <f t="shared" si="23"/>
        <v>(Prima Automation)</v>
      </c>
      <c r="AK84" s="19"/>
      <c r="AL84" s="19">
        <v>2</v>
      </c>
      <c r="AM84" s="19"/>
      <c r="AN84" s="19"/>
      <c r="AO84" s="19"/>
      <c r="AP84" s="19"/>
      <c r="AQ84" s="20">
        <f ca="1">IF(AND(Email_TaskV2[[#This Row],[Status]]="ON PROGRESS"),TODAY()-Email_TaskV2[[#This Row],[Tanggal nodin RFS/RFI]],0)</f>
        <v>0</v>
      </c>
      <c r="AR84" s="20">
        <f ca="1">IF(AND(Email_TaskV2[[#This Row],[Status]]="ON PROGRESS",Email_TaskV2[[#This Row],[Type]]="RFI"),TODAY()-Email_TaskV2[[#This Row],[Tanggal nodin RFS/RFI]],0)</f>
        <v>0</v>
      </c>
      <c r="AS84" s="20" t="str">
        <f ca="1">IF(Email_TaskV2[[#This Row],[Aging]]&gt;7,"Warning","")</f>
        <v/>
      </c>
      <c r="AT84" s="37"/>
      <c r="AU84" s="37"/>
      <c r="AV84" s="37"/>
      <c r="AW84" s="37" t="str">
        <f>IF(AND(Email_TaskV2[[#This Row],[Status]]="ON PROGRESS",Email_TaskV2[[#This Row],[Type]]="RFS"),"YES","")</f>
        <v/>
      </c>
      <c r="AX84" s="17" t="str">
        <f>IF(AND(Email_TaskV2[[#This Row],[Status]]="ON PROGRESS",Email_TaskV2[[#This Row],[Type]]="RFI"),"YES","")</f>
        <v/>
      </c>
      <c r="AY84" s="37">
        <f>IF(Email_TaskV2[[#This Row],[Nomor Nodin RFS/RFI]]="","",DAY(Email_TaskV2[[#This Row],[Tanggal nodin RFS/RFI]]))</f>
        <v>25</v>
      </c>
      <c r="AZ84" s="45" t="str">
        <f>IF(Email_TaskV2[[#This Row],[Nomor Nodin RFS/RFI]]="","",TEXT(Email_TaskV2[[#This Row],[Tanggal nodin RFS/RFI]],"MMM"))</f>
        <v>Jan</v>
      </c>
      <c r="BA84" s="46" t="str">
        <f>IF(Email_TaskV2[[#This Row],[Nodin BO]]="","No","Yes")</f>
        <v>Yes</v>
      </c>
      <c r="BB84" s="61">
        <f>YEAR(Email_TaskV2[[#This Row],[Tanggal nodin RFS/RFI]])</f>
        <v>2023</v>
      </c>
      <c r="BC84" s="42">
        <f>IF(Email_TaskV2[[#This Row],[Month]]="",13,MONTH(Email_TaskV2[[#This Row],[Tanggal nodin RFS/RFI]]))</f>
        <v>1</v>
      </c>
    </row>
    <row r="85" spans="1:55" ht="15" customHeight="1" x14ac:dyDescent="0.3">
      <c r="A85" s="59">
        <v>84</v>
      </c>
      <c r="B85" s="28" t="s">
        <v>709</v>
      </c>
      <c r="C85" s="79">
        <v>44951</v>
      </c>
      <c r="D85" s="33" t="s">
        <v>710</v>
      </c>
      <c r="E85" s="28" t="s">
        <v>55</v>
      </c>
      <c r="F85" s="28" t="s">
        <v>90</v>
      </c>
      <c r="G85" s="30">
        <v>44956</v>
      </c>
      <c r="H85" s="30">
        <v>44959</v>
      </c>
      <c r="I85" s="28" t="s">
        <v>711</v>
      </c>
      <c r="J85" s="30">
        <v>44959</v>
      </c>
      <c r="K85" s="43" t="s">
        <v>712</v>
      </c>
      <c r="L85" s="22">
        <f t="shared" si="24"/>
        <v>8</v>
      </c>
      <c r="M85" s="22">
        <f t="shared" si="25"/>
        <v>3</v>
      </c>
      <c r="N85" s="31" t="s">
        <v>68</v>
      </c>
      <c r="O85" s="31" t="s">
        <v>69</v>
      </c>
      <c r="P85" s="31" t="str">
        <f>VLOOKUP(Email_TaskV2[[#This Row],[PIC Dev]],[1]Organization!C:D,2,FALSE)</f>
        <v>Digital and VAS</v>
      </c>
      <c r="Q85" s="33" t="s">
        <v>713</v>
      </c>
      <c r="R85" s="28">
        <v>33</v>
      </c>
      <c r="S85" s="28" t="s">
        <v>57</v>
      </c>
      <c r="T85" s="28" t="s">
        <v>714</v>
      </c>
      <c r="U85" s="43" t="s">
        <v>715</v>
      </c>
      <c r="V85" s="30">
        <v>44944</v>
      </c>
      <c r="W85" s="28" t="s">
        <v>140</v>
      </c>
      <c r="X85" s="28" t="s">
        <v>212</v>
      </c>
      <c r="Y85" s="28" t="s">
        <v>213</v>
      </c>
      <c r="Z85" s="28" t="s">
        <v>58</v>
      </c>
      <c r="AA85" s="28" t="s">
        <v>59</v>
      </c>
      <c r="AB85" s="28" t="s">
        <v>105</v>
      </c>
      <c r="AC85" s="28" t="s">
        <v>71</v>
      </c>
      <c r="AD85" s="18" t="s">
        <v>129</v>
      </c>
      <c r="AE85" s="27"/>
      <c r="AF85" s="27"/>
      <c r="AG85" s="28"/>
      <c r="AH85" s="28"/>
      <c r="AI85" s="57" t="s">
        <v>64</v>
      </c>
      <c r="AJ85" s="58" t="str">
        <f t="shared" si="23"/>
        <v/>
      </c>
      <c r="AK85" s="19"/>
      <c r="AL85" s="19"/>
      <c r="AM85" s="19"/>
      <c r="AN85" s="19"/>
      <c r="AO85" s="19"/>
      <c r="AP85" s="19"/>
      <c r="AQ85" s="20">
        <f ca="1">IF(AND(Email_TaskV2[[#This Row],[Status]]="ON PROGRESS"),TODAY()-Email_TaskV2[[#This Row],[Tanggal nodin RFS/RFI]],0)</f>
        <v>0</v>
      </c>
      <c r="AR85" s="20">
        <f ca="1">IF(AND(Email_TaskV2[[#This Row],[Status]]="ON PROGRESS",Email_TaskV2[[#This Row],[Type]]="RFI"),TODAY()-Email_TaskV2[[#This Row],[Tanggal nodin RFS/RFI]],0)</f>
        <v>0</v>
      </c>
      <c r="AS85" s="20" t="str">
        <f ca="1">IF(Email_TaskV2[[#This Row],[Aging]]&gt;7,"Warning","")</f>
        <v/>
      </c>
      <c r="AT85" s="37"/>
      <c r="AU85" s="37"/>
      <c r="AV85" s="37"/>
      <c r="AW85" s="37" t="str">
        <f>IF(AND(Email_TaskV2[[#This Row],[Status]]="ON PROGRESS",Email_TaskV2[[#This Row],[Type]]="RFS"),"YES","")</f>
        <v/>
      </c>
      <c r="AX85" s="17" t="str">
        <f>IF(AND(Email_TaskV2[[#This Row],[Status]]="ON PROGRESS",Email_TaskV2[[#This Row],[Type]]="RFI"),"YES","")</f>
        <v/>
      </c>
      <c r="AY85" s="37">
        <f>IF(Email_TaskV2[[#This Row],[Nomor Nodin RFS/RFI]]="","",DAY(Email_TaskV2[[#This Row],[Tanggal nodin RFS/RFI]]))</f>
        <v>25</v>
      </c>
      <c r="AZ85" s="45" t="str">
        <f>IF(Email_TaskV2[[#This Row],[Nomor Nodin RFS/RFI]]="","",TEXT(Email_TaskV2[[#This Row],[Tanggal nodin RFS/RFI]],"MMM"))</f>
        <v>Jan</v>
      </c>
      <c r="BA85" s="46" t="str">
        <f>IF(Email_TaskV2[[#This Row],[Nodin BO]]="","No","Yes")</f>
        <v>Yes</v>
      </c>
      <c r="BB85" s="61">
        <f>YEAR(Email_TaskV2[[#This Row],[Tanggal nodin RFS/RFI]])</f>
        <v>2023</v>
      </c>
      <c r="BC85" s="42">
        <f>IF(Email_TaskV2[[#This Row],[Month]]="",13,MONTH(Email_TaskV2[[#This Row],[Tanggal nodin RFS/RFI]]))</f>
        <v>1</v>
      </c>
    </row>
    <row r="86" spans="1:55" ht="15" customHeight="1" x14ac:dyDescent="0.3">
      <c r="A86" s="59">
        <v>85</v>
      </c>
      <c r="B86" s="28" t="s">
        <v>716</v>
      </c>
      <c r="C86" s="79">
        <v>44951</v>
      </c>
      <c r="D86" s="33" t="s">
        <v>717</v>
      </c>
      <c r="E86" s="28" t="s">
        <v>55</v>
      </c>
      <c r="F86" s="28" t="s">
        <v>90</v>
      </c>
      <c r="G86" s="30">
        <v>44956</v>
      </c>
      <c r="H86" s="30">
        <v>44965</v>
      </c>
      <c r="I86" s="28" t="s">
        <v>718</v>
      </c>
      <c r="J86" s="30">
        <v>44966</v>
      </c>
      <c r="K86" s="43" t="s">
        <v>719</v>
      </c>
      <c r="L86" s="22">
        <f t="shared" si="24"/>
        <v>14</v>
      </c>
      <c r="M86" s="22">
        <f t="shared" si="25"/>
        <v>10</v>
      </c>
      <c r="N86" s="31" t="s">
        <v>68</v>
      </c>
      <c r="O86" s="31" t="s">
        <v>69</v>
      </c>
      <c r="P86" s="31" t="str">
        <f>VLOOKUP(Email_TaskV2[[#This Row],[PIC Dev]],[1]Organization!C:D,2,FALSE)</f>
        <v>Digital and VAS</v>
      </c>
      <c r="Q86" s="33" t="s">
        <v>720</v>
      </c>
      <c r="R86" s="28">
        <v>91</v>
      </c>
      <c r="S86" s="28" t="s">
        <v>75</v>
      </c>
      <c r="T86" s="28" t="s">
        <v>721</v>
      </c>
      <c r="U86" s="43" t="s">
        <v>722</v>
      </c>
      <c r="V86" s="30">
        <v>44908</v>
      </c>
      <c r="W86" s="28" t="s">
        <v>140</v>
      </c>
      <c r="X86" s="28" t="s">
        <v>163</v>
      </c>
      <c r="Y86" s="28" t="s">
        <v>159</v>
      </c>
      <c r="Z86" s="28" t="s">
        <v>58</v>
      </c>
      <c r="AA86" s="28" t="s">
        <v>59</v>
      </c>
      <c r="AB86" s="28" t="s">
        <v>105</v>
      </c>
      <c r="AC86" s="28" t="s">
        <v>71</v>
      </c>
      <c r="AD86" s="18" t="s">
        <v>128</v>
      </c>
      <c r="AE86" s="27"/>
      <c r="AF86" s="27"/>
      <c r="AG86" s="28"/>
      <c r="AH86" s="28"/>
      <c r="AI86" s="57" t="s">
        <v>64</v>
      </c>
      <c r="AJ86" s="58" t="str">
        <f t="shared" si="23"/>
        <v/>
      </c>
      <c r="AK86" s="19"/>
      <c r="AL86" s="19"/>
      <c r="AM86" s="19"/>
      <c r="AN86" s="19"/>
      <c r="AO86" s="19"/>
      <c r="AP86" s="19"/>
      <c r="AQ86" s="20">
        <f ca="1">IF(AND(Email_TaskV2[[#This Row],[Status]]="ON PROGRESS"),TODAY()-Email_TaskV2[[#This Row],[Tanggal nodin RFS/RFI]],0)</f>
        <v>0</v>
      </c>
      <c r="AR86" s="20">
        <f ca="1">IF(AND(Email_TaskV2[[#This Row],[Status]]="ON PROGRESS",Email_TaskV2[[#This Row],[Type]]="RFI"),TODAY()-Email_TaskV2[[#This Row],[Tanggal nodin RFS/RFI]],0)</f>
        <v>0</v>
      </c>
      <c r="AS86" s="20" t="str">
        <f ca="1">IF(Email_TaskV2[[#This Row],[Aging]]&gt;7,"Warning","")</f>
        <v/>
      </c>
      <c r="AT86" s="37"/>
      <c r="AU86" s="37"/>
      <c r="AV86" s="37"/>
      <c r="AW86" s="37" t="str">
        <f>IF(AND(Email_TaskV2[[#This Row],[Status]]="ON PROGRESS",Email_TaskV2[[#This Row],[Type]]="RFS"),"YES","")</f>
        <v/>
      </c>
      <c r="AX86" s="17" t="str">
        <f>IF(AND(Email_TaskV2[[#This Row],[Status]]="ON PROGRESS",Email_TaskV2[[#This Row],[Type]]="RFI"),"YES","")</f>
        <v/>
      </c>
      <c r="AY86" s="37">
        <f>IF(Email_TaskV2[[#This Row],[Nomor Nodin RFS/RFI]]="","",DAY(Email_TaskV2[[#This Row],[Tanggal nodin RFS/RFI]]))</f>
        <v>25</v>
      </c>
      <c r="AZ86" s="45" t="str">
        <f>IF(Email_TaskV2[[#This Row],[Nomor Nodin RFS/RFI]]="","",TEXT(Email_TaskV2[[#This Row],[Tanggal nodin RFS/RFI]],"MMM"))</f>
        <v>Jan</v>
      </c>
      <c r="BA86" s="46" t="str">
        <f>IF(Email_TaskV2[[#This Row],[Nodin BO]]="","No","Yes")</f>
        <v>Yes</v>
      </c>
      <c r="BB86" s="61">
        <f>YEAR(Email_TaskV2[[#This Row],[Tanggal nodin RFS/RFI]])</f>
        <v>2023</v>
      </c>
      <c r="BC86" s="42">
        <f>IF(Email_TaskV2[[#This Row],[Month]]="",13,MONTH(Email_TaskV2[[#This Row],[Tanggal nodin RFS/RFI]]))</f>
        <v>1</v>
      </c>
    </row>
    <row r="87" spans="1:55" ht="15" customHeight="1" x14ac:dyDescent="0.3">
      <c r="A87" s="59">
        <v>86</v>
      </c>
      <c r="B87" s="28" t="s">
        <v>723</v>
      </c>
      <c r="C87" s="79">
        <v>44952</v>
      </c>
      <c r="D87" s="33" t="s">
        <v>724</v>
      </c>
      <c r="E87" s="28" t="s">
        <v>55</v>
      </c>
      <c r="F87" s="28" t="s">
        <v>90</v>
      </c>
      <c r="G87" s="30">
        <v>44952</v>
      </c>
      <c r="H87" s="30">
        <v>44958</v>
      </c>
      <c r="I87" s="28" t="s">
        <v>725</v>
      </c>
      <c r="J87" s="30">
        <v>44958</v>
      </c>
      <c r="K87" s="43" t="s">
        <v>726</v>
      </c>
      <c r="L87" s="22">
        <f t="shared" si="24"/>
        <v>6</v>
      </c>
      <c r="M87" s="22">
        <f t="shared" si="25"/>
        <v>6</v>
      </c>
      <c r="N87" s="31" t="s">
        <v>107</v>
      </c>
      <c r="O87" s="31" t="s">
        <v>108</v>
      </c>
      <c r="P87" s="31" t="str">
        <f>VLOOKUP(Email_TaskV2[[#This Row],[PIC Dev]],[1]Organization!C:D,2,FALSE)</f>
        <v>Digital and VAS</v>
      </c>
      <c r="Q87" s="33" t="s">
        <v>727</v>
      </c>
      <c r="R87" s="28">
        <v>635</v>
      </c>
      <c r="S87" s="28" t="s">
        <v>57</v>
      </c>
      <c r="T87" s="28" t="s">
        <v>217</v>
      </c>
      <c r="U87" s="50" t="s">
        <v>728</v>
      </c>
      <c r="V87" s="28"/>
      <c r="W87" s="28" t="s">
        <v>157</v>
      </c>
      <c r="X87" s="28"/>
      <c r="Y87" s="28"/>
      <c r="Z87" s="28" t="s">
        <v>58</v>
      </c>
      <c r="AA87" s="28" t="s">
        <v>59</v>
      </c>
      <c r="AB87" s="28" t="s">
        <v>70</v>
      </c>
      <c r="AC87" s="28" t="s">
        <v>71</v>
      </c>
      <c r="AD87" s="18" t="s">
        <v>109</v>
      </c>
      <c r="AE87" s="27"/>
      <c r="AF87" s="27"/>
      <c r="AG87" s="28"/>
      <c r="AH87" s="28"/>
      <c r="AI87" s="57" t="s">
        <v>62</v>
      </c>
      <c r="AJ87" s="58" t="str">
        <f t="shared" si="23"/>
        <v>(Prima Automation)</v>
      </c>
      <c r="AK87" s="19"/>
      <c r="AL87" s="19">
        <v>2</v>
      </c>
      <c r="AM87" s="19"/>
      <c r="AN87" s="19"/>
      <c r="AO87" s="19"/>
      <c r="AP87" s="19"/>
      <c r="AQ87" s="20">
        <f ca="1">IF(AND(Email_TaskV2[[#This Row],[Status]]="ON PROGRESS"),TODAY()-Email_TaskV2[[#This Row],[Tanggal nodin RFS/RFI]],0)</f>
        <v>0</v>
      </c>
      <c r="AR87" s="20">
        <f ca="1">IF(AND(Email_TaskV2[[#This Row],[Status]]="ON PROGRESS",Email_TaskV2[[#This Row],[Type]]="RFI"),TODAY()-Email_TaskV2[[#This Row],[Tanggal nodin RFS/RFI]],0)</f>
        <v>0</v>
      </c>
      <c r="AS87" s="20" t="str">
        <f ca="1">IF(Email_TaskV2[[#This Row],[Aging]]&gt;7,"Warning","")</f>
        <v/>
      </c>
      <c r="AT87" s="37"/>
      <c r="AU87" s="37"/>
      <c r="AV87" s="37"/>
      <c r="AW87" s="37" t="str">
        <f>IF(AND(Email_TaskV2[[#This Row],[Status]]="ON PROGRESS",Email_TaskV2[[#This Row],[Type]]="RFS"),"YES","")</f>
        <v/>
      </c>
      <c r="AX87" s="49" t="str">
        <f>IF(AND(Email_TaskV2[[#This Row],[Status]]="ON PROGRESS",Email_TaskV2[[#This Row],[Type]]="RFI"),"YES","")</f>
        <v/>
      </c>
      <c r="AY87" s="37">
        <f>IF(Email_TaskV2[[#This Row],[Nomor Nodin RFS/RFI]]="","",DAY(Email_TaskV2[[#This Row],[Tanggal nodin RFS/RFI]]))</f>
        <v>26</v>
      </c>
      <c r="AZ87" s="45" t="str">
        <f>IF(Email_TaskV2[[#This Row],[Nomor Nodin RFS/RFI]]="","",TEXT(Email_TaskV2[[#This Row],[Tanggal nodin RFS/RFI]],"MMM"))</f>
        <v>Jan</v>
      </c>
      <c r="BA87" s="46" t="str">
        <f>IF(Email_TaskV2[[#This Row],[Nodin BO]]="","No","Yes")</f>
        <v>Yes</v>
      </c>
      <c r="BB87" s="61">
        <f>YEAR(Email_TaskV2[[#This Row],[Tanggal nodin RFS/RFI]])</f>
        <v>2023</v>
      </c>
      <c r="BC87" s="42">
        <f>IF(Email_TaskV2[[#This Row],[Month]]="",13,MONTH(Email_TaskV2[[#This Row],[Tanggal nodin RFS/RFI]]))</f>
        <v>1</v>
      </c>
    </row>
    <row r="88" spans="1:55" ht="15" customHeight="1" x14ac:dyDescent="0.3">
      <c r="A88" s="59">
        <v>87</v>
      </c>
      <c r="B88" s="22" t="s">
        <v>729</v>
      </c>
      <c r="C88" s="80">
        <v>44952</v>
      </c>
      <c r="D88" s="68" t="s">
        <v>730</v>
      </c>
      <c r="E88" s="69" t="s">
        <v>676</v>
      </c>
      <c r="F88" s="74">
        <v>0.7</v>
      </c>
      <c r="G88" s="82">
        <v>44960</v>
      </c>
      <c r="H88" s="82"/>
      <c r="I88" s="22"/>
      <c r="J88" s="82"/>
      <c r="K88" s="28"/>
      <c r="L88" s="23"/>
      <c r="M88" s="24"/>
      <c r="N88" s="31" t="s">
        <v>107</v>
      </c>
      <c r="O88" s="31" t="s">
        <v>108</v>
      </c>
      <c r="P88" s="24" t="str">
        <f>VLOOKUP(Email_TaskV2[[#This Row],[PIC Dev]],[1]Organization!C:D,2,FALSE)</f>
        <v>Digital and VAS</v>
      </c>
      <c r="Q88" s="24"/>
      <c r="R88" s="22"/>
      <c r="S88" s="22" t="s">
        <v>57</v>
      </c>
      <c r="T88" s="22"/>
      <c r="U88" s="28"/>
      <c r="V88" s="28"/>
      <c r="W88" s="28" t="s">
        <v>157</v>
      </c>
      <c r="X88" s="28"/>
      <c r="Y88" s="28"/>
      <c r="Z88" s="28" t="s">
        <v>58</v>
      </c>
      <c r="AA88" s="28" t="s">
        <v>59</v>
      </c>
      <c r="AB88" s="28" t="s">
        <v>94</v>
      </c>
      <c r="AC88" s="28" t="s">
        <v>71</v>
      </c>
      <c r="AD88" s="18" t="s">
        <v>139</v>
      </c>
      <c r="AE88" s="23" t="s">
        <v>129</v>
      </c>
      <c r="AF88" s="23"/>
      <c r="AG88" s="22"/>
      <c r="AH88" s="22"/>
      <c r="AI88" s="57" t="s">
        <v>64</v>
      </c>
      <c r="AJ88" s="58" t="str">
        <f t="shared" si="23"/>
        <v/>
      </c>
      <c r="AK88" s="19"/>
      <c r="AL88" s="19"/>
      <c r="AM88" s="19"/>
      <c r="AN88" s="19"/>
      <c r="AO88" s="19"/>
      <c r="AP88" s="19"/>
      <c r="AQ88" s="20">
        <f ca="1">IF(AND(Email_TaskV2[[#This Row],[Status]]="ON PROGRESS"),TODAY()-Email_TaskV2[[#This Row],[Tanggal nodin RFS/RFI]],0)</f>
        <v>22</v>
      </c>
      <c r="AR88" s="20">
        <f ca="1">IF(AND(Email_TaskV2[[#This Row],[Status]]="ON PROGRESS",Email_TaskV2[[#This Row],[Type]]="RFI"),TODAY()-Email_TaskV2[[#This Row],[Tanggal nodin RFS/RFI]],0)</f>
        <v>0</v>
      </c>
      <c r="AS88" s="20" t="str">
        <f ca="1">IF(Email_TaskV2[[#This Row],[Aging]]&gt;7,"Warning","")</f>
        <v>Warning</v>
      </c>
      <c r="AT88" s="37"/>
      <c r="AU88" s="37"/>
      <c r="AV88" s="37"/>
      <c r="AW88" s="37" t="str">
        <f>IF(AND(Email_TaskV2[[#This Row],[Status]]="ON PROGRESS",Email_TaskV2[[#This Row],[Type]]="RFS"),"YES","")</f>
        <v>YES</v>
      </c>
      <c r="AX88" s="49" t="str">
        <f>IF(AND(Email_TaskV2[[#This Row],[Status]]="ON PROGRESS",Email_TaskV2[[#This Row],[Type]]="RFI"),"YES","")</f>
        <v/>
      </c>
      <c r="AY88" s="37">
        <f>IF(Email_TaskV2[[#This Row],[Nomor Nodin RFS/RFI]]="","",DAY(Email_TaskV2[[#This Row],[Tanggal nodin RFS/RFI]]))</f>
        <v>26</v>
      </c>
      <c r="AZ88" s="45" t="str">
        <f>IF(Email_TaskV2[[#This Row],[Nomor Nodin RFS/RFI]]="","",TEXT(Email_TaskV2[[#This Row],[Tanggal nodin RFS/RFI]],"MMM"))</f>
        <v>Jan</v>
      </c>
      <c r="BA88" s="46" t="str">
        <f>IF(Email_TaskV2[[#This Row],[Nodin BO]]="","No","Yes")</f>
        <v>No</v>
      </c>
      <c r="BB88" s="61">
        <f>YEAR(Email_TaskV2[[#This Row],[Tanggal nodin RFS/RFI]])</f>
        <v>2023</v>
      </c>
      <c r="BC88" s="42">
        <f>IF(Email_TaskV2[[#This Row],[Month]]="",13,MONTH(Email_TaskV2[[#This Row],[Tanggal nodin RFS/RFI]]))</f>
        <v>1</v>
      </c>
    </row>
    <row r="89" spans="1:55" ht="15" customHeight="1" x14ac:dyDescent="0.3">
      <c r="A89" s="59">
        <v>88</v>
      </c>
      <c r="B89" s="28" t="s">
        <v>731</v>
      </c>
      <c r="C89" s="79">
        <v>44952</v>
      </c>
      <c r="D89" s="33" t="s">
        <v>732</v>
      </c>
      <c r="E89" s="28" t="s">
        <v>55</v>
      </c>
      <c r="F89" s="28" t="s">
        <v>90</v>
      </c>
      <c r="G89" s="30">
        <v>44952</v>
      </c>
      <c r="H89" s="30">
        <v>44958</v>
      </c>
      <c r="I89" s="28" t="s">
        <v>733</v>
      </c>
      <c r="J89" s="30">
        <v>44958</v>
      </c>
      <c r="K89" s="50" t="s">
        <v>734</v>
      </c>
      <c r="L89" s="22">
        <f t="shared" ref="L89" si="26">H89-C89</f>
        <v>6</v>
      </c>
      <c r="M89" s="22">
        <f t="shared" ref="M89" si="27">J89-G89</f>
        <v>6</v>
      </c>
      <c r="N89" s="31" t="s">
        <v>107</v>
      </c>
      <c r="O89" s="31" t="s">
        <v>108</v>
      </c>
      <c r="P89" s="31" t="str">
        <f>VLOOKUP(Email_TaskV2[[#This Row],[PIC Dev]],[1]Organization!C:D,2,FALSE)</f>
        <v>Digital and VAS</v>
      </c>
      <c r="Q89" s="33" t="s">
        <v>735</v>
      </c>
      <c r="R89" s="28">
        <v>544</v>
      </c>
      <c r="S89" s="28" t="s">
        <v>57</v>
      </c>
      <c r="T89" s="28" t="s">
        <v>217</v>
      </c>
      <c r="U89" s="50" t="s">
        <v>728</v>
      </c>
      <c r="V89" s="51"/>
      <c r="W89" s="28" t="s">
        <v>157</v>
      </c>
      <c r="X89" s="51"/>
      <c r="Y89" s="51"/>
      <c r="Z89" s="28" t="s">
        <v>58</v>
      </c>
      <c r="AA89" s="28" t="s">
        <v>59</v>
      </c>
      <c r="AB89" s="28" t="s">
        <v>70</v>
      </c>
      <c r="AC89" s="28" t="s">
        <v>71</v>
      </c>
      <c r="AD89" s="18" t="s">
        <v>139</v>
      </c>
      <c r="AE89" s="27"/>
      <c r="AF89" s="27"/>
      <c r="AG89" s="28"/>
      <c r="AH89" s="28"/>
      <c r="AI89" s="57" t="s">
        <v>62</v>
      </c>
      <c r="AJ89" s="58" t="str">
        <f t="shared" si="23"/>
        <v>(Prima Automation)</v>
      </c>
      <c r="AK89" s="19"/>
      <c r="AL89" s="19">
        <v>2</v>
      </c>
      <c r="AM89" s="19"/>
      <c r="AN89" s="19"/>
      <c r="AO89" s="19"/>
      <c r="AP89" s="19"/>
      <c r="AQ89" s="20">
        <f ca="1">IF(AND(Email_TaskV2[[#This Row],[Status]]="ON PROGRESS"),TODAY()-Email_TaskV2[[#This Row],[Tanggal nodin RFS/RFI]],0)</f>
        <v>0</v>
      </c>
      <c r="AR89" s="20">
        <f ca="1">IF(AND(Email_TaskV2[[#This Row],[Status]]="ON PROGRESS",Email_TaskV2[[#This Row],[Type]]="RFI"),TODAY()-Email_TaskV2[[#This Row],[Tanggal nodin RFS/RFI]],0)</f>
        <v>0</v>
      </c>
      <c r="AS89" s="20" t="str">
        <f ca="1">IF(Email_TaskV2[[#This Row],[Aging]]&gt;7,"Warning","")</f>
        <v/>
      </c>
      <c r="AT89" s="37"/>
      <c r="AU89" s="37"/>
      <c r="AV89" s="37"/>
      <c r="AW89" s="37" t="str">
        <f>IF(AND(Email_TaskV2[[#This Row],[Status]]="ON PROGRESS",Email_TaskV2[[#This Row],[Type]]="RFS"),"YES","")</f>
        <v/>
      </c>
      <c r="AX89" s="49" t="str">
        <f>IF(AND(Email_TaskV2[[#This Row],[Status]]="ON PROGRESS",Email_TaskV2[[#This Row],[Type]]="RFI"),"YES","")</f>
        <v/>
      </c>
      <c r="AY89" s="37">
        <f>IF(Email_TaskV2[[#This Row],[Nomor Nodin RFS/RFI]]="","",DAY(Email_TaskV2[[#This Row],[Tanggal nodin RFS/RFI]]))</f>
        <v>26</v>
      </c>
      <c r="AZ89" s="45" t="str">
        <f>IF(Email_TaskV2[[#This Row],[Nomor Nodin RFS/RFI]]="","",TEXT(Email_TaskV2[[#This Row],[Tanggal nodin RFS/RFI]],"MMM"))</f>
        <v>Jan</v>
      </c>
      <c r="BA89" s="46" t="str">
        <f>IF(Email_TaskV2[[#This Row],[Nodin BO]]="","No","Yes")</f>
        <v>Yes</v>
      </c>
      <c r="BB89" s="61">
        <f>YEAR(Email_TaskV2[[#This Row],[Tanggal nodin RFS/RFI]])</f>
        <v>2023</v>
      </c>
      <c r="BC89" s="42">
        <f>IF(Email_TaskV2[[#This Row],[Month]]="",13,MONTH(Email_TaskV2[[#This Row],[Tanggal nodin RFS/RFI]]))</f>
        <v>1</v>
      </c>
    </row>
    <row r="90" spans="1:55" ht="15" customHeight="1" x14ac:dyDescent="0.3">
      <c r="A90" s="59">
        <v>89</v>
      </c>
      <c r="B90" s="28" t="s">
        <v>736</v>
      </c>
      <c r="C90" s="79">
        <v>44952</v>
      </c>
      <c r="D90" s="72" t="s">
        <v>737</v>
      </c>
      <c r="E90" s="57" t="s">
        <v>676</v>
      </c>
      <c r="F90" s="73">
        <v>0.75</v>
      </c>
      <c r="G90" s="30">
        <v>44958</v>
      </c>
      <c r="H90" s="30"/>
      <c r="I90" s="28"/>
      <c r="J90" s="30"/>
      <c r="K90" s="28"/>
      <c r="L90" s="27"/>
      <c r="M90" s="31"/>
      <c r="N90" s="31" t="s">
        <v>107</v>
      </c>
      <c r="O90" s="31" t="s">
        <v>108</v>
      </c>
      <c r="P90" s="31" t="str">
        <f>VLOOKUP(Email_TaskV2[[#This Row],[PIC Dev]],[1]Organization!C:D,2,FALSE)</f>
        <v>Digital and VAS</v>
      </c>
      <c r="Q90" s="31"/>
      <c r="R90" s="28"/>
      <c r="S90" s="28" t="s">
        <v>75</v>
      </c>
      <c r="T90" s="28"/>
      <c r="U90" s="28"/>
      <c r="V90" s="28"/>
      <c r="W90" s="28" t="s">
        <v>157</v>
      </c>
      <c r="X90" s="28"/>
      <c r="Y90" s="28"/>
      <c r="Z90" s="28" t="s">
        <v>58</v>
      </c>
      <c r="AA90" s="28" t="s">
        <v>59</v>
      </c>
      <c r="AB90" s="28" t="s">
        <v>70</v>
      </c>
      <c r="AC90" s="28" t="s">
        <v>71</v>
      </c>
      <c r="AD90" s="18" t="s">
        <v>128</v>
      </c>
      <c r="AE90" s="27"/>
      <c r="AF90" s="27"/>
      <c r="AG90" s="28"/>
      <c r="AH90" s="28"/>
      <c r="AI90" s="57" t="s">
        <v>110</v>
      </c>
      <c r="AJ90" s="58" t="str">
        <f t="shared" si="23"/>
        <v>(Prima Automation)</v>
      </c>
      <c r="AK90" s="19"/>
      <c r="AL90" s="19">
        <v>2</v>
      </c>
      <c r="AM90" s="19"/>
      <c r="AN90" s="19"/>
      <c r="AO90" s="19"/>
      <c r="AP90" s="19"/>
      <c r="AQ90" s="20">
        <f ca="1">IF(AND(Email_TaskV2[[#This Row],[Status]]="ON PROGRESS"),TODAY()-Email_TaskV2[[#This Row],[Tanggal nodin RFS/RFI]],0)</f>
        <v>22</v>
      </c>
      <c r="AR90" s="20">
        <f ca="1">IF(AND(Email_TaskV2[[#This Row],[Status]]="ON PROGRESS",Email_TaskV2[[#This Row],[Type]]="RFI"),TODAY()-Email_TaskV2[[#This Row],[Tanggal nodin RFS/RFI]],0)</f>
        <v>22</v>
      </c>
      <c r="AS90" s="20" t="str">
        <f ca="1">IF(Email_TaskV2[[#This Row],[Aging]]&gt;7,"Warning","")</f>
        <v>Warning</v>
      </c>
      <c r="AT90" s="37"/>
      <c r="AU90" s="37"/>
      <c r="AV90" s="37"/>
      <c r="AW90" s="37" t="str">
        <f>IF(AND(Email_TaskV2[[#This Row],[Status]]="ON PROGRESS",Email_TaskV2[[#This Row],[Type]]="RFS"),"YES","")</f>
        <v/>
      </c>
      <c r="AX90" s="49" t="str">
        <f>IF(AND(Email_TaskV2[[#This Row],[Status]]="ON PROGRESS",Email_TaskV2[[#This Row],[Type]]="RFI"),"YES","")</f>
        <v>YES</v>
      </c>
      <c r="AY90" s="37">
        <f>IF(Email_TaskV2[[#This Row],[Nomor Nodin RFS/RFI]]="","",DAY(Email_TaskV2[[#This Row],[Tanggal nodin RFS/RFI]]))</f>
        <v>26</v>
      </c>
      <c r="AZ90" s="45" t="str">
        <f>IF(Email_TaskV2[[#This Row],[Nomor Nodin RFS/RFI]]="","",TEXT(Email_TaskV2[[#This Row],[Tanggal nodin RFS/RFI]],"MMM"))</f>
        <v>Jan</v>
      </c>
      <c r="BA90" s="46" t="str">
        <f>IF(Email_TaskV2[[#This Row],[Nodin BO]]="","No","Yes")</f>
        <v>No</v>
      </c>
      <c r="BB90" s="61">
        <f>YEAR(Email_TaskV2[[#This Row],[Tanggal nodin RFS/RFI]])</f>
        <v>2023</v>
      </c>
      <c r="BC90" s="42">
        <f>IF(Email_TaskV2[[#This Row],[Month]]="",13,MONTH(Email_TaskV2[[#This Row],[Tanggal nodin RFS/RFI]]))</f>
        <v>1</v>
      </c>
    </row>
    <row r="91" spans="1:55" ht="15" customHeight="1" x14ac:dyDescent="0.3">
      <c r="A91" s="59">
        <v>90</v>
      </c>
      <c r="B91" s="28" t="s">
        <v>738</v>
      </c>
      <c r="C91" s="79">
        <v>44952</v>
      </c>
      <c r="D91" s="31" t="s">
        <v>739</v>
      </c>
      <c r="E91" s="28" t="s">
        <v>55</v>
      </c>
      <c r="F91" s="28" t="s">
        <v>78</v>
      </c>
      <c r="G91" s="30">
        <v>44952</v>
      </c>
      <c r="H91" s="30">
        <v>44952</v>
      </c>
      <c r="I91" s="28" t="s">
        <v>740</v>
      </c>
      <c r="J91" s="30">
        <v>44952</v>
      </c>
      <c r="K91" s="43" t="s">
        <v>741</v>
      </c>
      <c r="L91" s="22">
        <f t="shared" ref="L91:L92" si="28">H91-C91</f>
        <v>0</v>
      </c>
      <c r="M91" s="22">
        <f t="shared" ref="M91:M92" si="29">J91-G91</f>
        <v>0</v>
      </c>
      <c r="N91" s="31" t="s">
        <v>133</v>
      </c>
      <c r="O91" s="31" t="s">
        <v>134</v>
      </c>
      <c r="P91" s="31" t="str">
        <f>VLOOKUP(Email_TaskV2[[#This Row],[PIC Dev]],[1]Organization!C:D,2,FALSE)</f>
        <v>BSM Prepaid</v>
      </c>
      <c r="Q91" s="31"/>
      <c r="R91" s="28">
        <v>125</v>
      </c>
      <c r="S91" s="28" t="s">
        <v>75</v>
      </c>
      <c r="T91" s="28" t="s">
        <v>742</v>
      </c>
      <c r="U91" s="43" t="s">
        <v>743</v>
      </c>
      <c r="V91" s="30">
        <v>44949</v>
      </c>
      <c r="W91" s="28" t="s">
        <v>120</v>
      </c>
      <c r="X91" s="28" t="s">
        <v>189</v>
      </c>
      <c r="Y91" s="28" t="s">
        <v>190</v>
      </c>
      <c r="Z91" s="28" t="s">
        <v>58</v>
      </c>
      <c r="AA91" s="28" t="s">
        <v>59</v>
      </c>
      <c r="AB91" s="28" t="s">
        <v>120</v>
      </c>
      <c r="AC91" s="28" t="s">
        <v>71</v>
      </c>
      <c r="AD91" s="53" t="s">
        <v>151</v>
      </c>
      <c r="AE91" s="27"/>
      <c r="AF91" s="27"/>
      <c r="AG91" s="28"/>
      <c r="AH91" s="28"/>
      <c r="AI91" s="57" t="s">
        <v>64</v>
      </c>
      <c r="AJ91" s="58" t="str">
        <f t="shared" si="23"/>
        <v/>
      </c>
      <c r="AK91" s="19"/>
      <c r="AL91" s="19"/>
      <c r="AM91" s="19"/>
      <c r="AN91" s="19"/>
      <c r="AO91" s="19"/>
      <c r="AP91" s="19"/>
      <c r="AQ91" s="20">
        <f ca="1">IF(AND(Email_TaskV2[[#This Row],[Status]]="ON PROGRESS"),TODAY()-Email_TaskV2[[#This Row],[Tanggal nodin RFS/RFI]],0)</f>
        <v>0</v>
      </c>
      <c r="AR91" s="20">
        <f ca="1">IF(AND(Email_TaskV2[[#This Row],[Status]]="ON PROGRESS",Email_TaskV2[[#This Row],[Type]]="RFI"),TODAY()-Email_TaskV2[[#This Row],[Tanggal nodin RFS/RFI]],0)</f>
        <v>0</v>
      </c>
      <c r="AS91" s="20" t="str">
        <f ca="1">IF(Email_TaskV2[[#This Row],[Aging]]&gt;7,"Warning","")</f>
        <v/>
      </c>
      <c r="AT91" s="37"/>
      <c r="AU91" s="37"/>
      <c r="AV91" s="37"/>
      <c r="AW91" s="37" t="str">
        <f>IF(AND(Email_TaskV2[[#This Row],[Status]]="ON PROGRESS",Email_TaskV2[[#This Row],[Type]]="RFS"),"YES","")</f>
        <v/>
      </c>
      <c r="AX91" s="17" t="str">
        <f>IF(AND(Email_TaskV2[[#This Row],[Status]]="ON PROGRESS",Email_TaskV2[[#This Row],[Type]]="RFI"),"YES","")</f>
        <v/>
      </c>
      <c r="AY91" s="37">
        <f>IF(Email_TaskV2[[#This Row],[Nomor Nodin RFS/RFI]]="","",DAY(Email_TaskV2[[#This Row],[Tanggal nodin RFS/RFI]]))</f>
        <v>26</v>
      </c>
      <c r="AZ91" s="45" t="str">
        <f>IF(Email_TaskV2[[#This Row],[Nomor Nodin RFS/RFI]]="","",TEXT(Email_TaskV2[[#This Row],[Tanggal nodin RFS/RFI]],"MMM"))</f>
        <v>Jan</v>
      </c>
      <c r="BA91" s="46" t="str">
        <f>IF(Email_TaskV2[[#This Row],[Nodin BO]]="","No","Yes")</f>
        <v>Yes</v>
      </c>
      <c r="BB91" s="61">
        <f>YEAR(Email_TaskV2[[#This Row],[Tanggal nodin RFS/RFI]])</f>
        <v>2023</v>
      </c>
      <c r="BC91" s="42">
        <f>IF(Email_TaskV2[[#This Row],[Month]]="",13,MONTH(Email_TaskV2[[#This Row],[Tanggal nodin RFS/RFI]]))</f>
        <v>1</v>
      </c>
    </row>
    <row r="92" spans="1:55" ht="15" customHeight="1" x14ac:dyDescent="0.3">
      <c r="A92" s="59">
        <v>91</v>
      </c>
      <c r="B92" s="28" t="s">
        <v>744</v>
      </c>
      <c r="C92" s="79">
        <v>44952</v>
      </c>
      <c r="D92" s="33" t="s">
        <v>745</v>
      </c>
      <c r="E92" s="28" t="s">
        <v>55</v>
      </c>
      <c r="F92" s="28" t="s">
        <v>78</v>
      </c>
      <c r="G92" s="30">
        <v>44956</v>
      </c>
      <c r="H92" s="30">
        <v>44958</v>
      </c>
      <c r="I92" s="28" t="s">
        <v>746</v>
      </c>
      <c r="J92" s="30">
        <v>44958</v>
      </c>
      <c r="K92" s="28" t="s">
        <v>747</v>
      </c>
      <c r="L92" s="22">
        <f t="shared" si="28"/>
        <v>6</v>
      </c>
      <c r="M92" s="22">
        <f t="shared" si="29"/>
        <v>2</v>
      </c>
      <c r="N92" s="31" t="s">
        <v>107</v>
      </c>
      <c r="O92" s="31" t="s">
        <v>108</v>
      </c>
      <c r="P92" s="31" t="str">
        <f>VLOOKUP(Email_TaskV2[[#This Row],[PIC Dev]],[1]Organization!C:D,2,FALSE)</f>
        <v>Digital and VAS</v>
      </c>
      <c r="Q92" s="31"/>
      <c r="R92" s="28">
        <v>115</v>
      </c>
      <c r="S92" s="28" t="s">
        <v>75</v>
      </c>
      <c r="T92" s="28"/>
      <c r="U92" s="28"/>
      <c r="V92" s="28"/>
      <c r="W92" s="28" t="s">
        <v>157</v>
      </c>
      <c r="X92" s="28"/>
      <c r="Y92" s="28"/>
      <c r="Z92" s="28" t="s">
        <v>58</v>
      </c>
      <c r="AA92" s="28" t="s">
        <v>59</v>
      </c>
      <c r="AB92" s="28" t="s">
        <v>94</v>
      </c>
      <c r="AC92" s="28" t="s">
        <v>71</v>
      </c>
      <c r="AD92" s="53" t="s">
        <v>151</v>
      </c>
      <c r="AE92" s="27" t="s">
        <v>106</v>
      </c>
      <c r="AF92" s="27"/>
      <c r="AG92" s="28"/>
      <c r="AH92" s="28"/>
      <c r="AI92" s="57" t="s">
        <v>64</v>
      </c>
      <c r="AJ92" s="58" t="str">
        <f t="shared" si="23"/>
        <v/>
      </c>
      <c r="AK92" s="19"/>
      <c r="AL92" s="19"/>
      <c r="AM92" s="19"/>
      <c r="AN92" s="19"/>
      <c r="AO92" s="19"/>
      <c r="AP92" s="19"/>
      <c r="AQ92" s="20">
        <f ca="1">IF(AND(Email_TaskV2[[#This Row],[Status]]="ON PROGRESS"),TODAY()-Email_TaskV2[[#This Row],[Tanggal nodin RFS/RFI]],0)</f>
        <v>0</v>
      </c>
      <c r="AR92" s="20">
        <f ca="1">IF(AND(Email_TaskV2[[#This Row],[Status]]="ON PROGRESS",Email_TaskV2[[#This Row],[Type]]="RFI"),TODAY()-Email_TaskV2[[#This Row],[Tanggal nodin RFS/RFI]],0)</f>
        <v>0</v>
      </c>
      <c r="AS92" s="20" t="str">
        <f ca="1">IF(Email_TaskV2[[#This Row],[Aging]]&gt;7,"Warning","")</f>
        <v/>
      </c>
      <c r="AT92" s="37"/>
      <c r="AU92" s="37"/>
      <c r="AV92" s="37"/>
      <c r="AW92" s="37" t="str">
        <f>IF(AND(Email_TaskV2[[#This Row],[Status]]="ON PROGRESS",Email_TaskV2[[#This Row],[Type]]="RFS"),"YES","")</f>
        <v/>
      </c>
      <c r="AX92" s="49" t="str">
        <f>IF(AND(Email_TaskV2[[#This Row],[Status]]="ON PROGRESS",Email_TaskV2[[#This Row],[Type]]="RFI"),"YES","")</f>
        <v/>
      </c>
      <c r="AY92" s="37">
        <f>IF(Email_TaskV2[[#This Row],[Nomor Nodin RFS/RFI]]="","",DAY(Email_TaskV2[[#This Row],[Tanggal nodin RFS/RFI]]))</f>
        <v>26</v>
      </c>
      <c r="AZ92" s="45" t="str">
        <f>IF(Email_TaskV2[[#This Row],[Nomor Nodin RFS/RFI]]="","",TEXT(Email_TaskV2[[#This Row],[Tanggal nodin RFS/RFI]],"MMM"))</f>
        <v>Jan</v>
      </c>
      <c r="BA92" s="46" t="str">
        <f>IF(Email_TaskV2[[#This Row],[Nodin BO]]="","No","Yes")</f>
        <v>No</v>
      </c>
      <c r="BB92" s="61">
        <f>YEAR(Email_TaskV2[[#This Row],[Tanggal nodin RFS/RFI]])</f>
        <v>2023</v>
      </c>
      <c r="BC92" s="42">
        <f>IF(Email_TaskV2[[#This Row],[Month]]="",13,MONTH(Email_TaskV2[[#This Row],[Tanggal nodin RFS/RFI]]))</f>
        <v>1</v>
      </c>
    </row>
    <row r="93" spans="1:55" ht="15" customHeight="1" x14ac:dyDescent="0.3">
      <c r="A93" s="59">
        <v>92</v>
      </c>
      <c r="B93" s="28" t="s">
        <v>748</v>
      </c>
      <c r="C93" s="79">
        <v>44952</v>
      </c>
      <c r="D93" s="33" t="s">
        <v>749</v>
      </c>
      <c r="E93" s="39" t="s">
        <v>79</v>
      </c>
      <c r="F93" s="38" t="s">
        <v>80</v>
      </c>
      <c r="G93" s="30">
        <v>44952</v>
      </c>
      <c r="H93" s="30">
        <v>44966</v>
      </c>
      <c r="I93" s="28"/>
      <c r="J93" s="30"/>
      <c r="K93" s="28"/>
      <c r="L93" s="27"/>
      <c r="M93" s="31"/>
      <c r="N93" s="31" t="s">
        <v>127</v>
      </c>
      <c r="O93" s="31" t="s">
        <v>56</v>
      </c>
      <c r="P93" s="31" t="str">
        <f>VLOOKUP(Email_TaskV2[[#This Row],[PIC Dev]],[1]Organization!C:D,2,FALSE)</f>
        <v>BSM Prepaid</v>
      </c>
      <c r="Q93" s="31" t="s">
        <v>750</v>
      </c>
      <c r="R93" s="28"/>
      <c r="S93" s="28" t="s">
        <v>57</v>
      </c>
      <c r="T93" s="28"/>
      <c r="U93" s="28"/>
      <c r="V93" s="28"/>
      <c r="W93" s="28" t="s">
        <v>166</v>
      </c>
      <c r="X93" s="28"/>
      <c r="Y93" s="28"/>
      <c r="Z93" s="28" t="s">
        <v>58</v>
      </c>
      <c r="AA93" s="28" t="s">
        <v>59</v>
      </c>
      <c r="AB93" s="28" t="s">
        <v>60</v>
      </c>
      <c r="AC93" s="28" t="s">
        <v>61</v>
      </c>
      <c r="AD93" s="18" t="s">
        <v>141</v>
      </c>
      <c r="AE93" s="27"/>
      <c r="AF93" s="27"/>
      <c r="AG93" s="28"/>
      <c r="AH93" s="28"/>
      <c r="AI93" s="57" t="s">
        <v>62</v>
      </c>
      <c r="AJ93" s="58" t="str">
        <f t="shared" si="23"/>
        <v>(FUT Simulator)</v>
      </c>
      <c r="AK93" s="19"/>
      <c r="AL93" s="19"/>
      <c r="AM93" s="19">
        <v>3</v>
      </c>
      <c r="AN93" s="19"/>
      <c r="AO93" s="19"/>
      <c r="AP93" s="19"/>
      <c r="AQ93" s="20">
        <f ca="1">IF(AND(Email_TaskV2[[#This Row],[Status]]="ON PROGRESS"),TODAY()-Email_TaskV2[[#This Row],[Tanggal nodin RFS/RFI]],0)</f>
        <v>0</v>
      </c>
      <c r="AR93" s="20">
        <f ca="1">IF(AND(Email_TaskV2[[#This Row],[Status]]="ON PROGRESS",Email_TaskV2[[#This Row],[Type]]="RFI"),TODAY()-Email_TaskV2[[#This Row],[Tanggal nodin RFS/RFI]],0)</f>
        <v>0</v>
      </c>
      <c r="AS93" s="20" t="str">
        <f ca="1">IF(Email_TaskV2[[#This Row],[Aging]]&gt;7,"Warning","")</f>
        <v/>
      </c>
      <c r="AT93" s="37"/>
      <c r="AU93" s="37"/>
      <c r="AV93" s="37"/>
      <c r="AW93" s="37" t="str">
        <f>IF(AND(Email_TaskV2[[#This Row],[Status]]="ON PROGRESS",Email_TaskV2[[#This Row],[Type]]="RFS"),"YES","")</f>
        <v/>
      </c>
      <c r="AX93" s="49" t="str">
        <f>IF(AND(Email_TaskV2[[#This Row],[Status]]="ON PROGRESS",Email_TaskV2[[#This Row],[Type]]="RFI"),"YES","")</f>
        <v/>
      </c>
      <c r="AY93" s="37">
        <f>IF(Email_TaskV2[[#This Row],[Nomor Nodin RFS/RFI]]="","",DAY(Email_TaskV2[[#This Row],[Tanggal nodin RFS/RFI]]))</f>
        <v>26</v>
      </c>
      <c r="AZ93" s="45" t="str">
        <f>IF(Email_TaskV2[[#This Row],[Nomor Nodin RFS/RFI]]="","",TEXT(Email_TaskV2[[#This Row],[Tanggal nodin RFS/RFI]],"MMM"))</f>
        <v>Jan</v>
      </c>
      <c r="BA93" s="46" t="str">
        <f>IF(Email_TaskV2[[#This Row],[Nodin BO]]="","No","Yes")</f>
        <v>No</v>
      </c>
      <c r="BB93" s="61">
        <f>YEAR(Email_TaskV2[[#This Row],[Tanggal nodin RFS/RFI]])</f>
        <v>2023</v>
      </c>
      <c r="BC93" s="42">
        <f>IF(Email_TaskV2[[#This Row],[Month]]="",13,MONTH(Email_TaskV2[[#This Row],[Tanggal nodin RFS/RFI]]))</f>
        <v>1</v>
      </c>
    </row>
    <row r="94" spans="1:55" ht="15" customHeight="1" x14ac:dyDescent="0.3">
      <c r="A94" s="59">
        <v>93</v>
      </c>
      <c r="B94" s="28" t="s">
        <v>751</v>
      </c>
      <c r="C94" s="79">
        <v>44952</v>
      </c>
      <c r="D94" s="33" t="s">
        <v>752</v>
      </c>
      <c r="E94" s="28" t="s">
        <v>55</v>
      </c>
      <c r="F94" s="28" t="s">
        <v>90</v>
      </c>
      <c r="G94" s="30">
        <v>44957</v>
      </c>
      <c r="H94" s="30">
        <v>44964</v>
      </c>
      <c r="I94" s="28" t="s">
        <v>753</v>
      </c>
      <c r="J94" s="30">
        <v>44960</v>
      </c>
      <c r="K94" s="43" t="s">
        <v>754</v>
      </c>
      <c r="L94" s="22">
        <f t="shared" ref="L94:L98" si="30">H94-C94</f>
        <v>12</v>
      </c>
      <c r="M94" s="22">
        <f t="shared" ref="M94:M98" si="31">J94-G94</f>
        <v>3</v>
      </c>
      <c r="N94" s="31" t="s">
        <v>127</v>
      </c>
      <c r="O94" s="31" t="s">
        <v>56</v>
      </c>
      <c r="P94" s="31" t="str">
        <f>VLOOKUP(Email_TaskV2[[#This Row],[PIC Dev]],[1]Organization!C:D,2,FALSE)</f>
        <v>BSM Prepaid</v>
      </c>
      <c r="Q94" s="33" t="s">
        <v>755</v>
      </c>
      <c r="R94" s="28">
        <v>164</v>
      </c>
      <c r="S94" s="28" t="s">
        <v>75</v>
      </c>
      <c r="T94" s="28" t="s">
        <v>381</v>
      </c>
      <c r="U94" s="43" t="s">
        <v>382</v>
      </c>
      <c r="V94" s="30">
        <v>44935</v>
      </c>
      <c r="W94" s="28" t="s">
        <v>166</v>
      </c>
      <c r="X94" s="28" t="s">
        <v>383</v>
      </c>
      <c r="Y94" s="28" t="s">
        <v>224</v>
      </c>
      <c r="Z94" s="28" t="s">
        <v>58</v>
      </c>
      <c r="AA94" s="28" t="s">
        <v>59</v>
      </c>
      <c r="AB94" s="28" t="s">
        <v>60</v>
      </c>
      <c r="AC94" s="28" t="s">
        <v>61</v>
      </c>
      <c r="AD94" s="18" t="s">
        <v>103</v>
      </c>
      <c r="AE94" s="27"/>
      <c r="AF94" s="27"/>
      <c r="AG94" s="28"/>
      <c r="AH94" s="28"/>
      <c r="AI94" s="57" t="s">
        <v>62</v>
      </c>
      <c r="AJ94" s="58" t="str">
        <f t="shared" si="23"/>
        <v>(Cetho Automation)</v>
      </c>
      <c r="AK94" s="19"/>
      <c r="AL94" s="19"/>
      <c r="AM94" s="19"/>
      <c r="AN94" s="19"/>
      <c r="AO94" s="19">
        <v>5</v>
      </c>
      <c r="AP94" s="19"/>
      <c r="AQ94" s="20">
        <f ca="1">IF(AND(Email_TaskV2[[#This Row],[Status]]="ON PROGRESS"),TODAY()-Email_TaskV2[[#This Row],[Tanggal nodin RFS/RFI]],0)</f>
        <v>0</v>
      </c>
      <c r="AR94" s="20">
        <f ca="1">IF(AND(Email_TaskV2[[#This Row],[Status]]="ON PROGRESS",Email_TaskV2[[#This Row],[Type]]="RFI"),TODAY()-Email_TaskV2[[#This Row],[Tanggal nodin RFS/RFI]],0)</f>
        <v>0</v>
      </c>
      <c r="AS94" s="20" t="str">
        <f ca="1">IF(Email_TaskV2[[#This Row],[Aging]]&gt;7,"Warning","")</f>
        <v/>
      </c>
      <c r="AT94" s="37"/>
      <c r="AU94" s="37"/>
      <c r="AV94" s="37"/>
      <c r="AW94" s="37" t="str">
        <f>IF(AND(Email_TaskV2[[#This Row],[Status]]="ON PROGRESS",Email_TaskV2[[#This Row],[Type]]="RFS"),"YES","")</f>
        <v/>
      </c>
      <c r="AX94" s="17" t="str">
        <f>IF(AND(Email_TaskV2[[#This Row],[Status]]="ON PROGRESS",Email_TaskV2[[#This Row],[Type]]="RFI"),"YES","")</f>
        <v/>
      </c>
      <c r="AY94" s="37">
        <f>IF(Email_TaskV2[[#This Row],[Nomor Nodin RFS/RFI]]="","",DAY(Email_TaskV2[[#This Row],[Tanggal nodin RFS/RFI]]))</f>
        <v>26</v>
      </c>
      <c r="AZ94" s="45" t="str">
        <f>IF(Email_TaskV2[[#This Row],[Nomor Nodin RFS/RFI]]="","",TEXT(Email_TaskV2[[#This Row],[Tanggal nodin RFS/RFI]],"MMM"))</f>
        <v>Jan</v>
      </c>
      <c r="BA94" s="46" t="str">
        <f>IF(Email_TaskV2[[#This Row],[Nodin BO]]="","No","Yes")</f>
        <v>Yes</v>
      </c>
      <c r="BB94" s="61">
        <f>YEAR(Email_TaskV2[[#This Row],[Tanggal nodin RFS/RFI]])</f>
        <v>2023</v>
      </c>
      <c r="BC94" s="42">
        <f>IF(Email_TaskV2[[#This Row],[Month]]="",13,MONTH(Email_TaskV2[[#This Row],[Tanggal nodin RFS/RFI]]))</f>
        <v>1</v>
      </c>
    </row>
    <row r="95" spans="1:55" ht="15" customHeight="1" x14ac:dyDescent="0.3">
      <c r="A95" s="59">
        <v>94</v>
      </c>
      <c r="B95" s="28" t="s">
        <v>756</v>
      </c>
      <c r="C95" s="79">
        <v>44953</v>
      </c>
      <c r="D95" s="33" t="s">
        <v>757</v>
      </c>
      <c r="E95" s="28" t="s">
        <v>55</v>
      </c>
      <c r="F95" s="28" t="s">
        <v>66</v>
      </c>
      <c r="G95" s="30">
        <v>44953</v>
      </c>
      <c r="H95" s="30">
        <v>44953</v>
      </c>
      <c r="I95" s="28" t="s">
        <v>758</v>
      </c>
      <c r="J95" s="30">
        <v>44953</v>
      </c>
      <c r="K95" s="43" t="s">
        <v>759</v>
      </c>
      <c r="L95" s="22">
        <f t="shared" si="30"/>
        <v>0</v>
      </c>
      <c r="M95" s="22">
        <f t="shared" si="31"/>
        <v>0</v>
      </c>
      <c r="N95" s="31" t="s">
        <v>81</v>
      </c>
      <c r="O95" s="31" t="s">
        <v>82</v>
      </c>
      <c r="P95" s="31" t="str">
        <f>VLOOKUP(Email_TaskV2[[#This Row],[PIC Dev]],[1]Organization!C:D,2,FALSE)</f>
        <v>Business Architecture</v>
      </c>
      <c r="Q95" s="31" t="s">
        <v>760</v>
      </c>
      <c r="R95" s="28">
        <v>22</v>
      </c>
      <c r="S95" s="28" t="s">
        <v>57</v>
      </c>
      <c r="T95" s="28" t="s">
        <v>761</v>
      </c>
      <c r="U95" s="28" t="s">
        <v>762</v>
      </c>
      <c r="V95" s="30">
        <v>44952</v>
      </c>
      <c r="W95" s="28" t="s">
        <v>83</v>
      </c>
      <c r="X95" s="28" t="s">
        <v>197</v>
      </c>
      <c r="Y95" s="28" t="s">
        <v>198</v>
      </c>
      <c r="Z95" s="28" t="s">
        <v>58</v>
      </c>
      <c r="AA95" s="28" t="s">
        <v>59</v>
      </c>
      <c r="AB95" s="28" t="s">
        <v>83</v>
      </c>
      <c r="AC95" s="28" t="s">
        <v>61</v>
      </c>
      <c r="AD95" s="53" t="s">
        <v>142</v>
      </c>
      <c r="AE95" s="27"/>
      <c r="AF95" s="27"/>
      <c r="AG95" s="28"/>
      <c r="AH95" s="28"/>
      <c r="AI95" s="57" t="s">
        <v>64</v>
      </c>
      <c r="AJ95" s="58" t="str">
        <f t="shared" si="23"/>
        <v/>
      </c>
      <c r="AK95" s="19"/>
      <c r="AL95" s="19"/>
      <c r="AM95" s="19"/>
      <c r="AN95" s="19"/>
      <c r="AO95" s="19"/>
      <c r="AP95" s="19"/>
      <c r="AQ95" s="20">
        <f ca="1">IF(AND(Email_TaskV2[[#This Row],[Status]]="ON PROGRESS"),TODAY()-Email_TaskV2[[#This Row],[Tanggal nodin RFS/RFI]],0)</f>
        <v>0</v>
      </c>
      <c r="AR95" s="20">
        <f ca="1">IF(AND(Email_TaskV2[[#This Row],[Status]]="ON PROGRESS",Email_TaskV2[[#This Row],[Type]]="RFI"),TODAY()-Email_TaskV2[[#This Row],[Tanggal nodin RFS/RFI]],0)</f>
        <v>0</v>
      </c>
      <c r="AS95" s="20" t="str">
        <f ca="1">IF(Email_TaskV2[[#This Row],[Aging]]&gt;7,"Warning","")</f>
        <v/>
      </c>
      <c r="AT95" s="37"/>
      <c r="AU95" s="37"/>
      <c r="AV95" s="37"/>
      <c r="AW95" s="37" t="str">
        <f>IF(AND(Email_TaskV2[[#This Row],[Status]]="ON PROGRESS",Email_TaskV2[[#This Row],[Type]]="RFS"),"YES","")</f>
        <v/>
      </c>
      <c r="AX95" s="17" t="str">
        <f>IF(AND(Email_TaskV2[[#This Row],[Status]]="ON PROGRESS",Email_TaskV2[[#This Row],[Type]]="RFI"),"YES","")</f>
        <v/>
      </c>
      <c r="AY95" s="37">
        <f>IF(Email_TaskV2[[#This Row],[Nomor Nodin RFS/RFI]]="","",DAY(Email_TaskV2[[#This Row],[Tanggal nodin RFS/RFI]]))</f>
        <v>27</v>
      </c>
      <c r="AZ95" s="45" t="str">
        <f>IF(Email_TaskV2[[#This Row],[Nomor Nodin RFS/RFI]]="","",TEXT(Email_TaskV2[[#This Row],[Tanggal nodin RFS/RFI]],"MMM"))</f>
        <v>Jan</v>
      </c>
      <c r="BA95" s="46" t="str">
        <f>IF(Email_TaskV2[[#This Row],[Nodin BO]]="","No","Yes")</f>
        <v>Yes</v>
      </c>
      <c r="BB95" s="61">
        <f>YEAR(Email_TaskV2[[#This Row],[Tanggal nodin RFS/RFI]])</f>
        <v>2023</v>
      </c>
      <c r="BC95" s="42">
        <f>IF(Email_TaskV2[[#This Row],[Month]]="",13,MONTH(Email_TaskV2[[#This Row],[Tanggal nodin RFS/RFI]]))</f>
        <v>1</v>
      </c>
    </row>
    <row r="96" spans="1:55" ht="15" customHeight="1" x14ac:dyDescent="0.3">
      <c r="A96" s="59">
        <v>95</v>
      </c>
      <c r="B96" s="28" t="s">
        <v>763</v>
      </c>
      <c r="C96" s="79">
        <v>44952</v>
      </c>
      <c r="D96" s="33" t="s">
        <v>764</v>
      </c>
      <c r="E96" s="28" t="s">
        <v>55</v>
      </c>
      <c r="F96" s="32" t="s">
        <v>78</v>
      </c>
      <c r="G96" s="30">
        <v>44956</v>
      </c>
      <c r="H96" s="30">
        <v>44956</v>
      </c>
      <c r="I96" s="28" t="s">
        <v>765</v>
      </c>
      <c r="J96" s="30">
        <v>44956</v>
      </c>
      <c r="K96" s="43" t="s">
        <v>766</v>
      </c>
      <c r="L96" s="22">
        <f t="shared" si="30"/>
        <v>4</v>
      </c>
      <c r="M96" s="22">
        <f t="shared" si="31"/>
        <v>0</v>
      </c>
      <c r="N96" s="31" t="s">
        <v>114</v>
      </c>
      <c r="O96" s="31" t="s">
        <v>115</v>
      </c>
      <c r="P96" s="31" t="str">
        <f>VLOOKUP(Email_TaskV2[[#This Row],[PIC Dev]],[1]Organization!C:D,2,FALSE)</f>
        <v>BSM Prepaid</v>
      </c>
      <c r="Q96" s="31"/>
      <c r="R96" s="28">
        <v>15</v>
      </c>
      <c r="S96" s="28" t="s">
        <v>75</v>
      </c>
      <c r="T96" s="28" t="s">
        <v>767</v>
      </c>
      <c r="U96" s="28" t="s">
        <v>768</v>
      </c>
      <c r="V96" s="30">
        <v>44760</v>
      </c>
      <c r="W96" s="28" t="s">
        <v>167</v>
      </c>
      <c r="X96" s="28" t="s">
        <v>769</v>
      </c>
      <c r="Y96" s="28" t="s">
        <v>770</v>
      </c>
      <c r="Z96" s="28" t="s">
        <v>58</v>
      </c>
      <c r="AA96" s="28" t="s">
        <v>59</v>
      </c>
      <c r="AB96" s="28" t="s">
        <v>60</v>
      </c>
      <c r="AC96" s="28" t="s">
        <v>71</v>
      </c>
      <c r="AD96" s="18" t="s">
        <v>132</v>
      </c>
      <c r="AE96" s="27"/>
      <c r="AF96" s="27"/>
      <c r="AG96" s="28"/>
      <c r="AH96" s="28"/>
      <c r="AI96" s="57" t="s">
        <v>64</v>
      </c>
      <c r="AJ96" s="58" t="str">
        <f t="shared" si="23"/>
        <v/>
      </c>
      <c r="AK96" s="19"/>
      <c r="AL96" s="19"/>
      <c r="AM96" s="19"/>
      <c r="AN96" s="19"/>
      <c r="AO96" s="19"/>
      <c r="AP96" s="19"/>
      <c r="AQ96" s="20">
        <f ca="1">IF(AND(Email_TaskV2[[#This Row],[Status]]="ON PROGRESS"),TODAY()-Email_TaskV2[[#This Row],[Tanggal nodin RFS/RFI]],0)</f>
        <v>0</v>
      </c>
      <c r="AR96" s="20">
        <f ca="1">IF(AND(Email_TaskV2[[#This Row],[Status]]="ON PROGRESS",Email_TaskV2[[#This Row],[Type]]="RFI"),TODAY()-Email_TaskV2[[#This Row],[Tanggal nodin RFS/RFI]],0)</f>
        <v>0</v>
      </c>
      <c r="AS96" s="20" t="str">
        <f ca="1">IF(Email_TaskV2[[#This Row],[Aging]]&gt;7,"Warning","")</f>
        <v/>
      </c>
      <c r="AT96" s="37"/>
      <c r="AU96" s="37"/>
      <c r="AV96" s="37"/>
      <c r="AW96" s="37" t="str">
        <f>IF(AND(Email_TaskV2[[#This Row],[Status]]="ON PROGRESS",Email_TaskV2[[#This Row],[Type]]="RFS"),"YES","")</f>
        <v/>
      </c>
      <c r="AX96" s="17" t="str">
        <f>IF(AND(Email_TaskV2[[#This Row],[Status]]="ON PROGRESS",Email_TaskV2[[#This Row],[Type]]="RFI"),"YES","")</f>
        <v/>
      </c>
      <c r="AY96" s="37">
        <f>IF(Email_TaskV2[[#This Row],[Nomor Nodin RFS/RFI]]="","",DAY(Email_TaskV2[[#This Row],[Tanggal nodin RFS/RFI]]))</f>
        <v>26</v>
      </c>
      <c r="AZ96" s="45" t="str">
        <f>IF(Email_TaskV2[[#This Row],[Nomor Nodin RFS/RFI]]="","",TEXT(Email_TaskV2[[#This Row],[Tanggal nodin RFS/RFI]],"MMM"))</f>
        <v>Jan</v>
      </c>
      <c r="BA96" s="46" t="str">
        <f>IF(Email_TaskV2[[#This Row],[Nodin BO]]="","No","Yes")</f>
        <v>Yes</v>
      </c>
      <c r="BB96" s="61">
        <f>YEAR(Email_TaskV2[[#This Row],[Tanggal nodin RFS/RFI]])</f>
        <v>2023</v>
      </c>
      <c r="BC96" s="42">
        <f>IF(Email_TaskV2[[#This Row],[Month]]="",13,MONTH(Email_TaskV2[[#This Row],[Tanggal nodin RFS/RFI]]))</f>
        <v>1</v>
      </c>
    </row>
    <row r="97" spans="1:55" ht="15" customHeight="1" x14ac:dyDescent="0.3">
      <c r="A97" s="59">
        <v>96</v>
      </c>
      <c r="B97" s="28" t="s">
        <v>771</v>
      </c>
      <c r="C97" s="79">
        <v>44953</v>
      </c>
      <c r="D97" s="33" t="s">
        <v>772</v>
      </c>
      <c r="E97" s="28" t="s">
        <v>55</v>
      </c>
      <c r="F97" s="32" t="s">
        <v>78</v>
      </c>
      <c r="G97" s="30">
        <v>44956</v>
      </c>
      <c r="H97" s="30">
        <v>44956</v>
      </c>
      <c r="I97" s="28" t="s">
        <v>773</v>
      </c>
      <c r="J97" s="30">
        <v>44957</v>
      </c>
      <c r="K97" s="43" t="s">
        <v>774</v>
      </c>
      <c r="L97" s="22">
        <f t="shared" si="30"/>
        <v>3</v>
      </c>
      <c r="M97" s="22">
        <f t="shared" si="31"/>
        <v>1</v>
      </c>
      <c r="N97" s="31" t="s">
        <v>68</v>
      </c>
      <c r="O97" s="31" t="s">
        <v>69</v>
      </c>
      <c r="P97" s="31" t="str">
        <f>VLOOKUP(Email_TaskV2[[#This Row],[PIC Dev]],[1]Organization!C:D,2,FALSE)</f>
        <v>Digital and VAS</v>
      </c>
      <c r="Q97" s="31"/>
      <c r="R97" s="28">
        <v>31</v>
      </c>
      <c r="S97" s="28" t="s">
        <v>75</v>
      </c>
      <c r="T97" s="28" t="s">
        <v>775</v>
      </c>
      <c r="U97" s="43" t="s">
        <v>776</v>
      </c>
      <c r="V97" s="30">
        <v>44952</v>
      </c>
      <c r="W97" s="28" t="s">
        <v>140</v>
      </c>
      <c r="X97" s="28" t="s">
        <v>163</v>
      </c>
      <c r="Y97" s="28" t="s">
        <v>159</v>
      </c>
      <c r="Z97" s="28" t="s">
        <v>58</v>
      </c>
      <c r="AA97" s="28" t="s">
        <v>59</v>
      </c>
      <c r="AB97" s="28" t="s">
        <v>105</v>
      </c>
      <c r="AC97" s="28" t="s">
        <v>71</v>
      </c>
      <c r="AD97" s="18" t="s">
        <v>103</v>
      </c>
      <c r="AE97" s="27"/>
      <c r="AF97" s="27"/>
      <c r="AG97" s="28"/>
      <c r="AH97" s="28"/>
      <c r="AI97" s="57" t="s">
        <v>64</v>
      </c>
      <c r="AJ97" s="58" t="str">
        <f t="shared" si="23"/>
        <v/>
      </c>
      <c r="AK97" s="19"/>
      <c r="AL97" s="19"/>
      <c r="AM97" s="19"/>
      <c r="AN97" s="19"/>
      <c r="AO97" s="19"/>
      <c r="AP97" s="19"/>
      <c r="AQ97" s="20">
        <f ca="1">IF(AND(Email_TaskV2[[#This Row],[Status]]="ON PROGRESS"),TODAY()-Email_TaskV2[[#This Row],[Tanggal nodin RFS/RFI]],0)</f>
        <v>0</v>
      </c>
      <c r="AR97" s="20">
        <f ca="1">IF(AND(Email_TaskV2[[#This Row],[Status]]="ON PROGRESS",Email_TaskV2[[#This Row],[Type]]="RFI"),TODAY()-Email_TaskV2[[#This Row],[Tanggal nodin RFS/RFI]],0)</f>
        <v>0</v>
      </c>
      <c r="AS97" s="20" t="str">
        <f ca="1">IF(Email_TaskV2[[#This Row],[Aging]]&gt;7,"Warning","")</f>
        <v/>
      </c>
      <c r="AT97" s="37"/>
      <c r="AU97" s="37"/>
      <c r="AV97" s="37"/>
      <c r="AW97" s="37" t="str">
        <f>IF(AND(Email_TaskV2[[#This Row],[Status]]="ON PROGRESS",Email_TaskV2[[#This Row],[Type]]="RFS"),"YES","")</f>
        <v/>
      </c>
      <c r="AX97" s="17" t="str">
        <f>IF(AND(Email_TaskV2[[#This Row],[Status]]="ON PROGRESS",Email_TaskV2[[#This Row],[Type]]="RFI"),"YES","")</f>
        <v/>
      </c>
      <c r="AY97" s="37">
        <f>IF(Email_TaskV2[[#This Row],[Nomor Nodin RFS/RFI]]="","",DAY(Email_TaskV2[[#This Row],[Tanggal nodin RFS/RFI]]))</f>
        <v>27</v>
      </c>
      <c r="AZ97" s="45" t="str">
        <f>IF(Email_TaskV2[[#This Row],[Nomor Nodin RFS/RFI]]="","",TEXT(Email_TaskV2[[#This Row],[Tanggal nodin RFS/RFI]],"MMM"))</f>
        <v>Jan</v>
      </c>
      <c r="BA97" s="46" t="str">
        <f>IF(Email_TaskV2[[#This Row],[Nodin BO]]="","No","Yes")</f>
        <v>Yes</v>
      </c>
      <c r="BB97" s="61">
        <f>YEAR(Email_TaskV2[[#This Row],[Tanggal nodin RFS/RFI]])</f>
        <v>2023</v>
      </c>
      <c r="BC97" s="42">
        <f>IF(Email_TaskV2[[#This Row],[Month]]="",13,MONTH(Email_TaskV2[[#This Row],[Tanggal nodin RFS/RFI]]))</f>
        <v>1</v>
      </c>
    </row>
    <row r="98" spans="1:55" ht="15" customHeight="1" x14ac:dyDescent="0.3">
      <c r="A98" s="59">
        <v>97</v>
      </c>
      <c r="B98" s="28" t="s">
        <v>777</v>
      </c>
      <c r="C98" s="79">
        <v>44953</v>
      </c>
      <c r="D98" s="33" t="s">
        <v>778</v>
      </c>
      <c r="E98" s="28" t="s">
        <v>55</v>
      </c>
      <c r="F98" s="28" t="s">
        <v>90</v>
      </c>
      <c r="G98" s="30">
        <v>44959</v>
      </c>
      <c r="H98" s="30">
        <v>44970</v>
      </c>
      <c r="I98" s="28" t="s">
        <v>779</v>
      </c>
      <c r="J98" s="30">
        <v>44970</v>
      </c>
      <c r="K98" s="43" t="s">
        <v>780</v>
      </c>
      <c r="L98" s="22">
        <f t="shared" si="30"/>
        <v>17</v>
      </c>
      <c r="M98" s="22">
        <f t="shared" si="31"/>
        <v>11</v>
      </c>
      <c r="N98" s="31" t="s">
        <v>68</v>
      </c>
      <c r="O98" s="31" t="s">
        <v>69</v>
      </c>
      <c r="P98" s="31" t="str">
        <f>VLOOKUP(Email_TaskV2[[#This Row],[PIC Dev]],[1]Organization!C:D,2,FALSE)</f>
        <v>Digital and VAS</v>
      </c>
      <c r="Q98" s="33" t="s">
        <v>781</v>
      </c>
      <c r="R98" s="28">
        <v>59</v>
      </c>
      <c r="S98" s="28" t="s">
        <v>57</v>
      </c>
      <c r="T98" s="28" t="s">
        <v>202</v>
      </c>
      <c r="U98" s="43" t="s">
        <v>782</v>
      </c>
      <c r="V98" s="30">
        <v>44872</v>
      </c>
      <c r="W98" s="28" t="s">
        <v>140</v>
      </c>
      <c r="X98" s="28" t="s">
        <v>164</v>
      </c>
      <c r="Y98" s="28" t="s">
        <v>165</v>
      </c>
      <c r="Z98" s="28" t="s">
        <v>58</v>
      </c>
      <c r="AA98" s="28" t="s">
        <v>59</v>
      </c>
      <c r="AB98" s="28" t="s">
        <v>105</v>
      </c>
      <c r="AC98" s="28" t="s">
        <v>71</v>
      </c>
      <c r="AD98" s="18" t="s">
        <v>129</v>
      </c>
      <c r="AE98" s="27"/>
      <c r="AF98" s="27"/>
      <c r="AG98" s="28"/>
      <c r="AH98" s="28"/>
      <c r="AI98" s="57" t="s">
        <v>62</v>
      </c>
      <c r="AJ98" s="58" t="str">
        <f t="shared" si="23"/>
        <v>(Postman Simulator)</v>
      </c>
      <c r="AK98" s="19"/>
      <c r="AL98" s="19"/>
      <c r="AM98" s="19"/>
      <c r="AN98" s="19">
        <v>4</v>
      </c>
      <c r="AO98" s="19"/>
      <c r="AP98" s="19"/>
      <c r="AQ98" s="20">
        <f ca="1">IF(AND(Email_TaskV2[[#This Row],[Status]]="ON PROGRESS"),TODAY()-Email_TaskV2[[#This Row],[Tanggal nodin RFS/RFI]],0)</f>
        <v>0</v>
      </c>
      <c r="AR98" s="20">
        <f ca="1">IF(AND(Email_TaskV2[[#This Row],[Status]]="ON PROGRESS",Email_TaskV2[[#This Row],[Type]]="RFI"),TODAY()-Email_TaskV2[[#This Row],[Tanggal nodin RFS/RFI]],0)</f>
        <v>0</v>
      </c>
      <c r="AS98" s="20" t="str">
        <f ca="1">IF(Email_TaskV2[[#This Row],[Aging]]&gt;7,"Warning","")</f>
        <v/>
      </c>
      <c r="AT98" s="37"/>
      <c r="AU98" s="37"/>
      <c r="AV98" s="37"/>
      <c r="AW98" s="37" t="str">
        <f>IF(AND(Email_TaskV2[[#This Row],[Status]]="ON PROGRESS",Email_TaskV2[[#This Row],[Type]]="RFS"),"YES","")</f>
        <v/>
      </c>
      <c r="AX98" s="17" t="str">
        <f>IF(AND(Email_TaskV2[[#This Row],[Status]]="ON PROGRESS",Email_TaskV2[[#This Row],[Type]]="RFI"),"YES","")</f>
        <v/>
      </c>
      <c r="AY98" s="37">
        <f>IF(Email_TaskV2[[#This Row],[Nomor Nodin RFS/RFI]]="","",DAY(Email_TaskV2[[#This Row],[Tanggal nodin RFS/RFI]]))</f>
        <v>27</v>
      </c>
      <c r="AZ98" s="45" t="str">
        <f>IF(Email_TaskV2[[#This Row],[Nomor Nodin RFS/RFI]]="","",TEXT(Email_TaskV2[[#This Row],[Tanggal nodin RFS/RFI]],"MMM"))</f>
        <v>Jan</v>
      </c>
      <c r="BA98" s="46" t="str">
        <f>IF(Email_TaskV2[[#This Row],[Nodin BO]]="","No","Yes")</f>
        <v>Yes</v>
      </c>
      <c r="BB98" s="61">
        <f>YEAR(Email_TaskV2[[#This Row],[Tanggal nodin RFS/RFI]])</f>
        <v>2023</v>
      </c>
      <c r="BC98" s="42">
        <f>IF(Email_TaskV2[[#This Row],[Month]]="",13,MONTH(Email_TaskV2[[#This Row],[Tanggal nodin RFS/RFI]]))</f>
        <v>1</v>
      </c>
    </row>
    <row r="99" spans="1:55" ht="15" customHeight="1" x14ac:dyDescent="0.3">
      <c r="A99" s="59">
        <v>98</v>
      </c>
      <c r="B99" s="28" t="s">
        <v>783</v>
      </c>
      <c r="C99" s="79">
        <v>44953</v>
      </c>
      <c r="D99" s="33" t="s">
        <v>784</v>
      </c>
      <c r="E99" s="39" t="s">
        <v>79</v>
      </c>
      <c r="F99" s="38" t="s">
        <v>80</v>
      </c>
      <c r="G99" s="30">
        <v>44958</v>
      </c>
      <c r="H99" s="30">
        <v>44971</v>
      </c>
      <c r="I99" s="28"/>
      <c r="J99" s="30"/>
      <c r="K99" s="28"/>
      <c r="L99" s="27"/>
      <c r="M99" s="31"/>
      <c r="N99" s="31" t="s">
        <v>68</v>
      </c>
      <c r="O99" s="31" t="s">
        <v>69</v>
      </c>
      <c r="P99" s="31" t="str">
        <f>VLOOKUP(Email_TaskV2[[#This Row],[PIC Dev]],[1]Organization!C:D,2,FALSE)</f>
        <v>Digital and VAS</v>
      </c>
      <c r="Q99" s="33" t="s">
        <v>785</v>
      </c>
      <c r="R99" s="28"/>
      <c r="S99" s="28" t="s">
        <v>57</v>
      </c>
      <c r="T99" s="28" t="s">
        <v>786</v>
      </c>
      <c r="U99" s="28" t="s">
        <v>787</v>
      </c>
      <c r="V99" s="30">
        <v>44931</v>
      </c>
      <c r="W99" s="28" t="s">
        <v>140</v>
      </c>
      <c r="X99" s="28" t="s">
        <v>163</v>
      </c>
      <c r="Y99" s="28" t="s">
        <v>159</v>
      </c>
      <c r="Z99" s="28" t="s">
        <v>58</v>
      </c>
      <c r="AA99" s="28" t="s">
        <v>59</v>
      </c>
      <c r="AB99" s="28" t="s">
        <v>105</v>
      </c>
      <c r="AC99" s="28" t="s">
        <v>71</v>
      </c>
      <c r="AD99" s="18" t="s">
        <v>85</v>
      </c>
      <c r="AE99" s="27"/>
      <c r="AF99" s="27"/>
      <c r="AG99" s="28"/>
      <c r="AH99" s="28"/>
      <c r="AI99" s="57" t="s">
        <v>64</v>
      </c>
      <c r="AJ99" s="58" t="str">
        <f t="shared" si="23"/>
        <v/>
      </c>
      <c r="AK99" s="19"/>
      <c r="AL99" s="19"/>
      <c r="AM99" s="19"/>
      <c r="AN99" s="19"/>
      <c r="AO99" s="19"/>
      <c r="AP99" s="19"/>
      <c r="AQ99" s="20">
        <f ca="1">IF(AND(Email_TaskV2[[#This Row],[Status]]="ON PROGRESS"),TODAY()-Email_TaskV2[[#This Row],[Tanggal nodin RFS/RFI]],0)</f>
        <v>0</v>
      </c>
      <c r="AR99" s="20">
        <f ca="1">IF(AND(Email_TaskV2[[#This Row],[Status]]="ON PROGRESS",Email_TaskV2[[#This Row],[Type]]="RFI"),TODAY()-Email_TaskV2[[#This Row],[Tanggal nodin RFS/RFI]],0)</f>
        <v>0</v>
      </c>
      <c r="AS99" s="20" t="str">
        <f ca="1">IF(Email_TaskV2[[#This Row],[Aging]]&gt;7,"Warning","")</f>
        <v/>
      </c>
      <c r="AT99" s="37"/>
      <c r="AU99" s="37"/>
      <c r="AV99" s="37"/>
      <c r="AW99" s="37" t="str">
        <f>IF(AND(Email_TaskV2[[#This Row],[Status]]="ON PROGRESS",Email_TaskV2[[#This Row],[Type]]="RFS"),"YES","")</f>
        <v/>
      </c>
      <c r="AX99" s="17" t="str">
        <f>IF(AND(Email_TaskV2[[#This Row],[Status]]="ON PROGRESS",Email_TaskV2[[#This Row],[Type]]="RFI"),"YES","")</f>
        <v/>
      </c>
      <c r="AY99" s="37">
        <f>IF(Email_TaskV2[[#This Row],[Nomor Nodin RFS/RFI]]="","",DAY(Email_TaskV2[[#This Row],[Tanggal nodin RFS/RFI]]))</f>
        <v>27</v>
      </c>
      <c r="AZ99" s="45" t="str">
        <f>IF(Email_TaskV2[[#This Row],[Nomor Nodin RFS/RFI]]="","",TEXT(Email_TaskV2[[#This Row],[Tanggal nodin RFS/RFI]],"MMM"))</f>
        <v>Jan</v>
      </c>
      <c r="BA99" s="46" t="str">
        <f>IF(Email_TaskV2[[#This Row],[Nodin BO]]="","No","Yes")</f>
        <v>Yes</v>
      </c>
      <c r="BB99" s="61">
        <f>YEAR(Email_TaskV2[[#This Row],[Tanggal nodin RFS/RFI]])</f>
        <v>2023</v>
      </c>
      <c r="BC99" s="42">
        <f>IF(Email_TaskV2[[#This Row],[Month]]="",13,MONTH(Email_TaskV2[[#This Row],[Tanggal nodin RFS/RFI]]))</f>
        <v>1</v>
      </c>
    </row>
    <row r="100" spans="1:55" ht="15" customHeight="1" x14ac:dyDescent="0.3">
      <c r="A100" s="59">
        <v>99</v>
      </c>
      <c r="B100" s="28" t="s">
        <v>788</v>
      </c>
      <c r="C100" s="79">
        <v>44953</v>
      </c>
      <c r="D100" s="31" t="s">
        <v>789</v>
      </c>
      <c r="E100" s="28" t="s">
        <v>55</v>
      </c>
      <c r="F100" s="28" t="s">
        <v>66</v>
      </c>
      <c r="G100" s="30">
        <v>44957</v>
      </c>
      <c r="H100" s="30">
        <v>44958</v>
      </c>
      <c r="I100" s="28" t="s">
        <v>790</v>
      </c>
      <c r="J100" s="30">
        <v>44958</v>
      </c>
      <c r="K100" s="43" t="s">
        <v>791</v>
      </c>
      <c r="L100" s="22">
        <f t="shared" ref="L100" si="32">H100-C100</f>
        <v>5</v>
      </c>
      <c r="M100" s="22">
        <f t="shared" ref="M100" si="33">J100-G100</f>
        <v>1</v>
      </c>
      <c r="N100" s="31" t="s">
        <v>81</v>
      </c>
      <c r="O100" s="31" t="s">
        <v>82</v>
      </c>
      <c r="P100" s="31" t="str">
        <f>VLOOKUP(Email_TaskV2[[#This Row],[PIC Dev]],[1]Organization!C:D,2,FALSE)</f>
        <v>Business Architecture</v>
      </c>
      <c r="Q100" s="31" t="s">
        <v>792</v>
      </c>
      <c r="R100" s="28">
        <v>43</v>
      </c>
      <c r="S100" s="28" t="s">
        <v>57</v>
      </c>
      <c r="T100" s="28" t="s">
        <v>793</v>
      </c>
      <c r="U100" s="43" t="s">
        <v>794</v>
      </c>
      <c r="V100" s="30">
        <v>44951</v>
      </c>
      <c r="W100" s="28" t="s">
        <v>83</v>
      </c>
      <c r="X100" s="28" t="s">
        <v>178</v>
      </c>
      <c r="Y100" s="28" t="s">
        <v>179</v>
      </c>
      <c r="Z100" s="28" t="s">
        <v>58</v>
      </c>
      <c r="AA100" s="28" t="s">
        <v>59</v>
      </c>
      <c r="AB100" s="28" t="s">
        <v>83</v>
      </c>
      <c r="AC100" s="28" t="s">
        <v>61</v>
      </c>
      <c r="AD100" s="18" t="s">
        <v>142</v>
      </c>
      <c r="AE100" s="27"/>
      <c r="AF100" s="27"/>
      <c r="AG100" s="28"/>
      <c r="AH100" s="28"/>
      <c r="AI100" s="57" t="s">
        <v>64</v>
      </c>
      <c r="AJ100" s="58" t="str">
        <f t="shared" si="23"/>
        <v/>
      </c>
      <c r="AK100" s="19"/>
      <c r="AL100" s="19"/>
      <c r="AM100" s="19"/>
      <c r="AN100" s="19"/>
      <c r="AO100" s="19"/>
      <c r="AP100" s="19"/>
      <c r="AQ100" s="20">
        <f ca="1">IF(AND(Email_TaskV2[[#This Row],[Status]]="ON PROGRESS"),TODAY()-Email_TaskV2[[#This Row],[Tanggal nodin RFS/RFI]],0)</f>
        <v>0</v>
      </c>
      <c r="AR100" s="20">
        <f ca="1">IF(AND(Email_TaskV2[[#This Row],[Status]]="ON PROGRESS",Email_TaskV2[[#This Row],[Type]]="RFI"),TODAY()-Email_TaskV2[[#This Row],[Tanggal nodin RFS/RFI]],0)</f>
        <v>0</v>
      </c>
      <c r="AS100" s="20" t="str">
        <f ca="1">IF(Email_TaskV2[[#This Row],[Aging]]&gt;7,"Warning","")</f>
        <v/>
      </c>
      <c r="AT100" s="37"/>
      <c r="AU100" s="37"/>
      <c r="AV100" s="37"/>
      <c r="AW100" s="37" t="str">
        <f>IF(AND(Email_TaskV2[[#This Row],[Status]]="ON PROGRESS",Email_TaskV2[[#This Row],[Type]]="RFS"),"YES","")</f>
        <v/>
      </c>
      <c r="AX100" s="17" t="str">
        <f>IF(AND(Email_TaskV2[[#This Row],[Status]]="ON PROGRESS",Email_TaskV2[[#This Row],[Type]]="RFI"),"YES","")</f>
        <v/>
      </c>
      <c r="AY100" s="37">
        <f>IF(Email_TaskV2[[#This Row],[Nomor Nodin RFS/RFI]]="","",DAY(Email_TaskV2[[#This Row],[Tanggal nodin RFS/RFI]]))</f>
        <v>27</v>
      </c>
      <c r="AZ100" s="45" t="str">
        <f>IF(Email_TaskV2[[#This Row],[Nomor Nodin RFS/RFI]]="","",TEXT(Email_TaskV2[[#This Row],[Tanggal nodin RFS/RFI]],"MMM"))</f>
        <v>Jan</v>
      </c>
      <c r="BA100" s="46" t="str">
        <f>IF(Email_TaskV2[[#This Row],[Nodin BO]]="","No","Yes")</f>
        <v>Yes</v>
      </c>
      <c r="BB100" s="61">
        <f>YEAR(Email_TaskV2[[#This Row],[Tanggal nodin RFS/RFI]])</f>
        <v>2023</v>
      </c>
      <c r="BC100" s="42">
        <f>IF(Email_TaskV2[[#This Row],[Month]]="",13,MONTH(Email_TaskV2[[#This Row],[Tanggal nodin RFS/RFI]]))</f>
        <v>1</v>
      </c>
    </row>
    <row r="101" spans="1:55" ht="15" customHeight="1" x14ac:dyDescent="0.3">
      <c r="A101" s="59">
        <v>100</v>
      </c>
      <c r="B101" s="28" t="s">
        <v>795</v>
      </c>
      <c r="C101" s="79">
        <v>44954</v>
      </c>
      <c r="D101" s="72" t="s">
        <v>796</v>
      </c>
      <c r="E101" s="57" t="s">
        <v>55</v>
      </c>
      <c r="F101" s="70" t="s">
        <v>144</v>
      </c>
      <c r="G101" s="30"/>
      <c r="H101" s="30"/>
      <c r="I101" s="28" t="s">
        <v>797</v>
      </c>
      <c r="J101" s="30">
        <v>44963</v>
      </c>
      <c r="K101" s="28"/>
      <c r="L101" s="27"/>
      <c r="M101" s="31"/>
      <c r="N101" s="31" t="s">
        <v>68</v>
      </c>
      <c r="O101" s="31" t="s">
        <v>69</v>
      </c>
      <c r="P101" s="31" t="str">
        <f>VLOOKUP(Email_TaskV2[[#This Row],[PIC Dev]],[1]Organization!C:D,2,FALSE)</f>
        <v>Digital and VAS</v>
      </c>
      <c r="Q101" s="31"/>
      <c r="R101" s="28"/>
      <c r="S101" s="28" t="s">
        <v>57</v>
      </c>
      <c r="T101" s="28" t="s">
        <v>798</v>
      </c>
      <c r="U101" s="28" t="s">
        <v>799</v>
      </c>
      <c r="V101" s="30">
        <v>44945</v>
      </c>
      <c r="W101" s="28" t="s">
        <v>140</v>
      </c>
      <c r="X101" s="28" t="s">
        <v>163</v>
      </c>
      <c r="Y101" s="28" t="s">
        <v>159</v>
      </c>
      <c r="Z101" s="28" t="s">
        <v>58</v>
      </c>
      <c r="AA101" s="28" t="s">
        <v>59</v>
      </c>
      <c r="AB101" s="28" t="s">
        <v>105</v>
      </c>
      <c r="AC101" s="28" t="s">
        <v>71</v>
      </c>
      <c r="AD101" s="18" t="s">
        <v>95</v>
      </c>
      <c r="AE101" s="27"/>
      <c r="AF101" s="27"/>
      <c r="AG101" s="28"/>
      <c r="AH101" s="28"/>
      <c r="AI101" s="57" t="s">
        <v>64</v>
      </c>
      <c r="AJ101" s="58" t="str">
        <f t="shared" si="23"/>
        <v/>
      </c>
      <c r="AK101" s="19"/>
      <c r="AL101" s="19"/>
      <c r="AM101" s="19"/>
      <c r="AN101" s="19"/>
      <c r="AO101" s="19"/>
      <c r="AP101" s="19"/>
      <c r="AQ101" s="20">
        <f ca="1">IF(AND(Email_TaskV2[[#This Row],[Status]]="ON PROGRESS"),TODAY()-Email_TaskV2[[#This Row],[Tanggal nodin RFS/RFI]],0)</f>
        <v>0</v>
      </c>
      <c r="AR101" s="20">
        <f ca="1">IF(AND(Email_TaskV2[[#This Row],[Status]]="ON PROGRESS",Email_TaskV2[[#This Row],[Type]]="RFI"),TODAY()-Email_TaskV2[[#This Row],[Tanggal nodin RFS/RFI]],0)</f>
        <v>0</v>
      </c>
      <c r="AS101" s="20" t="str">
        <f ca="1">IF(Email_TaskV2[[#This Row],[Aging]]&gt;7,"Warning","")</f>
        <v/>
      </c>
      <c r="AT101" s="37"/>
      <c r="AU101" s="37"/>
      <c r="AV101" s="37"/>
      <c r="AW101" s="37" t="str">
        <f>IF(AND(Email_TaskV2[[#This Row],[Status]]="ON PROGRESS",Email_TaskV2[[#This Row],[Type]]="RFS"),"YES","")</f>
        <v/>
      </c>
      <c r="AX101" s="17" t="str">
        <f>IF(AND(Email_TaskV2[[#This Row],[Status]]="ON PROGRESS",Email_TaskV2[[#This Row],[Type]]="RFI"),"YES","")</f>
        <v/>
      </c>
      <c r="AY101" s="37">
        <f>IF(Email_TaskV2[[#This Row],[Nomor Nodin RFS/RFI]]="","",DAY(Email_TaskV2[[#This Row],[Tanggal nodin RFS/RFI]]))</f>
        <v>28</v>
      </c>
      <c r="AZ101" s="45" t="str">
        <f>IF(Email_TaskV2[[#This Row],[Nomor Nodin RFS/RFI]]="","",TEXT(Email_TaskV2[[#This Row],[Tanggal nodin RFS/RFI]],"MMM"))</f>
        <v>Jan</v>
      </c>
      <c r="BA101" s="46" t="str">
        <f>IF(Email_TaskV2[[#This Row],[Nodin BO]]="","No","Yes")</f>
        <v>Yes</v>
      </c>
      <c r="BB101" s="61">
        <f>YEAR(Email_TaskV2[[#This Row],[Tanggal nodin RFS/RFI]])</f>
        <v>2023</v>
      </c>
      <c r="BC101" s="42">
        <f>IF(Email_TaskV2[[#This Row],[Month]]="",13,MONTH(Email_TaskV2[[#This Row],[Tanggal nodin RFS/RFI]]))</f>
        <v>1</v>
      </c>
    </row>
    <row r="102" spans="1:55" ht="15" customHeight="1" x14ac:dyDescent="0.3">
      <c r="A102" s="59">
        <v>101</v>
      </c>
      <c r="B102" s="28" t="s">
        <v>800</v>
      </c>
      <c r="C102" s="79">
        <v>44953</v>
      </c>
      <c r="D102" s="72" t="s">
        <v>801</v>
      </c>
      <c r="E102" s="57" t="s">
        <v>55</v>
      </c>
      <c r="F102" s="70" t="s">
        <v>144</v>
      </c>
      <c r="G102" s="30"/>
      <c r="H102" s="30"/>
      <c r="I102" s="28"/>
      <c r="J102" s="30">
        <v>44964</v>
      </c>
      <c r="K102" s="28"/>
      <c r="L102" s="27"/>
      <c r="M102" s="31"/>
      <c r="N102" s="31" t="s">
        <v>73</v>
      </c>
      <c r="O102" s="31" t="s">
        <v>74</v>
      </c>
      <c r="P102" s="31" t="str">
        <f>VLOOKUP(Email_TaskV2[[#This Row],[PIC Dev]],[1]Organization!C:D,2,FALSE)</f>
        <v>Digital and VAS</v>
      </c>
      <c r="Q102" s="31"/>
      <c r="R102" s="28"/>
      <c r="S102" s="28" t="s">
        <v>57</v>
      </c>
      <c r="T102" s="28" t="s">
        <v>802</v>
      </c>
      <c r="U102" s="28" t="s">
        <v>803</v>
      </c>
      <c r="V102" s="30">
        <v>44902</v>
      </c>
      <c r="W102" s="28" t="s">
        <v>177</v>
      </c>
      <c r="X102" s="28" t="s">
        <v>164</v>
      </c>
      <c r="Y102" s="28" t="s">
        <v>165</v>
      </c>
      <c r="Z102" s="28" t="s">
        <v>58</v>
      </c>
      <c r="AA102" s="28" t="s">
        <v>59</v>
      </c>
      <c r="AB102" s="28" t="s">
        <v>76</v>
      </c>
      <c r="AC102" s="28" t="s">
        <v>71</v>
      </c>
      <c r="AD102" s="18" t="s">
        <v>123</v>
      </c>
      <c r="AE102" s="27"/>
      <c r="AF102" s="27"/>
      <c r="AG102" s="28"/>
      <c r="AH102" s="28"/>
      <c r="AI102" s="57" t="s">
        <v>64</v>
      </c>
      <c r="AJ102" s="58" t="str">
        <f t="shared" si="23"/>
        <v/>
      </c>
      <c r="AK102" s="19"/>
      <c r="AL102" s="19"/>
      <c r="AM102" s="19"/>
      <c r="AN102" s="19"/>
      <c r="AO102" s="19"/>
      <c r="AP102" s="19"/>
      <c r="AQ102" s="20">
        <f ca="1">IF(AND(Email_TaskV2[[#This Row],[Status]]="ON PROGRESS"),TODAY()-Email_TaskV2[[#This Row],[Tanggal nodin RFS/RFI]],0)</f>
        <v>0</v>
      </c>
      <c r="AR102" s="20">
        <f ca="1">IF(AND(Email_TaskV2[[#This Row],[Status]]="ON PROGRESS",Email_TaskV2[[#This Row],[Type]]="RFI"),TODAY()-Email_TaskV2[[#This Row],[Tanggal nodin RFS/RFI]],0)</f>
        <v>0</v>
      </c>
      <c r="AS102" s="20" t="str">
        <f ca="1">IF(Email_TaskV2[[#This Row],[Aging]]&gt;7,"Warning","")</f>
        <v/>
      </c>
      <c r="AT102" s="37"/>
      <c r="AU102" s="37"/>
      <c r="AV102" s="37"/>
      <c r="AW102" s="37" t="str">
        <f>IF(AND(Email_TaskV2[[#This Row],[Status]]="ON PROGRESS",Email_TaskV2[[#This Row],[Type]]="RFS"),"YES","")</f>
        <v/>
      </c>
      <c r="AX102" s="17" t="str">
        <f>IF(AND(Email_TaskV2[[#This Row],[Status]]="ON PROGRESS",Email_TaskV2[[#This Row],[Type]]="RFI"),"YES","")</f>
        <v/>
      </c>
      <c r="AY102" s="37">
        <f>IF(Email_TaskV2[[#This Row],[Nomor Nodin RFS/RFI]]="","",DAY(Email_TaskV2[[#This Row],[Tanggal nodin RFS/RFI]]))</f>
        <v>27</v>
      </c>
      <c r="AZ102" s="45" t="str">
        <f>IF(Email_TaskV2[[#This Row],[Nomor Nodin RFS/RFI]]="","",TEXT(Email_TaskV2[[#This Row],[Tanggal nodin RFS/RFI]],"MMM"))</f>
        <v>Jan</v>
      </c>
      <c r="BA102" s="46" t="str">
        <f>IF(Email_TaskV2[[#This Row],[Nodin BO]]="","No","Yes")</f>
        <v>Yes</v>
      </c>
      <c r="BB102" s="61">
        <f>YEAR(Email_TaskV2[[#This Row],[Tanggal nodin RFS/RFI]])</f>
        <v>2023</v>
      </c>
      <c r="BC102" s="42">
        <f>IF(Email_TaskV2[[#This Row],[Month]]="",13,MONTH(Email_TaskV2[[#This Row],[Tanggal nodin RFS/RFI]]))</f>
        <v>1</v>
      </c>
    </row>
    <row r="103" spans="1:55" ht="15" customHeight="1" x14ac:dyDescent="0.3">
      <c r="A103" s="59">
        <v>102</v>
      </c>
      <c r="B103" s="28" t="s">
        <v>804</v>
      </c>
      <c r="C103" s="79">
        <v>44956</v>
      </c>
      <c r="D103" s="33" t="s">
        <v>805</v>
      </c>
      <c r="E103" s="28" t="s">
        <v>55</v>
      </c>
      <c r="F103" s="28" t="s">
        <v>78</v>
      </c>
      <c r="G103" s="30">
        <v>44957</v>
      </c>
      <c r="H103" s="30">
        <v>44959</v>
      </c>
      <c r="I103" s="28" t="s">
        <v>806</v>
      </c>
      <c r="J103" s="30">
        <v>44959</v>
      </c>
      <c r="K103" s="43" t="s">
        <v>807</v>
      </c>
      <c r="L103" s="22">
        <f t="shared" ref="L103:L104" si="34">H103-C103</f>
        <v>3</v>
      </c>
      <c r="M103" s="22">
        <f t="shared" ref="M103:M104" si="35">J103-G103</f>
        <v>2</v>
      </c>
      <c r="N103" s="31" t="s">
        <v>87</v>
      </c>
      <c r="O103" s="31" t="s">
        <v>88</v>
      </c>
      <c r="P103" s="31" t="str">
        <f>VLOOKUP(Email_TaskV2[[#This Row],[PIC Dev]],[1]Organization!C:D,2,FALSE)</f>
        <v>BSM Prepaid</v>
      </c>
      <c r="Q103" s="31"/>
      <c r="R103" s="28">
        <v>10</v>
      </c>
      <c r="S103" s="28" t="s">
        <v>57</v>
      </c>
      <c r="T103" s="43" t="s">
        <v>125</v>
      </c>
      <c r="U103" s="43" t="s">
        <v>808</v>
      </c>
      <c r="V103" s="30">
        <v>44599</v>
      </c>
      <c r="W103" s="28" t="s">
        <v>191</v>
      </c>
      <c r="X103" s="43" t="s">
        <v>809</v>
      </c>
      <c r="Y103" s="28" t="s">
        <v>208</v>
      </c>
      <c r="Z103" s="28" t="s">
        <v>58</v>
      </c>
      <c r="AA103" s="28" t="s">
        <v>59</v>
      </c>
      <c r="AB103" s="28" t="s">
        <v>101</v>
      </c>
      <c r="AC103" s="28" t="s">
        <v>61</v>
      </c>
      <c r="AD103" s="18" t="s">
        <v>86</v>
      </c>
      <c r="AE103" s="27"/>
      <c r="AF103" s="27"/>
      <c r="AG103" s="28"/>
      <c r="AH103" s="28"/>
      <c r="AI103" s="57" t="s">
        <v>64</v>
      </c>
      <c r="AJ103" s="58" t="str">
        <f t="shared" si="23"/>
        <v/>
      </c>
      <c r="AK103" s="19"/>
      <c r="AL103" s="19"/>
      <c r="AM103" s="19"/>
      <c r="AN103" s="19"/>
      <c r="AO103" s="19"/>
      <c r="AP103" s="19"/>
      <c r="AQ103" s="20">
        <f ca="1">IF(AND(Email_TaskV2[[#This Row],[Status]]="ON PROGRESS"),TODAY()-Email_TaskV2[[#This Row],[Tanggal nodin RFS/RFI]],0)</f>
        <v>0</v>
      </c>
      <c r="AR103" s="20">
        <f ca="1">IF(AND(Email_TaskV2[[#This Row],[Status]]="ON PROGRESS",Email_TaskV2[[#This Row],[Type]]="RFI"),TODAY()-Email_TaskV2[[#This Row],[Tanggal nodin RFS/RFI]],0)</f>
        <v>0</v>
      </c>
      <c r="AS103" s="20" t="str">
        <f ca="1">IF(Email_TaskV2[[#This Row],[Aging]]&gt;7,"Warning","")</f>
        <v/>
      </c>
      <c r="AT103" s="37"/>
      <c r="AU103" s="37"/>
      <c r="AV103" s="37"/>
      <c r="AW103" s="37" t="str">
        <f>IF(AND(Email_TaskV2[[#This Row],[Status]]="ON PROGRESS",Email_TaskV2[[#This Row],[Type]]="RFS"),"YES","")</f>
        <v/>
      </c>
      <c r="AX103" s="49" t="str">
        <f>IF(AND(Email_TaskV2[[#This Row],[Status]]="ON PROGRESS",Email_TaskV2[[#This Row],[Type]]="RFI"),"YES","")</f>
        <v/>
      </c>
      <c r="AY103" s="37">
        <f>IF(Email_TaskV2[[#This Row],[Nomor Nodin RFS/RFI]]="","",DAY(Email_TaskV2[[#This Row],[Tanggal nodin RFS/RFI]]))</f>
        <v>30</v>
      </c>
      <c r="AZ103" s="45" t="str">
        <f>IF(Email_TaskV2[[#This Row],[Nomor Nodin RFS/RFI]]="","",TEXT(Email_TaskV2[[#This Row],[Tanggal nodin RFS/RFI]],"MMM"))</f>
        <v>Jan</v>
      </c>
      <c r="BA103" s="46" t="str">
        <f>IF(Email_TaskV2[[#This Row],[Nodin BO]]="","No","Yes")</f>
        <v>Yes</v>
      </c>
      <c r="BB103" s="61">
        <f>YEAR(Email_TaskV2[[#This Row],[Tanggal nodin RFS/RFI]])</f>
        <v>2023</v>
      </c>
      <c r="BC103" s="42">
        <f>IF(Email_TaskV2[[#This Row],[Month]]="",13,MONTH(Email_TaskV2[[#This Row],[Tanggal nodin RFS/RFI]]))</f>
        <v>1</v>
      </c>
    </row>
    <row r="104" spans="1:55" ht="15" customHeight="1" x14ac:dyDescent="0.3">
      <c r="A104" s="59">
        <v>103</v>
      </c>
      <c r="B104" s="28" t="s">
        <v>810</v>
      </c>
      <c r="C104" s="79">
        <v>44956</v>
      </c>
      <c r="D104" s="33" t="s">
        <v>811</v>
      </c>
      <c r="E104" s="28" t="s">
        <v>55</v>
      </c>
      <c r="F104" s="28" t="s">
        <v>90</v>
      </c>
      <c r="G104" s="30">
        <v>44956</v>
      </c>
      <c r="H104" s="30">
        <v>44959</v>
      </c>
      <c r="I104" s="28" t="s">
        <v>812</v>
      </c>
      <c r="J104" s="30">
        <v>44959</v>
      </c>
      <c r="K104" s="43" t="s">
        <v>813</v>
      </c>
      <c r="L104" s="22">
        <f t="shared" si="34"/>
        <v>3</v>
      </c>
      <c r="M104" s="22">
        <f t="shared" si="35"/>
        <v>3</v>
      </c>
      <c r="N104" s="31" t="s">
        <v>87</v>
      </c>
      <c r="O104" s="31" t="s">
        <v>88</v>
      </c>
      <c r="P104" s="31" t="str">
        <f>VLOOKUP(Email_TaskV2[[#This Row],[PIC Dev]],[1]Organization!C:D,2,FALSE)</f>
        <v>BSM Prepaid</v>
      </c>
      <c r="Q104" s="33" t="s">
        <v>814</v>
      </c>
      <c r="R104" s="28">
        <v>118</v>
      </c>
      <c r="S104" s="28" t="s">
        <v>57</v>
      </c>
      <c r="T104" s="28" t="s">
        <v>815</v>
      </c>
      <c r="U104" s="43" t="s">
        <v>816</v>
      </c>
      <c r="V104" s="30">
        <v>44848</v>
      </c>
      <c r="W104" s="28" t="s">
        <v>191</v>
      </c>
      <c r="X104" s="28" t="s">
        <v>160</v>
      </c>
      <c r="Y104" s="28" t="s">
        <v>155</v>
      </c>
      <c r="Z104" s="28" t="s">
        <v>58</v>
      </c>
      <c r="AA104" s="28" t="s">
        <v>59</v>
      </c>
      <c r="AB104" s="28" t="s">
        <v>60</v>
      </c>
      <c r="AC104" s="28" t="s">
        <v>61</v>
      </c>
      <c r="AD104" s="18" t="s">
        <v>142</v>
      </c>
      <c r="AE104" s="27" t="s">
        <v>141</v>
      </c>
      <c r="AF104" s="27" t="s">
        <v>604</v>
      </c>
      <c r="AG104" s="28" t="s">
        <v>603</v>
      </c>
      <c r="AH104" s="28"/>
      <c r="AI104" s="57" t="s">
        <v>62</v>
      </c>
      <c r="AJ104" s="58" t="str">
        <f t="shared" si="23"/>
        <v>(FUT Simulator)</v>
      </c>
      <c r="AK104" s="19"/>
      <c r="AL104" s="19"/>
      <c r="AM104" s="19">
        <v>3</v>
      </c>
      <c r="AN104" s="19"/>
      <c r="AO104" s="19"/>
      <c r="AP104" s="19"/>
      <c r="AQ104" s="20">
        <f ca="1">IF(AND(Email_TaskV2[[#This Row],[Status]]="ON PROGRESS"),TODAY()-Email_TaskV2[[#This Row],[Tanggal nodin RFS/RFI]],0)</f>
        <v>0</v>
      </c>
      <c r="AR104" s="20">
        <f ca="1">IF(AND(Email_TaskV2[[#This Row],[Status]]="ON PROGRESS",Email_TaskV2[[#This Row],[Type]]="RFI"),TODAY()-Email_TaskV2[[#This Row],[Tanggal nodin RFS/RFI]],0)</f>
        <v>0</v>
      </c>
      <c r="AS104" s="20" t="str">
        <f ca="1">IF(Email_TaskV2[[#This Row],[Aging]]&gt;7,"Warning","")</f>
        <v/>
      </c>
      <c r="AT104" s="37"/>
      <c r="AU104" s="37"/>
      <c r="AV104" s="37"/>
      <c r="AW104" s="37" t="str">
        <f>IF(AND(Email_TaskV2[[#This Row],[Status]]="ON PROGRESS",Email_TaskV2[[#This Row],[Type]]="RFS"),"YES","")</f>
        <v/>
      </c>
      <c r="AX104" s="49" t="str">
        <f>IF(AND(Email_TaskV2[[#This Row],[Status]]="ON PROGRESS",Email_TaskV2[[#This Row],[Type]]="RFI"),"YES","")</f>
        <v/>
      </c>
      <c r="AY104" s="37">
        <f>IF(Email_TaskV2[[#This Row],[Nomor Nodin RFS/RFI]]="","",DAY(Email_TaskV2[[#This Row],[Tanggal nodin RFS/RFI]]))</f>
        <v>30</v>
      </c>
      <c r="AZ104" s="45" t="str">
        <f>IF(Email_TaskV2[[#This Row],[Nomor Nodin RFS/RFI]]="","",TEXT(Email_TaskV2[[#This Row],[Tanggal nodin RFS/RFI]],"MMM"))</f>
        <v>Jan</v>
      </c>
      <c r="BA104" s="46" t="str">
        <f>IF(Email_TaskV2[[#This Row],[Nodin BO]]="","No","Yes")</f>
        <v>Yes</v>
      </c>
      <c r="BB104" s="61">
        <f>YEAR(Email_TaskV2[[#This Row],[Tanggal nodin RFS/RFI]])</f>
        <v>2023</v>
      </c>
      <c r="BC104" s="42">
        <f>IF(Email_TaskV2[[#This Row],[Month]]="",13,MONTH(Email_TaskV2[[#This Row],[Tanggal nodin RFS/RFI]]))</f>
        <v>1</v>
      </c>
    </row>
    <row r="105" spans="1:55" ht="15" customHeight="1" x14ac:dyDescent="0.3">
      <c r="A105" s="59">
        <v>104</v>
      </c>
      <c r="B105" s="28" t="s">
        <v>817</v>
      </c>
      <c r="C105" s="79">
        <v>44956</v>
      </c>
      <c r="D105" s="72" t="s">
        <v>818</v>
      </c>
      <c r="E105" s="57" t="s">
        <v>676</v>
      </c>
      <c r="F105" s="73">
        <v>0.7</v>
      </c>
      <c r="G105" s="30">
        <v>44957</v>
      </c>
      <c r="H105" s="30"/>
      <c r="I105" s="28"/>
      <c r="J105" s="30"/>
      <c r="K105" s="28"/>
      <c r="L105" s="27"/>
      <c r="M105" s="31"/>
      <c r="N105" s="31" t="s">
        <v>87</v>
      </c>
      <c r="O105" s="31" t="s">
        <v>88</v>
      </c>
      <c r="P105" s="31" t="str">
        <f>VLOOKUP(Email_TaskV2[[#This Row],[PIC Dev]],[1]Organization!C:D,2,FALSE)</f>
        <v>BSM Prepaid</v>
      </c>
      <c r="Q105" s="31"/>
      <c r="R105" s="28"/>
      <c r="S105" s="28" t="s">
        <v>75</v>
      </c>
      <c r="T105" s="28" t="s">
        <v>819</v>
      </c>
      <c r="U105" s="28" t="s">
        <v>820</v>
      </c>
      <c r="V105" s="30">
        <v>44956</v>
      </c>
      <c r="W105" s="28" t="s">
        <v>191</v>
      </c>
      <c r="X105" s="28" t="s">
        <v>821</v>
      </c>
      <c r="Y105" s="28" t="s">
        <v>822</v>
      </c>
      <c r="Z105" s="28" t="s">
        <v>58</v>
      </c>
      <c r="AA105" s="28" t="s">
        <v>59</v>
      </c>
      <c r="AB105" s="28" t="s">
        <v>60</v>
      </c>
      <c r="AC105" s="28" t="s">
        <v>61</v>
      </c>
      <c r="AD105" s="18" t="s">
        <v>106</v>
      </c>
      <c r="AE105" s="27"/>
      <c r="AF105" s="27"/>
      <c r="AG105" s="28"/>
      <c r="AH105" s="28"/>
      <c r="AI105" s="57" t="s">
        <v>64</v>
      </c>
      <c r="AJ105" s="58" t="str">
        <f t="shared" si="23"/>
        <v/>
      </c>
      <c r="AK105" s="19"/>
      <c r="AL105" s="19"/>
      <c r="AM105" s="19"/>
      <c r="AN105" s="19"/>
      <c r="AO105" s="19"/>
      <c r="AP105" s="19"/>
      <c r="AQ105" s="20">
        <f ca="1">IF(AND(Email_TaskV2[[#This Row],[Status]]="ON PROGRESS"),TODAY()-Email_TaskV2[[#This Row],[Tanggal nodin RFS/RFI]],0)</f>
        <v>18</v>
      </c>
      <c r="AR105" s="20">
        <f ca="1">IF(AND(Email_TaskV2[[#This Row],[Status]]="ON PROGRESS",Email_TaskV2[[#This Row],[Type]]="RFI"),TODAY()-Email_TaskV2[[#This Row],[Tanggal nodin RFS/RFI]],0)</f>
        <v>18</v>
      </c>
      <c r="AS105" s="20" t="str">
        <f ca="1">IF(Email_TaskV2[[#This Row],[Aging]]&gt;7,"Warning","")</f>
        <v>Warning</v>
      </c>
      <c r="AT105" s="37"/>
      <c r="AU105" s="37"/>
      <c r="AV105" s="37"/>
      <c r="AW105" s="37" t="str">
        <f>IF(AND(Email_TaskV2[[#This Row],[Status]]="ON PROGRESS",Email_TaskV2[[#This Row],[Type]]="RFS"),"YES","")</f>
        <v/>
      </c>
      <c r="AX105" s="49" t="str">
        <f>IF(AND(Email_TaskV2[[#This Row],[Status]]="ON PROGRESS",Email_TaskV2[[#This Row],[Type]]="RFI"),"YES","")</f>
        <v>YES</v>
      </c>
      <c r="AY105" s="37">
        <f>IF(Email_TaskV2[[#This Row],[Nomor Nodin RFS/RFI]]="","",DAY(Email_TaskV2[[#This Row],[Tanggal nodin RFS/RFI]]))</f>
        <v>30</v>
      </c>
      <c r="AZ105" s="45" t="str">
        <f>IF(Email_TaskV2[[#This Row],[Nomor Nodin RFS/RFI]]="","",TEXT(Email_TaskV2[[#This Row],[Tanggal nodin RFS/RFI]],"MMM"))</f>
        <v>Jan</v>
      </c>
      <c r="BA105" s="46" t="str">
        <f>IF(Email_TaskV2[[#This Row],[Nodin BO]]="","No","Yes")</f>
        <v>Yes</v>
      </c>
      <c r="BB105" s="61">
        <f>YEAR(Email_TaskV2[[#This Row],[Tanggal nodin RFS/RFI]])</f>
        <v>2023</v>
      </c>
      <c r="BC105" s="42">
        <f>IF(Email_TaskV2[[#This Row],[Month]]="",13,MONTH(Email_TaskV2[[#This Row],[Tanggal nodin RFS/RFI]]))</f>
        <v>1</v>
      </c>
    </row>
    <row r="106" spans="1:55" ht="15" customHeight="1" x14ac:dyDescent="0.3">
      <c r="A106" s="59">
        <v>105</v>
      </c>
      <c r="B106" s="28" t="s">
        <v>823</v>
      </c>
      <c r="C106" s="79">
        <v>44956</v>
      </c>
      <c r="D106" s="33" t="s">
        <v>824</v>
      </c>
      <c r="E106" s="28" t="s">
        <v>55</v>
      </c>
      <c r="F106" s="28" t="s">
        <v>825</v>
      </c>
      <c r="G106" s="30">
        <v>44956</v>
      </c>
      <c r="H106" s="30">
        <v>44958</v>
      </c>
      <c r="I106" s="28" t="s">
        <v>826</v>
      </c>
      <c r="J106" s="30">
        <v>44958</v>
      </c>
      <c r="K106" s="43" t="s">
        <v>827</v>
      </c>
      <c r="L106" s="22">
        <f t="shared" ref="L106:L113" si="36">H106-C106</f>
        <v>2</v>
      </c>
      <c r="M106" s="22">
        <f t="shared" ref="M106:M113" si="37">J106-G106</f>
        <v>2</v>
      </c>
      <c r="N106" s="31" t="s">
        <v>136</v>
      </c>
      <c r="O106" s="31" t="s">
        <v>137</v>
      </c>
      <c r="P106" s="31" t="str">
        <f>VLOOKUP(Email_TaskV2[[#This Row],[PIC Dev]],[1]Organization!C:D,2,FALSE)</f>
        <v>Postpaid, Roaming, and Interconnect</v>
      </c>
      <c r="Q106" s="33" t="s">
        <v>828</v>
      </c>
      <c r="R106" s="28">
        <v>50</v>
      </c>
      <c r="S106" s="28" t="s">
        <v>57</v>
      </c>
      <c r="T106" s="28" t="s">
        <v>408</v>
      </c>
      <c r="U106" s="43" t="s">
        <v>409</v>
      </c>
      <c r="V106" s="30">
        <v>44715</v>
      </c>
      <c r="W106" s="28" t="s">
        <v>167</v>
      </c>
      <c r="X106" s="28" t="s">
        <v>168</v>
      </c>
      <c r="Y106" s="28" t="s">
        <v>169</v>
      </c>
      <c r="Z106" s="28" t="s">
        <v>58</v>
      </c>
      <c r="AA106" s="28" t="s">
        <v>59</v>
      </c>
      <c r="AB106" s="28" t="s">
        <v>60</v>
      </c>
      <c r="AC106" s="28" t="s">
        <v>71</v>
      </c>
      <c r="AD106" s="18" t="s">
        <v>85</v>
      </c>
      <c r="AE106" s="27" t="s">
        <v>72</v>
      </c>
      <c r="AF106" s="27"/>
      <c r="AG106" s="28"/>
      <c r="AH106" s="28"/>
      <c r="AI106" s="57" t="s">
        <v>62</v>
      </c>
      <c r="AJ106" s="58" t="str">
        <f t="shared" si="23"/>
        <v>(FUT Simulator)</v>
      </c>
      <c r="AK106" s="19"/>
      <c r="AL106" s="19"/>
      <c r="AM106" s="19">
        <v>3</v>
      </c>
      <c r="AN106" s="19"/>
      <c r="AO106" s="19"/>
      <c r="AP106" s="19"/>
      <c r="AQ106" s="20">
        <f ca="1">IF(AND(Email_TaskV2[[#This Row],[Status]]="ON PROGRESS"),TODAY()-Email_TaskV2[[#This Row],[Tanggal nodin RFS/RFI]],0)</f>
        <v>0</v>
      </c>
      <c r="AR106" s="20">
        <f ca="1">IF(AND(Email_TaskV2[[#This Row],[Status]]="ON PROGRESS",Email_TaskV2[[#This Row],[Type]]="RFI"),TODAY()-Email_TaskV2[[#This Row],[Tanggal nodin RFS/RFI]],0)</f>
        <v>0</v>
      </c>
      <c r="AS106" s="20" t="str">
        <f ca="1">IF(Email_TaskV2[[#This Row],[Aging]]&gt;7,"Warning","")</f>
        <v/>
      </c>
      <c r="AT106" s="37"/>
      <c r="AU106" s="37"/>
      <c r="AV106" s="37"/>
      <c r="AW106" s="37" t="str">
        <f>IF(AND(Email_TaskV2[[#This Row],[Status]]="ON PROGRESS",Email_TaskV2[[#This Row],[Type]]="RFS"),"YES","")</f>
        <v/>
      </c>
      <c r="AX106" s="17" t="str">
        <f>IF(AND(Email_TaskV2[[#This Row],[Status]]="ON PROGRESS",Email_TaskV2[[#This Row],[Type]]="RFI"),"YES","")</f>
        <v/>
      </c>
      <c r="AY106" s="37">
        <f>IF(Email_TaskV2[[#This Row],[Nomor Nodin RFS/RFI]]="","",DAY(Email_TaskV2[[#This Row],[Tanggal nodin RFS/RFI]]))</f>
        <v>30</v>
      </c>
      <c r="AZ106" s="45" t="str">
        <f>IF(Email_TaskV2[[#This Row],[Nomor Nodin RFS/RFI]]="","",TEXT(Email_TaskV2[[#This Row],[Tanggal nodin RFS/RFI]],"MMM"))</f>
        <v>Jan</v>
      </c>
      <c r="BA106" s="46" t="str">
        <f>IF(Email_TaskV2[[#This Row],[Nodin BO]]="","No","Yes")</f>
        <v>Yes</v>
      </c>
      <c r="BB106" s="61">
        <f>YEAR(Email_TaskV2[[#This Row],[Tanggal nodin RFS/RFI]])</f>
        <v>2023</v>
      </c>
      <c r="BC106" s="42">
        <f>IF(Email_TaskV2[[#This Row],[Month]]="",13,MONTH(Email_TaskV2[[#This Row],[Tanggal nodin RFS/RFI]]))</f>
        <v>1</v>
      </c>
    </row>
    <row r="107" spans="1:55" ht="15" customHeight="1" x14ac:dyDescent="0.3">
      <c r="A107" s="59">
        <v>106</v>
      </c>
      <c r="B107" s="28" t="s">
        <v>829</v>
      </c>
      <c r="C107" s="79">
        <v>44956</v>
      </c>
      <c r="D107" s="33" t="s">
        <v>830</v>
      </c>
      <c r="E107" s="28" t="s">
        <v>55</v>
      </c>
      <c r="F107" s="28" t="s">
        <v>78</v>
      </c>
      <c r="G107" s="30">
        <v>44958</v>
      </c>
      <c r="H107" s="30">
        <v>44959</v>
      </c>
      <c r="I107" s="28" t="s">
        <v>831</v>
      </c>
      <c r="J107" s="30">
        <v>44959</v>
      </c>
      <c r="K107" s="43" t="s">
        <v>832</v>
      </c>
      <c r="L107" s="22">
        <f t="shared" si="36"/>
        <v>3</v>
      </c>
      <c r="M107" s="22">
        <f t="shared" si="37"/>
        <v>1</v>
      </c>
      <c r="N107" s="31" t="s">
        <v>127</v>
      </c>
      <c r="O107" s="31" t="s">
        <v>56</v>
      </c>
      <c r="P107" s="31" t="str">
        <f>VLOOKUP(Email_TaskV2[[#This Row],[PIC Dev]],[1]Organization!C:D,2,FALSE)</f>
        <v>BSM Prepaid</v>
      </c>
      <c r="Q107" s="31"/>
      <c r="R107" s="28">
        <v>18</v>
      </c>
      <c r="S107" s="28" t="s">
        <v>75</v>
      </c>
      <c r="T107" s="28" t="s">
        <v>833</v>
      </c>
      <c r="U107" s="28" t="s">
        <v>834</v>
      </c>
      <c r="V107" s="30">
        <v>44953</v>
      </c>
      <c r="W107" s="28" t="s">
        <v>166</v>
      </c>
      <c r="X107" s="28" t="s">
        <v>200</v>
      </c>
      <c r="Y107" s="28" t="s">
        <v>201</v>
      </c>
      <c r="Z107" s="28" t="s">
        <v>58</v>
      </c>
      <c r="AA107" s="28" t="s">
        <v>59</v>
      </c>
      <c r="AB107" s="28" t="s">
        <v>60</v>
      </c>
      <c r="AC107" s="28" t="s">
        <v>61</v>
      </c>
      <c r="AD107" s="18" t="s">
        <v>93</v>
      </c>
      <c r="AE107" s="27"/>
      <c r="AF107" s="27"/>
      <c r="AG107" s="28"/>
      <c r="AH107" s="28"/>
      <c r="AI107" s="57" t="s">
        <v>110</v>
      </c>
      <c r="AJ107" s="58" t="str">
        <f t="shared" si="23"/>
        <v>(Sigos Automation)</v>
      </c>
      <c r="AK107" s="19">
        <v>1</v>
      </c>
      <c r="AL107" s="19"/>
      <c r="AM107" s="19"/>
      <c r="AN107" s="19"/>
      <c r="AO107" s="19"/>
      <c r="AP107" s="19"/>
      <c r="AQ107" s="20">
        <f ca="1">IF(AND(Email_TaskV2[[#This Row],[Status]]="ON PROGRESS"),TODAY()-Email_TaskV2[[#This Row],[Tanggal nodin RFS/RFI]],0)</f>
        <v>0</v>
      </c>
      <c r="AR107" s="20">
        <f ca="1">IF(AND(Email_TaskV2[[#This Row],[Status]]="ON PROGRESS",Email_TaskV2[[#This Row],[Type]]="RFI"),TODAY()-Email_TaskV2[[#This Row],[Tanggal nodin RFS/RFI]],0)</f>
        <v>0</v>
      </c>
      <c r="AS107" s="20" t="str">
        <f ca="1">IF(Email_TaskV2[[#This Row],[Aging]]&gt;7,"Warning","")</f>
        <v/>
      </c>
      <c r="AT107" s="37"/>
      <c r="AU107" s="37"/>
      <c r="AV107" s="37"/>
      <c r="AW107" s="37" t="str">
        <f>IF(AND(Email_TaskV2[[#This Row],[Status]]="ON PROGRESS",Email_TaskV2[[#This Row],[Type]]="RFS"),"YES","")</f>
        <v/>
      </c>
      <c r="AX107" s="17" t="str">
        <f>IF(AND(Email_TaskV2[[#This Row],[Status]]="ON PROGRESS",Email_TaskV2[[#This Row],[Type]]="RFI"),"YES","")</f>
        <v/>
      </c>
      <c r="AY107" s="37">
        <f>IF(Email_TaskV2[[#This Row],[Nomor Nodin RFS/RFI]]="","",DAY(Email_TaskV2[[#This Row],[Tanggal nodin RFS/RFI]]))</f>
        <v>30</v>
      </c>
      <c r="AZ107" s="45" t="str">
        <f>IF(Email_TaskV2[[#This Row],[Nomor Nodin RFS/RFI]]="","",TEXT(Email_TaskV2[[#This Row],[Tanggal nodin RFS/RFI]],"MMM"))</f>
        <v>Jan</v>
      </c>
      <c r="BA107" s="46" t="str">
        <f>IF(Email_TaskV2[[#This Row],[Nodin BO]]="","No","Yes")</f>
        <v>Yes</v>
      </c>
      <c r="BB107" s="61">
        <f>YEAR(Email_TaskV2[[#This Row],[Tanggal nodin RFS/RFI]])</f>
        <v>2023</v>
      </c>
      <c r="BC107" s="42">
        <f>IF(Email_TaskV2[[#This Row],[Month]]="",13,MONTH(Email_TaskV2[[#This Row],[Tanggal nodin RFS/RFI]]))</f>
        <v>1</v>
      </c>
    </row>
    <row r="108" spans="1:55" ht="15" customHeight="1" x14ac:dyDescent="0.3">
      <c r="A108" s="59">
        <v>107</v>
      </c>
      <c r="B108" s="28" t="s">
        <v>835</v>
      </c>
      <c r="C108" s="79">
        <v>44956</v>
      </c>
      <c r="D108" s="33" t="s">
        <v>836</v>
      </c>
      <c r="E108" s="28" t="s">
        <v>55</v>
      </c>
      <c r="F108" s="28" t="s">
        <v>78</v>
      </c>
      <c r="G108" s="82">
        <v>44956</v>
      </c>
      <c r="H108" s="30">
        <v>44966</v>
      </c>
      <c r="I108" s="28" t="s">
        <v>837</v>
      </c>
      <c r="J108" s="30">
        <v>44967</v>
      </c>
      <c r="K108" s="43" t="s">
        <v>838</v>
      </c>
      <c r="L108" s="22">
        <f t="shared" si="36"/>
        <v>10</v>
      </c>
      <c r="M108" s="22">
        <f t="shared" si="37"/>
        <v>11</v>
      </c>
      <c r="N108" s="31" t="s">
        <v>68</v>
      </c>
      <c r="O108" s="31" t="s">
        <v>69</v>
      </c>
      <c r="P108" s="31" t="str">
        <f>VLOOKUP(Email_TaskV2[[#This Row],[PIC Dev]],[1]Organization!C:D,2,FALSE)</f>
        <v>Digital and VAS</v>
      </c>
      <c r="Q108" s="31"/>
      <c r="R108" s="28">
        <v>84</v>
      </c>
      <c r="S108" s="28" t="s">
        <v>57</v>
      </c>
      <c r="T108" s="28" t="s">
        <v>223</v>
      </c>
      <c r="U108" s="43" t="s">
        <v>839</v>
      </c>
      <c r="V108" s="30">
        <v>44889</v>
      </c>
      <c r="W108" s="28" t="s">
        <v>140</v>
      </c>
      <c r="X108" s="28" t="s">
        <v>164</v>
      </c>
      <c r="Y108" s="28" t="s">
        <v>165</v>
      </c>
      <c r="Z108" s="28" t="s">
        <v>58</v>
      </c>
      <c r="AA108" s="28" t="s">
        <v>59</v>
      </c>
      <c r="AB108" s="28" t="s">
        <v>105</v>
      </c>
      <c r="AC108" s="28" t="s">
        <v>71</v>
      </c>
      <c r="AD108" s="18" t="s">
        <v>139</v>
      </c>
      <c r="AE108" s="27"/>
      <c r="AF108" s="27"/>
      <c r="AG108" s="28"/>
      <c r="AH108" s="28"/>
      <c r="AI108" s="57" t="s">
        <v>64</v>
      </c>
      <c r="AJ108" s="58" t="str">
        <f t="shared" si="23"/>
        <v/>
      </c>
      <c r="AK108" s="19"/>
      <c r="AL108" s="19"/>
      <c r="AM108" s="19"/>
      <c r="AN108" s="19"/>
      <c r="AO108" s="19"/>
      <c r="AP108" s="19"/>
      <c r="AQ108" s="20">
        <f ca="1">IF(AND(Email_TaskV2[[#This Row],[Status]]="ON PROGRESS"),TODAY()-Email_TaskV2[[#This Row],[Tanggal nodin RFS/RFI]],0)</f>
        <v>0</v>
      </c>
      <c r="AR108" s="20">
        <f ca="1">IF(AND(Email_TaskV2[[#This Row],[Status]]="ON PROGRESS",Email_TaskV2[[#This Row],[Type]]="RFI"),TODAY()-Email_TaskV2[[#This Row],[Tanggal nodin RFS/RFI]],0)</f>
        <v>0</v>
      </c>
      <c r="AS108" s="20" t="str">
        <f ca="1">IF(Email_TaskV2[[#This Row],[Aging]]&gt;7,"Warning","")</f>
        <v/>
      </c>
      <c r="AT108" s="37"/>
      <c r="AU108" s="37"/>
      <c r="AV108" s="37"/>
      <c r="AW108" s="37" t="str">
        <f>IF(AND(Email_TaskV2[[#This Row],[Status]]="ON PROGRESS",Email_TaskV2[[#This Row],[Type]]="RFS"),"YES","")</f>
        <v/>
      </c>
      <c r="AX108" s="49" t="str">
        <f>IF(AND(Email_TaskV2[[#This Row],[Status]]="ON PROGRESS",Email_TaskV2[[#This Row],[Type]]="RFI"),"YES","")</f>
        <v/>
      </c>
      <c r="AY108" s="37">
        <f>IF(Email_TaskV2[[#This Row],[Nomor Nodin RFS/RFI]]="","",DAY(Email_TaskV2[[#This Row],[Tanggal nodin RFS/RFI]]))</f>
        <v>30</v>
      </c>
      <c r="AZ108" s="45" t="str">
        <f>IF(Email_TaskV2[[#This Row],[Nomor Nodin RFS/RFI]]="","",TEXT(Email_TaskV2[[#This Row],[Tanggal nodin RFS/RFI]],"MMM"))</f>
        <v>Jan</v>
      </c>
      <c r="BA108" s="46" t="str">
        <f>IF(Email_TaskV2[[#This Row],[Nodin BO]]="","No","Yes")</f>
        <v>Yes</v>
      </c>
      <c r="BB108" s="61">
        <f>YEAR(Email_TaskV2[[#This Row],[Tanggal nodin RFS/RFI]])</f>
        <v>2023</v>
      </c>
      <c r="BC108" s="42">
        <f>IF(Email_TaskV2[[#This Row],[Month]]="",13,MONTH(Email_TaskV2[[#This Row],[Tanggal nodin RFS/RFI]]))</f>
        <v>1</v>
      </c>
    </row>
    <row r="109" spans="1:55" ht="15" customHeight="1" x14ac:dyDescent="0.3">
      <c r="A109" s="59">
        <v>108</v>
      </c>
      <c r="B109" s="28" t="s">
        <v>840</v>
      </c>
      <c r="C109" s="79">
        <v>44956</v>
      </c>
      <c r="D109" s="33" t="s">
        <v>841</v>
      </c>
      <c r="E109" s="28" t="s">
        <v>55</v>
      </c>
      <c r="F109" s="28" t="s">
        <v>78</v>
      </c>
      <c r="G109" s="30">
        <v>44958</v>
      </c>
      <c r="H109" s="30">
        <v>44959</v>
      </c>
      <c r="I109" s="28" t="s">
        <v>842</v>
      </c>
      <c r="J109" s="30">
        <v>44959</v>
      </c>
      <c r="K109" s="28" t="s">
        <v>843</v>
      </c>
      <c r="L109" s="22">
        <f t="shared" si="36"/>
        <v>3</v>
      </c>
      <c r="M109" s="22">
        <f t="shared" si="37"/>
        <v>1</v>
      </c>
      <c r="N109" s="31" t="s">
        <v>68</v>
      </c>
      <c r="O109" s="31" t="s">
        <v>69</v>
      </c>
      <c r="P109" s="31" t="str">
        <f>VLOOKUP(Email_TaskV2[[#This Row],[PIC Dev]],[1]Organization!C:D,2,FALSE)</f>
        <v>Digital and VAS</v>
      </c>
      <c r="Q109" s="31"/>
      <c r="R109" s="28">
        <v>78</v>
      </c>
      <c r="S109" s="28" t="s">
        <v>75</v>
      </c>
      <c r="T109" s="28" t="s">
        <v>844</v>
      </c>
      <c r="U109" s="43" t="s">
        <v>845</v>
      </c>
      <c r="V109" s="44">
        <v>44894</v>
      </c>
      <c r="W109" s="28" t="s">
        <v>140</v>
      </c>
      <c r="X109" s="28" t="s">
        <v>163</v>
      </c>
      <c r="Y109" s="28" t="s">
        <v>159</v>
      </c>
      <c r="Z109" s="28" t="s">
        <v>58</v>
      </c>
      <c r="AA109" s="28" t="s">
        <v>59</v>
      </c>
      <c r="AB109" s="28" t="s">
        <v>105</v>
      </c>
      <c r="AC109" s="28" t="s">
        <v>71</v>
      </c>
      <c r="AD109" s="18" t="s">
        <v>151</v>
      </c>
      <c r="AE109" s="27"/>
      <c r="AF109" s="27"/>
      <c r="AG109" s="28"/>
      <c r="AH109" s="28"/>
      <c r="AI109" s="57" t="s">
        <v>64</v>
      </c>
      <c r="AJ109" s="58" t="str">
        <f t="shared" si="23"/>
        <v/>
      </c>
      <c r="AK109" s="19"/>
      <c r="AL109" s="19"/>
      <c r="AM109" s="19"/>
      <c r="AN109" s="19"/>
      <c r="AO109" s="19"/>
      <c r="AP109" s="19"/>
      <c r="AQ109" s="20">
        <f ca="1">IF(AND(Email_TaskV2[[#This Row],[Status]]="ON PROGRESS"),TODAY()-Email_TaskV2[[#This Row],[Tanggal nodin RFS/RFI]],0)</f>
        <v>0</v>
      </c>
      <c r="AR109" s="20">
        <f ca="1">IF(AND(Email_TaskV2[[#This Row],[Status]]="ON PROGRESS",Email_TaskV2[[#This Row],[Type]]="RFI"),TODAY()-Email_TaskV2[[#This Row],[Tanggal nodin RFS/RFI]],0)</f>
        <v>0</v>
      </c>
      <c r="AS109" s="20" t="str">
        <f ca="1">IF(Email_TaskV2[[#This Row],[Aging]]&gt;7,"Warning","")</f>
        <v/>
      </c>
      <c r="AT109" s="37"/>
      <c r="AU109" s="37"/>
      <c r="AV109" s="37"/>
      <c r="AW109" s="37" t="str">
        <f>IF(AND(Email_TaskV2[[#This Row],[Status]]="ON PROGRESS",Email_TaskV2[[#This Row],[Type]]="RFS"),"YES","")</f>
        <v/>
      </c>
      <c r="AX109" s="49" t="str">
        <f>IF(AND(Email_TaskV2[[#This Row],[Status]]="ON PROGRESS",Email_TaskV2[[#This Row],[Type]]="RFI"),"YES","")</f>
        <v/>
      </c>
      <c r="AY109" s="37">
        <f>IF(Email_TaskV2[[#This Row],[Nomor Nodin RFS/RFI]]="","",DAY(Email_TaskV2[[#This Row],[Tanggal nodin RFS/RFI]]))</f>
        <v>30</v>
      </c>
      <c r="AZ109" s="45" t="str">
        <f>IF(Email_TaskV2[[#This Row],[Nomor Nodin RFS/RFI]]="","",TEXT(Email_TaskV2[[#This Row],[Tanggal nodin RFS/RFI]],"MMM"))</f>
        <v>Jan</v>
      </c>
      <c r="BA109" s="46" t="str">
        <f>IF(Email_TaskV2[[#This Row],[Nodin BO]]="","No","Yes")</f>
        <v>Yes</v>
      </c>
      <c r="BB109" s="61">
        <f>YEAR(Email_TaskV2[[#This Row],[Tanggal nodin RFS/RFI]])</f>
        <v>2023</v>
      </c>
      <c r="BC109" s="42">
        <f>IF(Email_TaskV2[[#This Row],[Month]]="",13,MONTH(Email_TaskV2[[#This Row],[Tanggal nodin RFS/RFI]]))</f>
        <v>1</v>
      </c>
    </row>
    <row r="110" spans="1:55" ht="15" customHeight="1" x14ac:dyDescent="0.3">
      <c r="A110" s="59">
        <v>109</v>
      </c>
      <c r="B110" s="28" t="s">
        <v>846</v>
      </c>
      <c r="C110" s="79">
        <v>44957</v>
      </c>
      <c r="D110" s="33" t="s">
        <v>847</v>
      </c>
      <c r="E110" s="28" t="s">
        <v>55</v>
      </c>
      <c r="F110" s="28" t="s">
        <v>78</v>
      </c>
      <c r="G110" s="30">
        <v>44959</v>
      </c>
      <c r="H110" s="30">
        <v>44967</v>
      </c>
      <c r="I110" s="28" t="s">
        <v>848</v>
      </c>
      <c r="J110" s="30">
        <v>44967</v>
      </c>
      <c r="K110" s="43" t="s">
        <v>849</v>
      </c>
      <c r="L110" s="22">
        <f t="shared" si="36"/>
        <v>10</v>
      </c>
      <c r="M110" s="22">
        <f t="shared" si="37"/>
        <v>8</v>
      </c>
      <c r="N110" s="31" t="s">
        <v>127</v>
      </c>
      <c r="O110" s="31" t="s">
        <v>56</v>
      </c>
      <c r="P110" s="31" t="str">
        <f>VLOOKUP(Email_TaskV2[[#This Row],[PIC Dev]],[1]Organization!C:D,2,FALSE)</f>
        <v>BSM Prepaid</v>
      </c>
      <c r="Q110" s="33" t="s">
        <v>850</v>
      </c>
      <c r="R110" s="28">
        <v>130</v>
      </c>
      <c r="S110" s="28" t="s">
        <v>75</v>
      </c>
      <c r="T110" s="28" t="s">
        <v>851</v>
      </c>
      <c r="U110" s="43" t="s">
        <v>852</v>
      </c>
      <c r="V110" s="30">
        <v>44956</v>
      </c>
      <c r="W110" s="28" t="s">
        <v>166</v>
      </c>
      <c r="X110" s="28" t="s">
        <v>160</v>
      </c>
      <c r="Y110" s="28" t="s">
        <v>155</v>
      </c>
      <c r="Z110" s="28" t="s">
        <v>58</v>
      </c>
      <c r="AA110" s="28" t="s">
        <v>59</v>
      </c>
      <c r="AB110" s="28" t="s">
        <v>60</v>
      </c>
      <c r="AC110" s="28" t="s">
        <v>61</v>
      </c>
      <c r="AD110" s="18" t="s">
        <v>151</v>
      </c>
      <c r="AE110" s="27"/>
      <c r="AF110" s="27"/>
      <c r="AG110" s="28"/>
      <c r="AH110" s="28"/>
      <c r="AI110" s="57" t="s">
        <v>62</v>
      </c>
      <c r="AJ110" s="58" t="str">
        <f t="shared" si="23"/>
        <v>(FUT Simulator)</v>
      </c>
      <c r="AK110" s="19"/>
      <c r="AL110" s="19"/>
      <c r="AM110" s="19">
        <v>3</v>
      </c>
      <c r="AN110" s="19"/>
      <c r="AO110" s="19"/>
      <c r="AP110" s="19"/>
      <c r="AQ110" s="20">
        <f ca="1">IF(AND(Email_TaskV2[[#This Row],[Status]]="ON PROGRESS"),TODAY()-Email_TaskV2[[#This Row],[Tanggal nodin RFS/RFI]],0)</f>
        <v>0</v>
      </c>
      <c r="AR110" s="20">
        <f ca="1">IF(AND(Email_TaskV2[[#This Row],[Status]]="ON PROGRESS",Email_TaskV2[[#This Row],[Type]]="RFI"),TODAY()-Email_TaskV2[[#This Row],[Tanggal nodin RFS/RFI]],0)</f>
        <v>0</v>
      </c>
      <c r="AS110" s="20" t="str">
        <f ca="1">IF(Email_TaskV2[[#This Row],[Aging]]&gt;7,"Warning","")</f>
        <v/>
      </c>
      <c r="AT110" s="37"/>
      <c r="AU110" s="37"/>
      <c r="AV110" s="37"/>
      <c r="AW110" s="37" t="str">
        <f>IF(AND(Email_TaskV2[[#This Row],[Status]]="ON PROGRESS",Email_TaskV2[[#This Row],[Type]]="RFS"),"YES","")</f>
        <v/>
      </c>
      <c r="AX110" s="17" t="str">
        <f>IF(AND(Email_TaskV2[[#This Row],[Status]]="ON PROGRESS",Email_TaskV2[[#This Row],[Type]]="RFI"),"YES","")</f>
        <v/>
      </c>
      <c r="AY110" s="37">
        <f>IF(Email_TaskV2[[#This Row],[Nomor Nodin RFS/RFI]]="","",DAY(Email_TaskV2[[#This Row],[Tanggal nodin RFS/RFI]]))</f>
        <v>31</v>
      </c>
      <c r="AZ110" s="45" t="str">
        <f>IF(Email_TaskV2[[#This Row],[Nomor Nodin RFS/RFI]]="","",TEXT(Email_TaskV2[[#This Row],[Tanggal nodin RFS/RFI]],"MMM"))</f>
        <v>Jan</v>
      </c>
      <c r="BA110" s="46" t="str">
        <f>IF(Email_TaskV2[[#This Row],[Nodin BO]]="","No","Yes")</f>
        <v>Yes</v>
      </c>
      <c r="BB110" s="61">
        <f>YEAR(Email_TaskV2[[#This Row],[Tanggal nodin RFS/RFI]])</f>
        <v>2023</v>
      </c>
      <c r="BC110" s="42">
        <f>IF(Email_TaskV2[[#This Row],[Month]]="",13,MONTH(Email_TaskV2[[#This Row],[Tanggal nodin RFS/RFI]]))</f>
        <v>1</v>
      </c>
    </row>
    <row r="111" spans="1:55" ht="15" customHeight="1" x14ac:dyDescent="0.3">
      <c r="A111" s="59">
        <v>110</v>
      </c>
      <c r="B111" s="28" t="s">
        <v>853</v>
      </c>
      <c r="C111" s="79">
        <v>44956</v>
      </c>
      <c r="D111" s="33" t="s">
        <v>854</v>
      </c>
      <c r="E111" s="28" t="s">
        <v>55</v>
      </c>
      <c r="F111" s="32" t="s">
        <v>78</v>
      </c>
      <c r="G111" s="30">
        <v>44958</v>
      </c>
      <c r="H111" s="30">
        <v>44959</v>
      </c>
      <c r="I111" s="28" t="s">
        <v>855</v>
      </c>
      <c r="J111" s="30">
        <v>44959</v>
      </c>
      <c r="K111" s="43" t="s">
        <v>856</v>
      </c>
      <c r="L111" s="22">
        <f t="shared" si="36"/>
        <v>3</v>
      </c>
      <c r="M111" s="22">
        <f t="shared" si="37"/>
        <v>1</v>
      </c>
      <c r="N111" s="31" t="s">
        <v>127</v>
      </c>
      <c r="O111" s="31" t="s">
        <v>56</v>
      </c>
      <c r="P111" s="31" t="str">
        <f>VLOOKUP(Email_TaskV2[[#This Row],[PIC Dev]],[1]Organization!C:D,2,FALSE)</f>
        <v>BSM Prepaid</v>
      </c>
      <c r="Q111" s="31"/>
      <c r="R111" s="28">
        <v>2</v>
      </c>
      <c r="S111" s="28" t="s">
        <v>75</v>
      </c>
      <c r="T111" s="28" t="s">
        <v>857</v>
      </c>
      <c r="U111" s="43" t="s">
        <v>858</v>
      </c>
      <c r="V111" s="30">
        <v>44956</v>
      </c>
      <c r="W111" s="28" t="s">
        <v>166</v>
      </c>
      <c r="X111" s="28" t="s">
        <v>185</v>
      </c>
      <c r="Y111" s="28" t="s">
        <v>186</v>
      </c>
      <c r="Z111" s="28" t="s">
        <v>58</v>
      </c>
      <c r="AA111" s="28" t="s">
        <v>59</v>
      </c>
      <c r="AB111" s="28" t="s">
        <v>60</v>
      </c>
      <c r="AC111" s="28" t="s">
        <v>61</v>
      </c>
      <c r="AD111" s="18" t="s">
        <v>106</v>
      </c>
      <c r="AE111" s="27"/>
      <c r="AF111" s="27"/>
      <c r="AG111" s="28"/>
      <c r="AH111" s="28"/>
      <c r="AI111" s="57" t="s">
        <v>64</v>
      </c>
      <c r="AJ111" s="58" t="str">
        <f t="shared" si="23"/>
        <v/>
      </c>
      <c r="AK111" s="19"/>
      <c r="AL111" s="19"/>
      <c r="AM111" s="19"/>
      <c r="AN111" s="19"/>
      <c r="AO111" s="19"/>
      <c r="AP111" s="19"/>
      <c r="AQ111" s="20">
        <f ca="1">IF(AND(Email_TaskV2[[#This Row],[Status]]="ON PROGRESS"),TODAY()-Email_TaskV2[[#This Row],[Tanggal nodin RFS/RFI]],0)</f>
        <v>0</v>
      </c>
      <c r="AR111" s="20">
        <f ca="1">IF(AND(Email_TaskV2[[#This Row],[Status]]="ON PROGRESS",Email_TaskV2[[#This Row],[Type]]="RFI"),TODAY()-Email_TaskV2[[#This Row],[Tanggal nodin RFS/RFI]],0)</f>
        <v>0</v>
      </c>
      <c r="AS111" s="20" t="str">
        <f ca="1">IF(Email_TaskV2[[#This Row],[Aging]]&gt;7,"Warning","")</f>
        <v/>
      </c>
      <c r="AT111" s="37"/>
      <c r="AU111" s="37"/>
      <c r="AV111" s="37"/>
      <c r="AW111" s="37" t="str">
        <f>IF(AND(Email_TaskV2[[#This Row],[Status]]="ON PROGRESS",Email_TaskV2[[#This Row],[Type]]="RFS"),"YES","")</f>
        <v/>
      </c>
      <c r="AX111" s="17" t="str">
        <f>IF(AND(Email_TaskV2[[#This Row],[Status]]="ON PROGRESS",Email_TaskV2[[#This Row],[Type]]="RFI"),"YES","")</f>
        <v/>
      </c>
      <c r="AY111" s="37">
        <f>IF(Email_TaskV2[[#This Row],[Nomor Nodin RFS/RFI]]="","",DAY(Email_TaskV2[[#This Row],[Tanggal nodin RFS/RFI]]))</f>
        <v>30</v>
      </c>
      <c r="AZ111" s="45" t="str">
        <f>IF(Email_TaskV2[[#This Row],[Nomor Nodin RFS/RFI]]="","",TEXT(Email_TaskV2[[#This Row],[Tanggal nodin RFS/RFI]],"MMM"))</f>
        <v>Jan</v>
      </c>
      <c r="BA111" s="46" t="str">
        <f>IF(Email_TaskV2[[#This Row],[Nodin BO]]="","No","Yes")</f>
        <v>Yes</v>
      </c>
      <c r="BB111" s="61">
        <f>YEAR(Email_TaskV2[[#This Row],[Tanggal nodin RFS/RFI]])</f>
        <v>2023</v>
      </c>
      <c r="BC111" s="42">
        <f>IF(Email_TaskV2[[#This Row],[Month]]="",13,MONTH(Email_TaskV2[[#This Row],[Tanggal nodin RFS/RFI]]))</f>
        <v>1</v>
      </c>
    </row>
    <row r="112" spans="1:55" ht="15" customHeight="1" x14ac:dyDescent="0.3">
      <c r="A112" s="59">
        <v>111</v>
      </c>
      <c r="B112" s="28" t="s">
        <v>859</v>
      </c>
      <c r="C112" s="79">
        <v>44956</v>
      </c>
      <c r="D112" s="33" t="s">
        <v>860</v>
      </c>
      <c r="E112" s="28" t="s">
        <v>55</v>
      </c>
      <c r="F112" s="28" t="s">
        <v>92</v>
      </c>
      <c r="G112" s="30">
        <v>44958</v>
      </c>
      <c r="H112" s="30">
        <v>44958</v>
      </c>
      <c r="I112" s="28" t="s">
        <v>861</v>
      </c>
      <c r="J112" s="30">
        <v>44958</v>
      </c>
      <c r="K112" s="43" t="s">
        <v>862</v>
      </c>
      <c r="L112" s="22">
        <f t="shared" si="36"/>
        <v>2</v>
      </c>
      <c r="M112" s="22">
        <f t="shared" si="37"/>
        <v>0</v>
      </c>
      <c r="N112" s="31" t="s">
        <v>73</v>
      </c>
      <c r="O112" s="31" t="s">
        <v>74</v>
      </c>
      <c r="P112" s="31" t="str">
        <f>VLOOKUP(Email_TaskV2[[#This Row],[PIC Dev]],[1]Organization!C:D,2,FALSE)</f>
        <v>Digital and VAS</v>
      </c>
      <c r="Q112" s="31"/>
      <c r="R112" s="28">
        <v>9</v>
      </c>
      <c r="S112" s="28" t="s">
        <v>75</v>
      </c>
      <c r="T112" s="28" t="s">
        <v>863</v>
      </c>
      <c r="U112" s="28" t="s">
        <v>864</v>
      </c>
      <c r="V112" s="28"/>
      <c r="W112" s="28" t="s">
        <v>177</v>
      </c>
      <c r="X112" s="28"/>
      <c r="Y112" s="28"/>
      <c r="Z112" s="28" t="s">
        <v>58</v>
      </c>
      <c r="AA112" s="28" t="s">
        <v>59</v>
      </c>
      <c r="AB112" s="28" t="s">
        <v>76</v>
      </c>
      <c r="AC112" s="28" t="s">
        <v>71</v>
      </c>
      <c r="AD112" s="18" t="s">
        <v>77</v>
      </c>
      <c r="AE112" s="27"/>
      <c r="AF112" s="27"/>
      <c r="AG112" s="28"/>
      <c r="AH112" s="28"/>
      <c r="AI112" s="57" t="s">
        <v>64</v>
      </c>
      <c r="AJ112" s="58" t="str">
        <f t="shared" si="23"/>
        <v/>
      </c>
      <c r="AK112" s="19"/>
      <c r="AL112" s="19"/>
      <c r="AM112" s="19"/>
      <c r="AN112" s="19"/>
      <c r="AO112" s="19"/>
      <c r="AP112" s="19"/>
      <c r="AQ112" s="20">
        <f ca="1">IF(AND(Email_TaskV2[[#This Row],[Status]]="ON PROGRESS"),TODAY()-Email_TaskV2[[#This Row],[Tanggal nodin RFS/RFI]],0)</f>
        <v>0</v>
      </c>
      <c r="AR112" s="20">
        <f ca="1">IF(AND(Email_TaskV2[[#This Row],[Status]]="ON PROGRESS",Email_TaskV2[[#This Row],[Type]]="RFI"),TODAY()-Email_TaskV2[[#This Row],[Tanggal nodin RFS/RFI]],0)</f>
        <v>0</v>
      </c>
      <c r="AS112" s="20" t="str">
        <f ca="1">IF(Email_TaskV2[[#This Row],[Aging]]&gt;7,"Warning","")</f>
        <v/>
      </c>
      <c r="AT112" s="37"/>
      <c r="AU112" s="37"/>
      <c r="AV112" s="37"/>
      <c r="AW112" s="37" t="str">
        <f>IF(AND(Email_TaskV2[[#This Row],[Status]]="ON PROGRESS",Email_TaskV2[[#This Row],[Type]]="RFS"),"YES","")</f>
        <v/>
      </c>
      <c r="AX112" s="17" t="str">
        <f>IF(AND(Email_TaskV2[[#This Row],[Status]]="ON PROGRESS",Email_TaskV2[[#This Row],[Type]]="RFI"),"YES","")</f>
        <v/>
      </c>
      <c r="AY112" s="37">
        <f>IF(Email_TaskV2[[#This Row],[Nomor Nodin RFS/RFI]]="","",DAY(Email_TaskV2[[#This Row],[Tanggal nodin RFS/RFI]]))</f>
        <v>30</v>
      </c>
      <c r="AZ112" s="45" t="str">
        <f>IF(Email_TaskV2[[#This Row],[Nomor Nodin RFS/RFI]]="","",TEXT(Email_TaskV2[[#This Row],[Tanggal nodin RFS/RFI]],"MMM"))</f>
        <v>Jan</v>
      </c>
      <c r="BA112" s="46" t="str">
        <f>IF(Email_TaskV2[[#This Row],[Nodin BO]]="","No","Yes")</f>
        <v>Yes</v>
      </c>
      <c r="BB112" s="61">
        <f>YEAR(Email_TaskV2[[#This Row],[Tanggal nodin RFS/RFI]])</f>
        <v>2023</v>
      </c>
      <c r="BC112" s="42">
        <f>IF(Email_TaskV2[[#This Row],[Month]]="",13,MONTH(Email_TaskV2[[#This Row],[Tanggal nodin RFS/RFI]]))</f>
        <v>1</v>
      </c>
    </row>
    <row r="113" spans="1:55" ht="15" customHeight="1" x14ac:dyDescent="0.3">
      <c r="A113" s="59">
        <v>112</v>
      </c>
      <c r="B113" s="28" t="s">
        <v>865</v>
      </c>
      <c r="C113" s="79">
        <v>44956</v>
      </c>
      <c r="D113" s="33" t="s">
        <v>866</v>
      </c>
      <c r="E113" s="28" t="s">
        <v>55</v>
      </c>
      <c r="F113" s="28" t="s">
        <v>78</v>
      </c>
      <c r="G113" s="30">
        <v>44960</v>
      </c>
      <c r="H113" s="30">
        <v>44960</v>
      </c>
      <c r="I113" s="28" t="s">
        <v>867</v>
      </c>
      <c r="J113" s="30">
        <v>44960</v>
      </c>
      <c r="K113" s="43" t="s">
        <v>868</v>
      </c>
      <c r="L113" s="22">
        <f t="shared" si="36"/>
        <v>4</v>
      </c>
      <c r="M113" s="22">
        <f t="shared" si="37"/>
        <v>0</v>
      </c>
      <c r="N113" s="31" t="s">
        <v>73</v>
      </c>
      <c r="O113" s="31" t="s">
        <v>74</v>
      </c>
      <c r="P113" s="31" t="str">
        <f>VLOOKUP(Email_TaskV2[[#This Row],[PIC Dev]],[1]Organization!C:D,2,FALSE)</f>
        <v>Digital and VAS</v>
      </c>
      <c r="Q113" s="31"/>
      <c r="R113" s="28">
        <v>49</v>
      </c>
      <c r="S113" s="28" t="s">
        <v>75</v>
      </c>
      <c r="T113" s="28"/>
      <c r="U113" s="28"/>
      <c r="V113" s="28"/>
      <c r="W113" s="28" t="s">
        <v>177</v>
      </c>
      <c r="X113" s="28"/>
      <c r="Y113" s="28"/>
      <c r="Z113" s="28" t="s">
        <v>58</v>
      </c>
      <c r="AA113" s="28" t="s">
        <v>59</v>
      </c>
      <c r="AB113" s="28" t="s">
        <v>76</v>
      </c>
      <c r="AC113" s="28" t="s">
        <v>71</v>
      </c>
      <c r="AD113" s="18" t="s">
        <v>93</v>
      </c>
      <c r="AE113" s="27"/>
      <c r="AF113" s="27"/>
      <c r="AG113" s="28"/>
      <c r="AH113" s="28"/>
      <c r="AI113" s="57" t="s">
        <v>110</v>
      </c>
      <c r="AJ113" s="58" t="str">
        <f t="shared" si="23"/>
        <v>(Sigos Automation)</v>
      </c>
      <c r="AK113" s="19">
        <v>1</v>
      </c>
      <c r="AL113" s="19"/>
      <c r="AM113" s="19"/>
      <c r="AN113" s="19"/>
      <c r="AO113" s="19"/>
      <c r="AP113" s="19"/>
      <c r="AQ113" s="20">
        <f ca="1">IF(AND(Email_TaskV2[[#This Row],[Status]]="ON PROGRESS"),TODAY()-Email_TaskV2[[#This Row],[Tanggal nodin RFS/RFI]],0)</f>
        <v>0</v>
      </c>
      <c r="AR113" s="20">
        <f ca="1">IF(AND(Email_TaskV2[[#This Row],[Status]]="ON PROGRESS",Email_TaskV2[[#This Row],[Type]]="RFI"),TODAY()-Email_TaskV2[[#This Row],[Tanggal nodin RFS/RFI]],0)</f>
        <v>0</v>
      </c>
      <c r="AS113" s="20" t="str">
        <f ca="1">IF(Email_TaskV2[[#This Row],[Aging]]&gt;7,"Warning","")</f>
        <v/>
      </c>
      <c r="AT113" s="37"/>
      <c r="AU113" s="37"/>
      <c r="AV113" s="37"/>
      <c r="AW113" s="37" t="str">
        <f>IF(AND(Email_TaskV2[[#This Row],[Status]]="ON PROGRESS",Email_TaskV2[[#This Row],[Type]]="RFS"),"YES","")</f>
        <v/>
      </c>
      <c r="AX113" s="17" t="str">
        <f>IF(AND(Email_TaskV2[[#This Row],[Status]]="ON PROGRESS",Email_TaskV2[[#This Row],[Type]]="RFI"),"YES","")</f>
        <v/>
      </c>
      <c r="AY113" s="37">
        <f>IF(Email_TaskV2[[#This Row],[Nomor Nodin RFS/RFI]]="","",DAY(Email_TaskV2[[#This Row],[Tanggal nodin RFS/RFI]]))</f>
        <v>30</v>
      </c>
      <c r="AZ113" s="45" t="str">
        <f>IF(Email_TaskV2[[#This Row],[Nomor Nodin RFS/RFI]]="","",TEXT(Email_TaskV2[[#This Row],[Tanggal nodin RFS/RFI]],"MMM"))</f>
        <v>Jan</v>
      </c>
      <c r="BA113" s="46" t="str">
        <f>IF(Email_TaskV2[[#This Row],[Nodin BO]]="","No","Yes")</f>
        <v>No</v>
      </c>
      <c r="BB113" s="61">
        <f>YEAR(Email_TaskV2[[#This Row],[Tanggal nodin RFS/RFI]])</f>
        <v>2023</v>
      </c>
      <c r="BC113" s="42">
        <f>IF(Email_TaskV2[[#This Row],[Month]]="",13,MONTH(Email_TaskV2[[#This Row],[Tanggal nodin RFS/RFI]]))</f>
        <v>1</v>
      </c>
    </row>
    <row r="114" spans="1:55" ht="15" customHeight="1" x14ac:dyDescent="0.3">
      <c r="A114" s="59">
        <v>113</v>
      </c>
      <c r="B114" s="28" t="s">
        <v>869</v>
      </c>
      <c r="C114" s="79">
        <v>44957</v>
      </c>
      <c r="D114" s="71" t="s">
        <v>870</v>
      </c>
      <c r="E114" s="57" t="s">
        <v>676</v>
      </c>
      <c r="F114" s="73">
        <v>0.5</v>
      </c>
      <c r="G114" s="30">
        <v>44957</v>
      </c>
      <c r="H114" s="30"/>
      <c r="I114" s="28"/>
      <c r="J114" s="30"/>
      <c r="K114" s="28"/>
      <c r="L114" s="27"/>
      <c r="M114" s="31"/>
      <c r="N114" s="31" t="s">
        <v>73</v>
      </c>
      <c r="O114" s="31" t="s">
        <v>74</v>
      </c>
      <c r="P114" s="31" t="str">
        <f>VLOOKUP(Email_TaskV2[[#This Row],[PIC Dev]],[1]Organization!C:D,2,FALSE)</f>
        <v>Digital and VAS</v>
      </c>
      <c r="Q114" s="31"/>
      <c r="R114" s="28"/>
      <c r="S114" s="28" t="s">
        <v>75</v>
      </c>
      <c r="T114" s="28" t="s">
        <v>871</v>
      </c>
      <c r="U114" s="28" t="s">
        <v>872</v>
      </c>
      <c r="V114" s="30">
        <v>44575</v>
      </c>
      <c r="W114" s="28" t="s">
        <v>177</v>
      </c>
      <c r="X114" s="28" t="s">
        <v>164</v>
      </c>
      <c r="Y114" s="28" t="s">
        <v>165</v>
      </c>
      <c r="Z114" s="28" t="s">
        <v>58</v>
      </c>
      <c r="AA114" s="28" t="s">
        <v>59</v>
      </c>
      <c r="AB114" s="28" t="s">
        <v>76</v>
      </c>
      <c r="AC114" s="28" t="s">
        <v>71</v>
      </c>
      <c r="AD114" s="18" t="s">
        <v>103</v>
      </c>
      <c r="AE114" s="27" t="s">
        <v>124</v>
      </c>
      <c r="AF114" s="27" t="s">
        <v>77</v>
      </c>
      <c r="AG114" s="18" t="s">
        <v>132</v>
      </c>
      <c r="AH114" s="28" t="s">
        <v>91</v>
      </c>
      <c r="AI114" s="57" t="s">
        <v>62</v>
      </c>
      <c r="AJ114" s="58" t="str">
        <f t="shared" si="23"/>
        <v>(Sigos Automation)</v>
      </c>
      <c r="AK114" s="19">
        <v>1</v>
      </c>
      <c r="AL114" s="19"/>
      <c r="AM114" s="19"/>
      <c r="AN114" s="19"/>
      <c r="AO114" s="19"/>
      <c r="AP114" s="19"/>
      <c r="AQ114" s="20">
        <f ca="1">IF(AND(Email_TaskV2[[#This Row],[Status]]="ON PROGRESS"),TODAY()-Email_TaskV2[[#This Row],[Tanggal nodin RFS/RFI]],0)</f>
        <v>17</v>
      </c>
      <c r="AR114" s="20">
        <f ca="1">IF(AND(Email_TaskV2[[#This Row],[Status]]="ON PROGRESS",Email_TaskV2[[#This Row],[Type]]="RFI"),TODAY()-Email_TaskV2[[#This Row],[Tanggal nodin RFS/RFI]],0)</f>
        <v>17</v>
      </c>
      <c r="AS114" s="20" t="str">
        <f ca="1">IF(Email_TaskV2[[#This Row],[Aging]]&gt;7,"Warning","")</f>
        <v>Warning</v>
      </c>
      <c r="AT114" s="37"/>
      <c r="AU114" s="37"/>
      <c r="AV114" s="37"/>
      <c r="AW114" s="37" t="str">
        <f>IF(AND(Email_TaskV2[[#This Row],[Status]]="ON PROGRESS",Email_TaskV2[[#This Row],[Type]]="RFS"),"YES","")</f>
        <v/>
      </c>
      <c r="AX114" s="17" t="str">
        <f>IF(AND(Email_TaskV2[[#This Row],[Status]]="ON PROGRESS",Email_TaskV2[[#This Row],[Type]]="RFI"),"YES","")</f>
        <v>YES</v>
      </c>
      <c r="AY114" s="37">
        <f>IF(Email_TaskV2[[#This Row],[Nomor Nodin RFS/RFI]]="","",DAY(Email_TaskV2[[#This Row],[Tanggal nodin RFS/RFI]]))</f>
        <v>31</v>
      </c>
      <c r="AZ114" s="45" t="str">
        <f>IF(Email_TaskV2[[#This Row],[Nomor Nodin RFS/RFI]]="","",TEXT(Email_TaskV2[[#This Row],[Tanggal nodin RFS/RFI]],"MMM"))</f>
        <v>Jan</v>
      </c>
      <c r="BA114" s="46" t="str">
        <f>IF(Email_TaskV2[[#This Row],[Nodin BO]]="","No","Yes")</f>
        <v>Yes</v>
      </c>
      <c r="BB114" s="61">
        <f>YEAR(Email_TaskV2[[#This Row],[Tanggal nodin RFS/RFI]])</f>
        <v>2023</v>
      </c>
      <c r="BC114" s="42">
        <f>IF(Email_TaskV2[[#This Row],[Month]]="",13,MONTH(Email_TaskV2[[#This Row],[Tanggal nodin RFS/RFI]]))</f>
        <v>1</v>
      </c>
    </row>
    <row r="115" spans="1:55" ht="15" customHeight="1" x14ac:dyDescent="0.3">
      <c r="A115" s="59">
        <v>114</v>
      </c>
      <c r="B115" s="28" t="s">
        <v>873</v>
      </c>
      <c r="C115" s="79">
        <v>44957</v>
      </c>
      <c r="D115" s="33" t="s">
        <v>874</v>
      </c>
      <c r="E115" s="28" t="s">
        <v>55</v>
      </c>
      <c r="F115" s="32" t="s">
        <v>78</v>
      </c>
      <c r="G115" s="30">
        <v>44958</v>
      </c>
      <c r="H115" s="30">
        <v>44959</v>
      </c>
      <c r="I115" s="28" t="s">
        <v>875</v>
      </c>
      <c r="J115" s="30">
        <v>44960</v>
      </c>
      <c r="K115" s="43" t="s">
        <v>876</v>
      </c>
      <c r="L115" s="22">
        <f>H112-C112</f>
        <v>2</v>
      </c>
      <c r="M115" s="22">
        <f>J112-G112</f>
        <v>0</v>
      </c>
      <c r="N115" s="31" t="s">
        <v>502</v>
      </c>
      <c r="O115" s="31" t="s">
        <v>135</v>
      </c>
      <c r="P115" s="31" t="str">
        <f>VLOOKUP(Email_TaskV2[[#This Row],[PIC Dev]],[1]Organization!C:D,2,FALSE)</f>
        <v>Business Architecture</v>
      </c>
      <c r="Q115" s="31"/>
      <c r="R115" s="28">
        <v>204</v>
      </c>
      <c r="S115" s="28" t="s">
        <v>75</v>
      </c>
      <c r="T115" s="28" t="s">
        <v>707</v>
      </c>
      <c r="U115" s="43" t="s">
        <v>877</v>
      </c>
      <c r="V115" s="28"/>
      <c r="W115" s="28" t="s">
        <v>170</v>
      </c>
      <c r="X115" s="28"/>
      <c r="Y115" s="28"/>
      <c r="Z115" s="28" t="s">
        <v>58</v>
      </c>
      <c r="AA115" s="28" t="s">
        <v>59</v>
      </c>
      <c r="AB115" s="28" t="s">
        <v>119</v>
      </c>
      <c r="AC115" s="28" t="s">
        <v>71</v>
      </c>
      <c r="AD115" s="18" t="s">
        <v>128</v>
      </c>
      <c r="AE115" s="27"/>
      <c r="AF115" s="27"/>
      <c r="AG115" s="28"/>
      <c r="AH115" s="28"/>
      <c r="AI115" s="57" t="s">
        <v>110</v>
      </c>
      <c r="AJ115" s="58" t="str">
        <f t="shared" si="23"/>
        <v>(Prima Automation)</v>
      </c>
      <c r="AK115" s="19"/>
      <c r="AL115" s="19">
        <v>2</v>
      </c>
      <c r="AM115" s="19"/>
      <c r="AN115" s="19"/>
      <c r="AO115" s="19"/>
      <c r="AP115" s="19"/>
      <c r="AQ115" s="20">
        <f ca="1">IF(AND(Email_TaskV2[[#This Row],[Status]]="ON PROGRESS"),TODAY()-Email_TaskV2[[#This Row],[Tanggal nodin RFS/RFI]],0)</f>
        <v>0</v>
      </c>
      <c r="AR115" s="20">
        <f ca="1">IF(AND(Email_TaskV2[[#This Row],[Status]]="ON PROGRESS",Email_TaskV2[[#This Row],[Type]]="RFI"),TODAY()-Email_TaskV2[[#This Row],[Tanggal nodin RFS/RFI]],0)</f>
        <v>0</v>
      </c>
      <c r="AS115" s="20" t="str">
        <f ca="1">IF(Email_TaskV2[[#This Row],[Aging]]&gt;7,"Warning","")</f>
        <v/>
      </c>
      <c r="AT115" s="37"/>
      <c r="AU115" s="37"/>
      <c r="AV115" s="37"/>
      <c r="AW115" s="37" t="str">
        <f>IF(AND(Email_TaskV2[[#This Row],[Status]]="ON PROGRESS",Email_TaskV2[[#This Row],[Type]]="RFS"),"YES","")</f>
        <v/>
      </c>
      <c r="AX115" s="17" t="str">
        <f>IF(AND(Email_TaskV2[[#This Row],[Status]]="ON PROGRESS",Email_TaskV2[[#This Row],[Type]]="RFI"),"YES","")</f>
        <v/>
      </c>
      <c r="AY115" s="37">
        <f>IF(Email_TaskV2[[#This Row],[Nomor Nodin RFS/RFI]]="","",DAY(Email_TaskV2[[#This Row],[Tanggal nodin RFS/RFI]]))</f>
        <v>31</v>
      </c>
      <c r="AZ115" s="45" t="str">
        <f>IF(Email_TaskV2[[#This Row],[Nomor Nodin RFS/RFI]]="","",TEXT(Email_TaskV2[[#This Row],[Tanggal nodin RFS/RFI]],"MMM"))</f>
        <v>Jan</v>
      </c>
      <c r="BA115" s="46" t="str">
        <f>IF(Email_TaskV2[[#This Row],[Nodin BO]]="","No","Yes")</f>
        <v>Yes</v>
      </c>
      <c r="BB115" s="61">
        <f>YEAR(Email_TaskV2[[#This Row],[Tanggal nodin RFS/RFI]])</f>
        <v>2023</v>
      </c>
      <c r="BC115" s="42">
        <f>IF(Email_TaskV2[[#This Row],[Month]]="",13,MONTH(Email_TaskV2[[#This Row],[Tanggal nodin RFS/RFI]]))</f>
        <v>1</v>
      </c>
    </row>
    <row r="116" spans="1:55" ht="15" customHeight="1" x14ac:dyDescent="0.3">
      <c r="A116" s="59">
        <v>115</v>
      </c>
      <c r="B116" s="28" t="s">
        <v>878</v>
      </c>
      <c r="C116" s="79">
        <v>44957</v>
      </c>
      <c r="D116" s="71" t="s">
        <v>879</v>
      </c>
      <c r="E116" s="57" t="s">
        <v>676</v>
      </c>
      <c r="F116" s="73">
        <v>0.4</v>
      </c>
      <c r="G116" s="30">
        <v>44958</v>
      </c>
      <c r="H116" s="30"/>
      <c r="I116" s="28"/>
      <c r="J116" s="30"/>
      <c r="K116" s="28"/>
      <c r="L116" s="27"/>
      <c r="M116" s="31"/>
      <c r="N116" s="31" t="s">
        <v>133</v>
      </c>
      <c r="O116" s="31" t="s">
        <v>134</v>
      </c>
      <c r="P116" s="31" t="str">
        <f>VLOOKUP(Email_TaskV2[[#This Row],[PIC Dev]],[1]Organization!C:D,2,FALSE)</f>
        <v>BSM Prepaid</v>
      </c>
      <c r="Q116" s="31"/>
      <c r="R116" s="28"/>
      <c r="S116" s="28" t="s">
        <v>57</v>
      </c>
      <c r="T116" s="28" t="s">
        <v>153</v>
      </c>
      <c r="U116" s="28" t="s">
        <v>880</v>
      </c>
      <c r="V116" s="30">
        <v>44867</v>
      </c>
      <c r="W116" s="28" t="s">
        <v>120</v>
      </c>
      <c r="X116" s="28" t="s">
        <v>171</v>
      </c>
      <c r="Y116" s="28" t="s">
        <v>172</v>
      </c>
      <c r="Z116" s="28" t="s">
        <v>58</v>
      </c>
      <c r="AA116" s="28" t="s">
        <v>59</v>
      </c>
      <c r="AB116" s="28" t="s">
        <v>120</v>
      </c>
      <c r="AC116" s="28" t="s">
        <v>71</v>
      </c>
      <c r="AD116" s="18" t="s">
        <v>72</v>
      </c>
      <c r="AE116" s="27"/>
      <c r="AF116" s="27"/>
      <c r="AG116" s="28"/>
      <c r="AH116" s="28"/>
      <c r="AI116" s="57" t="s">
        <v>64</v>
      </c>
      <c r="AJ116" s="58" t="str">
        <f t="shared" si="23"/>
        <v/>
      </c>
      <c r="AK116" s="19"/>
      <c r="AL116" s="19"/>
      <c r="AM116" s="19"/>
      <c r="AN116" s="19"/>
      <c r="AO116" s="19"/>
      <c r="AP116" s="19"/>
      <c r="AQ116" s="20">
        <f ca="1">IF(AND(Email_TaskV2[[#This Row],[Status]]="ON PROGRESS"),TODAY()-Email_TaskV2[[#This Row],[Tanggal nodin RFS/RFI]],0)</f>
        <v>17</v>
      </c>
      <c r="AR116" s="20">
        <f ca="1">IF(AND(Email_TaskV2[[#This Row],[Status]]="ON PROGRESS",Email_TaskV2[[#This Row],[Type]]="RFI"),TODAY()-Email_TaskV2[[#This Row],[Tanggal nodin RFS/RFI]],0)</f>
        <v>0</v>
      </c>
      <c r="AS116" s="20" t="str">
        <f ca="1">IF(Email_TaskV2[[#This Row],[Aging]]&gt;7,"Warning","")</f>
        <v>Warning</v>
      </c>
      <c r="AT116" s="37"/>
      <c r="AU116" s="37"/>
      <c r="AV116" s="37"/>
      <c r="AW116" s="37" t="str">
        <f>IF(AND(Email_TaskV2[[#This Row],[Status]]="ON PROGRESS",Email_TaskV2[[#This Row],[Type]]="RFS"),"YES","")</f>
        <v>YES</v>
      </c>
      <c r="AX116" s="17" t="str">
        <f>IF(AND(Email_TaskV2[[#This Row],[Status]]="ON PROGRESS",Email_TaskV2[[#This Row],[Type]]="RFI"),"YES","")</f>
        <v/>
      </c>
      <c r="AY116" s="37">
        <f>IF(Email_TaskV2[[#This Row],[Nomor Nodin RFS/RFI]]="","",DAY(Email_TaskV2[[#This Row],[Tanggal nodin RFS/RFI]]))</f>
        <v>31</v>
      </c>
      <c r="AZ116" s="45" t="str">
        <f>IF(Email_TaskV2[[#This Row],[Nomor Nodin RFS/RFI]]="","",TEXT(Email_TaskV2[[#This Row],[Tanggal nodin RFS/RFI]],"MMM"))</f>
        <v>Jan</v>
      </c>
      <c r="BA116" s="46" t="str">
        <f>IF(Email_TaskV2[[#This Row],[Nodin BO]]="","No","Yes")</f>
        <v>Yes</v>
      </c>
      <c r="BB116" s="61">
        <f>YEAR(Email_TaskV2[[#This Row],[Tanggal nodin RFS/RFI]])</f>
        <v>2023</v>
      </c>
      <c r="BC116" s="42">
        <f>IF(Email_TaskV2[[#This Row],[Month]]="",13,MONTH(Email_TaskV2[[#This Row],[Tanggal nodin RFS/RFI]]))</f>
        <v>1</v>
      </c>
    </row>
    <row r="117" spans="1:55" ht="15" customHeight="1" x14ac:dyDescent="0.3">
      <c r="A117" s="59">
        <v>116</v>
      </c>
      <c r="B117" s="28" t="s">
        <v>881</v>
      </c>
      <c r="C117" s="79">
        <v>44957</v>
      </c>
      <c r="D117" s="33" t="s">
        <v>882</v>
      </c>
      <c r="E117" s="39" t="s">
        <v>79</v>
      </c>
      <c r="F117" s="38" t="s">
        <v>80</v>
      </c>
      <c r="G117" s="30">
        <v>44963</v>
      </c>
      <c r="H117" s="30">
        <v>44971</v>
      </c>
      <c r="I117" s="28"/>
      <c r="J117" s="30"/>
      <c r="K117" s="28"/>
      <c r="L117" s="27"/>
      <c r="M117" s="31"/>
      <c r="N117" s="31" t="s">
        <v>68</v>
      </c>
      <c r="O117" s="31" t="s">
        <v>69</v>
      </c>
      <c r="P117" s="31" t="str">
        <f>VLOOKUP(Email_TaskV2[[#This Row],[PIC Dev]],[1]Organization!C:D,2,FALSE)</f>
        <v>Digital and VAS</v>
      </c>
      <c r="Q117" s="33" t="s">
        <v>883</v>
      </c>
      <c r="R117" s="28"/>
      <c r="S117" s="28" t="s">
        <v>57</v>
      </c>
      <c r="T117" s="28" t="s">
        <v>884</v>
      </c>
      <c r="U117" s="28" t="s">
        <v>885</v>
      </c>
      <c r="V117" s="30">
        <v>44911</v>
      </c>
      <c r="W117" s="28" t="s">
        <v>140</v>
      </c>
      <c r="X117" s="28" t="s">
        <v>163</v>
      </c>
      <c r="Y117" s="28" t="s">
        <v>159</v>
      </c>
      <c r="Z117" s="28" t="s">
        <v>58</v>
      </c>
      <c r="AA117" s="28" t="s">
        <v>59</v>
      </c>
      <c r="AB117" s="28" t="s">
        <v>105</v>
      </c>
      <c r="AC117" s="28" t="s">
        <v>71</v>
      </c>
      <c r="AD117" s="18" t="s">
        <v>85</v>
      </c>
      <c r="AE117" s="27" t="s">
        <v>72</v>
      </c>
      <c r="AF117" s="27"/>
      <c r="AG117" s="28"/>
      <c r="AH117" s="28"/>
      <c r="AI117" s="57" t="s">
        <v>64</v>
      </c>
      <c r="AJ117" s="58" t="str">
        <f t="shared" si="23"/>
        <v/>
      </c>
      <c r="AK117" s="19"/>
      <c r="AL117" s="19"/>
      <c r="AM117" s="19"/>
      <c r="AN117" s="19"/>
      <c r="AO117" s="19"/>
      <c r="AP117" s="19"/>
      <c r="AQ117" s="20">
        <f ca="1">IF(AND(Email_TaskV2[[#This Row],[Status]]="ON PROGRESS"),TODAY()-Email_TaskV2[[#This Row],[Tanggal nodin RFS/RFI]],0)</f>
        <v>0</v>
      </c>
      <c r="AR117" s="20">
        <f ca="1">IF(AND(Email_TaskV2[[#This Row],[Status]]="ON PROGRESS",Email_TaskV2[[#This Row],[Type]]="RFI"),TODAY()-Email_TaskV2[[#This Row],[Tanggal nodin RFS/RFI]],0)</f>
        <v>0</v>
      </c>
      <c r="AS117" s="20" t="str">
        <f ca="1">IF(Email_TaskV2[[#This Row],[Aging]]&gt;7,"Warning","")</f>
        <v/>
      </c>
      <c r="AT117" s="37"/>
      <c r="AU117" s="37"/>
      <c r="AV117" s="37"/>
      <c r="AW117" s="37" t="str">
        <f>IF(AND(Email_TaskV2[[#This Row],[Status]]="ON PROGRESS",Email_TaskV2[[#This Row],[Type]]="RFS"),"YES","")</f>
        <v/>
      </c>
      <c r="AX117" s="17" t="str">
        <f>IF(AND(Email_TaskV2[[#This Row],[Status]]="ON PROGRESS",Email_TaskV2[[#This Row],[Type]]="RFI"),"YES","")</f>
        <v/>
      </c>
      <c r="AY117" s="37">
        <f>IF(Email_TaskV2[[#This Row],[Nomor Nodin RFS/RFI]]="","",DAY(Email_TaskV2[[#This Row],[Tanggal nodin RFS/RFI]]))</f>
        <v>31</v>
      </c>
      <c r="AZ117" s="45" t="str">
        <f>IF(Email_TaskV2[[#This Row],[Nomor Nodin RFS/RFI]]="","",TEXT(Email_TaskV2[[#This Row],[Tanggal nodin RFS/RFI]],"MMM"))</f>
        <v>Jan</v>
      </c>
      <c r="BA117" s="46" t="str">
        <f>IF(Email_TaskV2[[#This Row],[Nodin BO]]="","No","Yes")</f>
        <v>Yes</v>
      </c>
      <c r="BB117" s="61">
        <f>YEAR(Email_TaskV2[[#This Row],[Tanggal nodin RFS/RFI]])</f>
        <v>2023</v>
      </c>
      <c r="BC117" s="42">
        <f>IF(Email_TaskV2[[#This Row],[Month]]="",13,MONTH(Email_TaskV2[[#This Row],[Tanggal nodin RFS/RFI]]))</f>
        <v>1</v>
      </c>
    </row>
    <row r="118" spans="1:55" ht="15" customHeight="1" x14ac:dyDescent="0.3">
      <c r="A118" s="59">
        <v>117</v>
      </c>
      <c r="B118" s="28" t="s">
        <v>886</v>
      </c>
      <c r="C118" s="79">
        <v>44957</v>
      </c>
      <c r="D118" s="33" t="s">
        <v>887</v>
      </c>
      <c r="E118" s="39" t="s">
        <v>79</v>
      </c>
      <c r="F118" s="38" t="s">
        <v>121</v>
      </c>
      <c r="G118" s="30">
        <v>44963</v>
      </c>
      <c r="H118" s="30">
        <v>44971</v>
      </c>
      <c r="I118" s="28"/>
      <c r="J118" s="30"/>
      <c r="K118" s="28"/>
      <c r="L118" s="27"/>
      <c r="M118" s="31"/>
      <c r="N118" s="31" t="s">
        <v>68</v>
      </c>
      <c r="O118" s="31" t="s">
        <v>69</v>
      </c>
      <c r="P118" s="31" t="str">
        <f>VLOOKUP(Email_TaskV2[[#This Row],[PIC Dev]],[1]Organization!C:D,2,FALSE)</f>
        <v>Digital and VAS</v>
      </c>
      <c r="Q118" s="33" t="s">
        <v>888</v>
      </c>
      <c r="R118" s="28"/>
      <c r="S118" s="28" t="s">
        <v>57</v>
      </c>
      <c r="T118" s="28" t="s">
        <v>884</v>
      </c>
      <c r="U118" s="28" t="s">
        <v>885</v>
      </c>
      <c r="V118" s="30">
        <v>44911</v>
      </c>
      <c r="W118" s="28" t="s">
        <v>140</v>
      </c>
      <c r="X118" s="28" t="s">
        <v>163</v>
      </c>
      <c r="Y118" s="28" t="s">
        <v>159</v>
      </c>
      <c r="Z118" s="28" t="s">
        <v>58</v>
      </c>
      <c r="AA118" s="28" t="s">
        <v>59</v>
      </c>
      <c r="AB118" s="28" t="s">
        <v>105</v>
      </c>
      <c r="AC118" s="28" t="s">
        <v>71</v>
      </c>
      <c r="AD118" s="18" t="s">
        <v>85</v>
      </c>
      <c r="AE118" s="27" t="s">
        <v>72</v>
      </c>
      <c r="AF118" s="27"/>
      <c r="AG118" s="28"/>
      <c r="AH118" s="28"/>
      <c r="AI118" s="57" t="s">
        <v>64</v>
      </c>
      <c r="AJ118" s="58" t="str">
        <f t="shared" si="23"/>
        <v/>
      </c>
      <c r="AK118" s="19"/>
      <c r="AL118" s="19"/>
      <c r="AM118" s="19"/>
      <c r="AN118" s="19"/>
      <c r="AO118" s="19"/>
      <c r="AP118" s="19"/>
      <c r="AQ118" s="20">
        <f ca="1">IF(AND(Email_TaskV2[[#This Row],[Status]]="ON PROGRESS"),TODAY()-Email_TaskV2[[#This Row],[Tanggal nodin RFS/RFI]],0)</f>
        <v>0</v>
      </c>
      <c r="AR118" s="20">
        <f ca="1">IF(AND(Email_TaskV2[[#This Row],[Status]]="ON PROGRESS",Email_TaskV2[[#This Row],[Type]]="RFI"),TODAY()-Email_TaskV2[[#This Row],[Tanggal nodin RFS/RFI]],0)</f>
        <v>0</v>
      </c>
      <c r="AS118" s="20" t="str">
        <f ca="1">IF(Email_TaskV2[[#This Row],[Aging]]&gt;7,"Warning","")</f>
        <v/>
      </c>
      <c r="AT118" s="37"/>
      <c r="AU118" s="37"/>
      <c r="AV118" s="37"/>
      <c r="AW118" s="37" t="str">
        <f>IF(AND(Email_TaskV2[[#This Row],[Status]]="ON PROGRESS",Email_TaskV2[[#This Row],[Type]]="RFS"),"YES","")</f>
        <v/>
      </c>
      <c r="AX118" s="17" t="str">
        <f>IF(AND(Email_TaskV2[[#This Row],[Status]]="ON PROGRESS",Email_TaskV2[[#This Row],[Type]]="RFI"),"YES","")</f>
        <v/>
      </c>
      <c r="AY118" s="37">
        <f>IF(Email_TaskV2[[#This Row],[Nomor Nodin RFS/RFI]]="","",DAY(Email_TaskV2[[#This Row],[Tanggal nodin RFS/RFI]]))</f>
        <v>31</v>
      </c>
      <c r="AZ118" s="45" t="str">
        <f>IF(Email_TaskV2[[#This Row],[Nomor Nodin RFS/RFI]]="","",TEXT(Email_TaskV2[[#This Row],[Tanggal nodin RFS/RFI]],"MMM"))</f>
        <v>Jan</v>
      </c>
      <c r="BA118" s="46" t="str">
        <f>IF(Email_TaskV2[[#This Row],[Nodin BO]]="","No","Yes")</f>
        <v>Yes</v>
      </c>
      <c r="BB118" s="61">
        <f>YEAR(Email_TaskV2[[#This Row],[Tanggal nodin RFS/RFI]])</f>
        <v>2023</v>
      </c>
      <c r="BC118" s="42">
        <f>IF(Email_TaskV2[[#This Row],[Month]]="",13,MONTH(Email_TaskV2[[#This Row],[Tanggal nodin RFS/RFI]]))</f>
        <v>1</v>
      </c>
    </row>
    <row r="119" spans="1:55" ht="15" customHeight="1" x14ac:dyDescent="0.3">
      <c r="A119" s="59">
        <v>118</v>
      </c>
      <c r="B119" s="28" t="s">
        <v>889</v>
      </c>
      <c r="C119" s="79">
        <v>44958</v>
      </c>
      <c r="D119" s="33" t="s">
        <v>890</v>
      </c>
      <c r="E119" s="28" t="s">
        <v>55</v>
      </c>
      <c r="F119" s="32" t="s">
        <v>78</v>
      </c>
      <c r="G119" s="30">
        <v>44958</v>
      </c>
      <c r="H119" s="30">
        <v>44959</v>
      </c>
      <c r="I119" s="28" t="s">
        <v>891</v>
      </c>
      <c r="J119" s="30">
        <v>44959</v>
      </c>
      <c r="K119" s="43" t="s">
        <v>892</v>
      </c>
      <c r="L119" s="22">
        <f t="shared" ref="L119:L120" si="38">H119-C119</f>
        <v>1</v>
      </c>
      <c r="M119" s="22">
        <f t="shared" ref="M119:M120" si="39">J119-G119</f>
        <v>1</v>
      </c>
      <c r="N119" s="31" t="s">
        <v>87</v>
      </c>
      <c r="O119" s="31" t="s">
        <v>88</v>
      </c>
      <c r="P119" s="31" t="str">
        <f>VLOOKUP(Email_TaskV2[[#This Row],[PIC Dev]],[1]Organization!C:D,2,FALSE)</f>
        <v>BSM Prepaid</v>
      </c>
      <c r="Q119" s="31"/>
      <c r="R119" s="28">
        <v>5</v>
      </c>
      <c r="S119" s="28" t="s">
        <v>75</v>
      </c>
      <c r="T119" s="28" t="s">
        <v>893</v>
      </c>
      <c r="U119" s="28" t="s">
        <v>894</v>
      </c>
      <c r="V119" s="30">
        <v>44957</v>
      </c>
      <c r="W119" s="28" t="s">
        <v>191</v>
      </c>
      <c r="X119" s="28" t="s">
        <v>215</v>
      </c>
      <c r="Y119" s="28" t="s">
        <v>216</v>
      </c>
      <c r="Z119" s="28" t="s">
        <v>58</v>
      </c>
      <c r="AA119" s="28" t="s">
        <v>59</v>
      </c>
      <c r="AB119" s="28" t="s">
        <v>60</v>
      </c>
      <c r="AC119" s="28" t="s">
        <v>61</v>
      </c>
      <c r="AD119" s="18" t="s">
        <v>132</v>
      </c>
      <c r="AE119" s="27"/>
      <c r="AF119" s="27"/>
      <c r="AG119" s="28"/>
      <c r="AH119" s="28"/>
      <c r="AI119" s="57" t="s">
        <v>64</v>
      </c>
      <c r="AJ119" s="58" t="str">
        <f t="shared" si="23"/>
        <v/>
      </c>
      <c r="AK119" s="19"/>
      <c r="AL119" s="19"/>
      <c r="AM119" s="19"/>
      <c r="AN119" s="19"/>
      <c r="AO119" s="19"/>
      <c r="AP119" s="19"/>
      <c r="AQ119" s="20">
        <f ca="1">IF(AND(Email_TaskV2[[#This Row],[Status]]="ON PROGRESS"),TODAY()-Email_TaskV2[[#This Row],[Tanggal nodin RFS/RFI]],0)</f>
        <v>0</v>
      </c>
      <c r="AR119" s="20">
        <f ca="1">IF(AND(Email_TaskV2[[#This Row],[Status]]="ON PROGRESS",Email_TaskV2[[#This Row],[Type]]="RFI"),TODAY()-Email_TaskV2[[#This Row],[Tanggal nodin RFS/RFI]],0)</f>
        <v>0</v>
      </c>
      <c r="AS119" s="20" t="str">
        <f ca="1">IF(Email_TaskV2[[#This Row],[Aging]]&gt;7,"Warning","")</f>
        <v/>
      </c>
      <c r="AT119" s="37"/>
      <c r="AU119" s="37"/>
      <c r="AV119" s="37"/>
      <c r="AW119" s="37" t="str">
        <f>IF(AND(Email_TaskV2[[#This Row],[Status]]="ON PROGRESS",Email_TaskV2[[#This Row],[Type]]="RFS"),"YES","")</f>
        <v/>
      </c>
      <c r="AX119" s="17" t="str">
        <f>IF(AND(Email_TaskV2[[#This Row],[Status]]="ON PROGRESS",Email_TaskV2[[#This Row],[Type]]="RFI"),"YES","")</f>
        <v/>
      </c>
      <c r="AY119" s="37">
        <f>IF(Email_TaskV2[[#This Row],[Nomor Nodin RFS/RFI]]="","",DAY(Email_TaskV2[[#This Row],[Tanggal nodin RFS/RFI]]))</f>
        <v>1</v>
      </c>
      <c r="AZ119" s="45" t="str">
        <f>IF(Email_TaskV2[[#This Row],[Nomor Nodin RFS/RFI]]="","",TEXT(Email_TaskV2[[#This Row],[Tanggal nodin RFS/RFI]],"MMM"))</f>
        <v>Feb</v>
      </c>
      <c r="BA119" s="46" t="str">
        <f>IF(Email_TaskV2[[#This Row],[Nodin BO]]="","No","Yes")</f>
        <v>Yes</v>
      </c>
      <c r="BB119" s="61">
        <f>YEAR(Email_TaskV2[[#This Row],[Tanggal nodin RFS/RFI]])</f>
        <v>2023</v>
      </c>
      <c r="BC119" s="42">
        <f>IF(Email_TaskV2[[#This Row],[Month]]="",13,MONTH(Email_TaskV2[[#This Row],[Tanggal nodin RFS/RFI]]))</f>
        <v>2</v>
      </c>
    </row>
    <row r="120" spans="1:55" ht="15" customHeight="1" x14ac:dyDescent="0.3">
      <c r="A120" s="59">
        <v>119</v>
      </c>
      <c r="B120" s="28" t="s">
        <v>895</v>
      </c>
      <c r="C120" s="79">
        <v>44958</v>
      </c>
      <c r="D120" s="33" t="s">
        <v>896</v>
      </c>
      <c r="E120" s="28" t="s">
        <v>55</v>
      </c>
      <c r="F120" s="28" t="s">
        <v>78</v>
      </c>
      <c r="G120" s="30">
        <v>44959</v>
      </c>
      <c r="H120" s="30">
        <v>44966</v>
      </c>
      <c r="I120" s="28" t="s">
        <v>897</v>
      </c>
      <c r="J120" s="30">
        <v>44966</v>
      </c>
      <c r="K120" s="43" t="s">
        <v>898</v>
      </c>
      <c r="L120" s="22">
        <f t="shared" si="38"/>
        <v>8</v>
      </c>
      <c r="M120" s="22">
        <f t="shared" si="39"/>
        <v>7</v>
      </c>
      <c r="N120" s="31" t="s">
        <v>127</v>
      </c>
      <c r="O120" s="31" t="s">
        <v>56</v>
      </c>
      <c r="P120" s="31" t="str">
        <f>VLOOKUP(Email_TaskV2[[#This Row],[PIC Dev]],[1]Organization!C:D,2,FALSE)</f>
        <v>BSM Prepaid</v>
      </c>
      <c r="Q120" s="31"/>
      <c r="R120" s="28">
        <v>45</v>
      </c>
      <c r="S120" s="28" t="s">
        <v>75</v>
      </c>
      <c r="T120" s="28" t="s">
        <v>899</v>
      </c>
      <c r="U120" s="43" t="s">
        <v>900</v>
      </c>
      <c r="V120" s="30">
        <v>44958</v>
      </c>
      <c r="W120" s="28" t="s">
        <v>166</v>
      </c>
      <c r="X120" s="28" t="s">
        <v>383</v>
      </c>
      <c r="Y120" s="28" t="s">
        <v>224</v>
      </c>
      <c r="Z120" s="28" t="s">
        <v>58</v>
      </c>
      <c r="AA120" s="28" t="s">
        <v>59</v>
      </c>
      <c r="AB120" s="28" t="s">
        <v>60</v>
      </c>
      <c r="AC120" s="28" t="s">
        <v>61</v>
      </c>
      <c r="AD120" s="18" t="s">
        <v>124</v>
      </c>
      <c r="AE120" s="27"/>
      <c r="AF120" s="27"/>
      <c r="AG120" s="28"/>
      <c r="AH120" s="28"/>
      <c r="AI120" s="57" t="s">
        <v>62</v>
      </c>
      <c r="AJ120" s="58" t="str">
        <f t="shared" si="23"/>
        <v>(Sigos Automation)</v>
      </c>
      <c r="AK120" s="19">
        <v>1</v>
      </c>
      <c r="AL120" s="19"/>
      <c r="AM120" s="19"/>
      <c r="AN120" s="19"/>
      <c r="AO120" s="19"/>
      <c r="AP120" s="19"/>
      <c r="AQ120" s="20">
        <f ca="1">IF(AND(Email_TaskV2[[#This Row],[Status]]="ON PROGRESS"),TODAY()-Email_TaskV2[[#This Row],[Tanggal nodin RFS/RFI]],0)</f>
        <v>0</v>
      </c>
      <c r="AR120" s="20">
        <f ca="1">IF(AND(Email_TaskV2[[#This Row],[Status]]="ON PROGRESS",Email_TaskV2[[#This Row],[Type]]="RFI"),TODAY()-Email_TaskV2[[#This Row],[Tanggal nodin RFS/RFI]],0)</f>
        <v>0</v>
      </c>
      <c r="AS120" s="20" t="str">
        <f ca="1">IF(Email_TaskV2[[#This Row],[Aging]]&gt;7,"Warning","")</f>
        <v/>
      </c>
      <c r="AT120" s="37"/>
      <c r="AU120" s="37"/>
      <c r="AV120" s="37"/>
      <c r="AW120" s="37" t="str">
        <f>IF(AND(Email_TaskV2[[#This Row],[Status]]="ON PROGRESS",Email_TaskV2[[#This Row],[Type]]="RFS"),"YES","")</f>
        <v/>
      </c>
      <c r="AX120" s="17" t="str">
        <f>IF(AND(Email_TaskV2[[#This Row],[Status]]="ON PROGRESS",Email_TaskV2[[#This Row],[Type]]="RFI"),"YES","")</f>
        <v/>
      </c>
      <c r="AY120" s="37">
        <f>IF(Email_TaskV2[[#This Row],[Nomor Nodin RFS/RFI]]="","",DAY(Email_TaskV2[[#This Row],[Tanggal nodin RFS/RFI]]))</f>
        <v>1</v>
      </c>
      <c r="AZ120" s="45" t="str">
        <f>IF(Email_TaskV2[[#This Row],[Nomor Nodin RFS/RFI]]="","",TEXT(Email_TaskV2[[#This Row],[Tanggal nodin RFS/RFI]],"MMM"))</f>
        <v>Feb</v>
      </c>
      <c r="BA120" s="46" t="str">
        <f>IF(Email_TaskV2[[#This Row],[Nodin BO]]="","No","Yes")</f>
        <v>Yes</v>
      </c>
      <c r="BB120" s="61">
        <f>YEAR(Email_TaskV2[[#This Row],[Tanggal nodin RFS/RFI]])</f>
        <v>2023</v>
      </c>
      <c r="BC120" s="42">
        <f>IF(Email_TaskV2[[#This Row],[Month]]="",13,MONTH(Email_TaskV2[[#This Row],[Tanggal nodin RFS/RFI]]))</f>
        <v>2</v>
      </c>
    </row>
    <row r="121" spans="1:55" ht="15" customHeight="1" x14ac:dyDescent="0.3">
      <c r="A121" s="59">
        <v>120</v>
      </c>
      <c r="B121" s="28" t="s">
        <v>901</v>
      </c>
      <c r="C121" s="79">
        <v>44958</v>
      </c>
      <c r="D121" s="72" t="s">
        <v>902</v>
      </c>
      <c r="E121" s="57" t="s">
        <v>676</v>
      </c>
      <c r="F121" s="73">
        <v>0.7</v>
      </c>
      <c r="G121" s="30">
        <v>44959</v>
      </c>
      <c r="H121" s="30"/>
      <c r="I121" s="28"/>
      <c r="J121" s="30"/>
      <c r="K121" s="28"/>
      <c r="L121" s="27"/>
      <c r="M121" s="31"/>
      <c r="N121" s="31" t="s">
        <v>87</v>
      </c>
      <c r="O121" s="31" t="s">
        <v>88</v>
      </c>
      <c r="P121" s="31" t="str">
        <f>VLOOKUP(Email_TaskV2[[#This Row],[PIC Dev]],[1]Organization!C:D,2,FALSE)</f>
        <v>BSM Prepaid</v>
      </c>
      <c r="Q121" s="31"/>
      <c r="R121" s="28"/>
      <c r="S121" s="28" t="s">
        <v>57</v>
      </c>
      <c r="T121" s="28" t="s">
        <v>903</v>
      </c>
      <c r="U121" s="43" t="s">
        <v>904</v>
      </c>
      <c r="V121" s="30">
        <v>44957</v>
      </c>
      <c r="W121" s="28" t="s">
        <v>191</v>
      </c>
      <c r="X121" s="28" t="s">
        <v>207</v>
      </c>
      <c r="Y121" s="28" t="s">
        <v>208</v>
      </c>
      <c r="Z121" s="28" t="s">
        <v>58</v>
      </c>
      <c r="AA121" s="28" t="s">
        <v>59</v>
      </c>
      <c r="AB121" s="28" t="s">
        <v>60</v>
      </c>
      <c r="AC121" s="28" t="s">
        <v>61</v>
      </c>
      <c r="AD121" s="18" t="s">
        <v>142</v>
      </c>
      <c r="AE121" s="27" t="s">
        <v>141</v>
      </c>
      <c r="AF121" s="27" t="s">
        <v>604</v>
      </c>
      <c r="AG121" s="28" t="s">
        <v>603</v>
      </c>
      <c r="AH121" s="28"/>
      <c r="AI121" s="57" t="s">
        <v>62</v>
      </c>
      <c r="AJ121" s="58" t="str">
        <f t="shared" si="23"/>
        <v>(FUT Simulator)</v>
      </c>
      <c r="AK121" s="19"/>
      <c r="AL121" s="19"/>
      <c r="AM121" s="19">
        <v>3</v>
      </c>
      <c r="AN121" s="19"/>
      <c r="AO121" s="19"/>
      <c r="AP121" s="19"/>
      <c r="AQ121" s="20">
        <f ca="1">IF(AND(Email_TaskV2[[#This Row],[Status]]="ON PROGRESS"),TODAY()-Email_TaskV2[[#This Row],[Tanggal nodin RFS/RFI]],0)</f>
        <v>16</v>
      </c>
      <c r="AR121" s="20">
        <f ca="1">IF(AND(Email_TaskV2[[#This Row],[Status]]="ON PROGRESS",Email_TaskV2[[#This Row],[Type]]="RFI"),TODAY()-Email_TaskV2[[#This Row],[Tanggal nodin RFS/RFI]],0)</f>
        <v>0</v>
      </c>
      <c r="AS121" s="20" t="str">
        <f ca="1">IF(Email_TaskV2[[#This Row],[Aging]]&gt;7,"Warning","")</f>
        <v>Warning</v>
      </c>
      <c r="AT121" s="37"/>
      <c r="AU121" s="37"/>
      <c r="AV121" s="37"/>
      <c r="AW121" s="37" t="str">
        <f>IF(AND(Email_TaskV2[[#This Row],[Status]]="ON PROGRESS",Email_TaskV2[[#This Row],[Type]]="RFS"),"YES","")</f>
        <v>YES</v>
      </c>
      <c r="AX121" s="17" t="str">
        <f>IF(AND(Email_TaskV2[[#This Row],[Status]]="ON PROGRESS",Email_TaskV2[[#This Row],[Type]]="RFI"),"YES","")</f>
        <v/>
      </c>
      <c r="AY121" s="37">
        <f>IF(Email_TaskV2[[#This Row],[Nomor Nodin RFS/RFI]]="","",DAY(Email_TaskV2[[#This Row],[Tanggal nodin RFS/RFI]]))</f>
        <v>1</v>
      </c>
      <c r="AZ121" s="45" t="str">
        <f>IF(Email_TaskV2[[#This Row],[Nomor Nodin RFS/RFI]]="","",TEXT(Email_TaskV2[[#This Row],[Tanggal nodin RFS/RFI]],"MMM"))</f>
        <v>Feb</v>
      </c>
      <c r="BA121" s="46" t="str">
        <f>IF(Email_TaskV2[[#This Row],[Nodin BO]]="","No","Yes")</f>
        <v>Yes</v>
      </c>
      <c r="BB121" s="61">
        <f>YEAR(Email_TaskV2[[#This Row],[Tanggal nodin RFS/RFI]])</f>
        <v>2023</v>
      </c>
      <c r="BC121" s="42">
        <f>IF(Email_TaskV2[[#This Row],[Month]]="",13,MONTH(Email_TaskV2[[#This Row],[Tanggal nodin RFS/RFI]]))</f>
        <v>2</v>
      </c>
    </row>
    <row r="122" spans="1:55" ht="15" customHeight="1" x14ac:dyDescent="0.3">
      <c r="A122" s="59">
        <v>121</v>
      </c>
      <c r="B122" s="28" t="s">
        <v>905</v>
      </c>
      <c r="C122" s="79">
        <v>44958</v>
      </c>
      <c r="D122" s="31" t="s">
        <v>906</v>
      </c>
      <c r="E122" s="28" t="s">
        <v>55</v>
      </c>
      <c r="F122" s="28" t="s">
        <v>90</v>
      </c>
      <c r="G122" s="30">
        <v>44958</v>
      </c>
      <c r="H122" s="30">
        <v>44960</v>
      </c>
      <c r="I122" s="28" t="s">
        <v>907</v>
      </c>
      <c r="J122" s="30">
        <v>44960</v>
      </c>
      <c r="K122" s="43" t="s">
        <v>908</v>
      </c>
      <c r="L122" s="22">
        <f t="shared" ref="L122" si="40">H122-C122</f>
        <v>2</v>
      </c>
      <c r="M122" s="22">
        <f t="shared" ref="M122" si="41">J122-G122</f>
        <v>2</v>
      </c>
      <c r="N122" s="31" t="s">
        <v>107</v>
      </c>
      <c r="O122" s="31" t="s">
        <v>108</v>
      </c>
      <c r="P122" s="31" t="str">
        <f>VLOOKUP(Email_TaskV2[[#This Row],[PIC Dev]],[1]Organization!C:D,2,FALSE)</f>
        <v>Digital and VAS</v>
      </c>
      <c r="Q122" s="33" t="s">
        <v>909</v>
      </c>
      <c r="R122" s="28">
        <v>25</v>
      </c>
      <c r="S122" s="28" t="s">
        <v>57</v>
      </c>
      <c r="T122" s="28" t="s">
        <v>910</v>
      </c>
      <c r="U122" s="43" t="s">
        <v>911</v>
      </c>
      <c r="V122" s="28"/>
      <c r="W122" s="28" t="s">
        <v>157</v>
      </c>
      <c r="X122" s="28"/>
      <c r="Y122" s="28"/>
      <c r="Z122" s="28" t="s">
        <v>58</v>
      </c>
      <c r="AA122" s="28" t="s">
        <v>59</v>
      </c>
      <c r="AB122" s="28" t="s">
        <v>70</v>
      </c>
      <c r="AC122" s="28" t="s">
        <v>71</v>
      </c>
      <c r="AD122" s="18" t="s">
        <v>95</v>
      </c>
      <c r="AE122" s="27"/>
      <c r="AF122" s="27"/>
      <c r="AG122" s="28"/>
      <c r="AH122" s="28"/>
      <c r="AI122" s="57" t="s">
        <v>64</v>
      </c>
      <c r="AJ122" s="58" t="str">
        <f t="shared" si="23"/>
        <v/>
      </c>
      <c r="AK122" s="19"/>
      <c r="AL122" s="19"/>
      <c r="AM122" s="19"/>
      <c r="AN122" s="19"/>
      <c r="AO122" s="19"/>
      <c r="AP122" s="19"/>
      <c r="AQ122" s="20">
        <f ca="1">IF(AND(Email_TaskV2[[#This Row],[Status]]="ON PROGRESS"),TODAY()-Email_TaskV2[[#This Row],[Tanggal nodin RFS/RFI]],0)</f>
        <v>0</v>
      </c>
      <c r="AR122" s="20">
        <f ca="1">IF(AND(Email_TaskV2[[#This Row],[Status]]="ON PROGRESS",Email_TaskV2[[#This Row],[Type]]="RFI"),TODAY()-Email_TaskV2[[#This Row],[Tanggal nodin RFS/RFI]],0)</f>
        <v>0</v>
      </c>
      <c r="AS122" s="20" t="str">
        <f ca="1">IF(Email_TaskV2[[#This Row],[Aging]]&gt;7,"Warning","")</f>
        <v/>
      </c>
      <c r="AT122" s="37"/>
      <c r="AU122" s="37"/>
      <c r="AV122" s="37"/>
      <c r="AW122" s="37" t="str">
        <f>IF(AND(Email_TaskV2[[#This Row],[Status]]="ON PROGRESS",Email_TaskV2[[#This Row],[Type]]="RFS"),"YES","")</f>
        <v/>
      </c>
      <c r="AX122" s="17" t="str">
        <f>IF(AND(Email_TaskV2[[#This Row],[Status]]="ON PROGRESS",Email_TaskV2[[#This Row],[Type]]="RFI"),"YES","")</f>
        <v/>
      </c>
      <c r="AY122" s="37">
        <f>IF(Email_TaskV2[[#This Row],[Nomor Nodin RFS/RFI]]="","",DAY(Email_TaskV2[[#This Row],[Tanggal nodin RFS/RFI]]))</f>
        <v>1</v>
      </c>
      <c r="AZ122" s="45" t="str">
        <f>IF(Email_TaskV2[[#This Row],[Nomor Nodin RFS/RFI]]="","",TEXT(Email_TaskV2[[#This Row],[Tanggal nodin RFS/RFI]],"MMM"))</f>
        <v>Feb</v>
      </c>
      <c r="BA122" s="46" t="str">
        <f>IF(Email_TaskV2[[#This Row],[Nodin BO]]="","No","Yes")</f>
        <v>Yes</v>
      </c>
      <c r="BB122" s="61">
        <f>YEAR(Email_TaskV2[[#This Row],[Tanggal nodin RFS/RFI]])</f>
        <v>2023</v>
      </c>
      <c r="BC122" s="42">
        <f>IF(Email_TaskV2[[#This Row],[Month]]="",13,MONTH(Email_TaskV2[[#This Row],[Tanggal nodin RFS/RFI]]))</f>
        <v>2</v>
      </c>
    </row>
    <row r="123" spans="1:55" ht="15" customHeight="1" x14ac:dyDescent="0.3">
      <c r="A123" s="59">
        <v>122</v>
      </c>
      <c r="B123" s="28" t="s">
        <v>912</v>
      </c>
      <c r="C123" s="79">
        <v>44958</v>
      </c>
      <c r="D123" s="71" t="s">
        <v>913</v>
      </c>
      <c r="E123" s="57" t="s">
        <v>676</v>
      </c>
      <c r="F123" s="73">
        <v>0.3</v>
      </c>
      <c r="G123" s="30">
        <v>44958</v>
      </c>
      <c r="H123" s="30"/>
      <c r="I123" s="28"/>
      <c r="J123" s="30"/>
      <c r="K123" s="28"/>
      <c r="L123" s="27"/>
      <c r="M123" s="31"/>
      <c r="N123" s="31" t="s">
        <v>136</v>
      </c>
      <c r="O123" s="31" t="s">
        <v>137</v>
      </c>
      <c r="P123" s="31" t="str">
        <f>VLOOKUP(Email_TaskV2[[#This Row],[PIC Dev]],[1]Organization!C:D,2,FALSE)</f>
        <v>Postpaid, Roaming, and Interconnect</v>
      </c>
      <c r="Q123" s="31"/>
      <c r="R123" s="28"/>
      <c r="S123" s="28" t="s">
        <v>75</v>
      </c>
      <c r="T123" s="28" t="s">
        <v>914</v>
      </c>
      <c r="U123" s="43" t="s">
        <v>915</v>
      </c>
      <c r="V123" s="30">
        <v>44525</v>
      </c>
      <c r="W123" s="28" t="s">
        <v>167</v>
      </c>
      <c r="X123" s="28" t="s">
        <v>168</v>
      </c>
      <c r="Y123" s="28" t="s">
        <v>169</v>
      </c>
      <c r="Z123" s="28" t="s">
        <v>58</v>
      </c>
      <c r="AA123" s="28" t="s">
        <v>59</v>
      </c>
      <c r="AB123" s="28" t="s">
        <v>60</v>
      </c>
      <c r="AC123" s="28" t="s">
        <v>84</v>
      </c>
      <c r="AD123" s="18" t="s">
        <v>93</v>
      </c>
      <c r="AE123" s="27"/>
      <c r="AF123" s="27"/>
      <c r="AG123" s="28"/>
      <c r="AH123" s="28"/>
      <c r="AI123" s="57" t="s">
        <v>62</v>
      </c>
      <c r="AJ123" s="58" t="str">
        <f t="shared" si="23"/>
        <v>(Sigos Automation)</v>
      </c>
      <c r="AK123" s="19">
        <v>1</v>
      </c>
      <c r="AL123" s="19"/>
      <c r="AM123" s="19"/>
      <c r="AN123" s="19"/>
      <c r="AO123" s="19"/>
      <c r="AP123" s="19"/>
      <c r="AQ123" s="20">
        <f ca="1">IF(AND(Email_TaskV2[[#This Row],[Status]]="ON PROGRESS"),TODAY()-Email_TaskV2[[#This Row],[Tanggal nodin RFS/RFI]],0)</f>
        <v>16</v>
      </c>
      <c r="AR123" s="20">
        <f ca="1">IF(AND(Email_TaskV2[[#This Row],[Status]]="ON PROGRESS",Email_TaskV2[[#This Row],[Type]]="RFI"),TODAY()-Email_TaskV2[[#This Row],[Tanggal nodin RFS/RFI]],0)</f>
        <v>16</v>
      </c>
      <c r="AS123" s="20" t="str">
        <f ca="1">IF(Email_TaskV2[[#This Row],[Aging]]&gt;7,"Warning","")</f>
        <v>Warning</v>
      </c>
      <c r="AT123" s="37"/>
      <c r="AU123" s="37"/>
      <c r="AV123" s="37"/>
      <c r="AW123" s="37" t="str">
        <f>IF(AND(Email_TaskV2[[#This Row],[Status]]="ON PROGRESS",Email_TaskV2[[#This Row],[Type]]="RFS"),"YES","")</f>
        <v/>
      </c>
      <c r="AX123" s="17" t="str">
        <f>IF(AND(Email_TaskV2[[#This Row],[Status]]="ON PROGRESS",Email_TaskV2[[#This Row],[Type]]="RFI"),"YES","")</f>
        <v>YES</v>
      </c>
      <c r="AY123" s="37">
        <f>IF(Email_TaskV2[[#This Row],[Nomor Nodin RFS/RFI]]="","",DAY(Email_TaskV2[[#This Row],[Tanggal nodin RFS/RFI]]))</f>
        <v>1</v>
      </c>
      <c r="AZ123" s="45" t="str">
        <f>IF(Email_TaskV2[[#This Row],[Nomor Nodin RFS/RFI]]="","",TEXT(Email_TaskV2[[#This Row],[Tanggal nodin RFS/RFI]],"MMM"))</f>
        <v>Feb</v>
      </c>
      <c r="BA123" s="46" t="str">
        <f>IF(Email_TaskV2[[#This Row],[Nodin BO]]="","No","Yes")</f>
        <v>Yes</v>
      </c>
      <c r="BB123" s="61">
        <f>YEAR(Email_TaskV2[[#This Row],[Tanggal nodin RFS/RFI]])</f>
        <v>2023</v>
      </c>
      <c r="BC123" s="42">
        <f>IF(Email_TaskV2[[#This Row],[Month]]="",13,MONTH(Email_TaskV2[[#This Row],[Tanggal nodin RFS/RFI]]))</f>
        <v>2</v>
      </c>
    </row>
    <row r="124" spans="1:55" ht="15" customHeight="1" x14ac:dyDescent="0.3">
      <c r="A124" s="59">
        <v>123</v>
      </c>
      <c r="B124" s="28" t="s">
        <v>916</v>
      </c>
      <c r="C124" s="79">
        <v>44958</v>
      </c>
      <c r="D124" s="72" t="s">
        <v>917</v>
      </c>
      <c r="E124" s="57" t="s">
        <v>676</v>
      </c>
      <c r="F124" s="73">
        <v>0.25</v>
      </c>
      <c r="G124" s="30">
        <v>44959</v>
      </c>
      <c r="H124" s="30"/>
      <c r="I124" s="28"/>
      <c r="J124" s="30"/>
      <c r="K124" s="28"/>
      <c r="L124" s="27"/>
      <c r="M124" s="31"/>
      <c r="N124" s="31" t="s">
        <v>68</v>
      </c>
      <c r="O124" s="31" t="s">
        <v>69</v>
      </c>
      <c r="P124" s="31" t="str">
        <f>VLOOKUP(Email_TaskV2[[#This Row],[PIC Dev]],[1]Organization!C:D,2,FALSE)</f>
        <v>Digital and VAS</v>
      </c>
      <c r="Q124" s="31"/>
      <c r="R124" s="28"/>
      <c r="S124" s="28" t="s">
        <v>57</v>
      </c>
      <c r="T124" s="43" t="s">
        <v>918</v>
      </c>
      <c r="U124" s="43" t="s">
        <v>919</v>
      </c>
      <c r="V124" s="43" t="s">
        <v>920</v>
      </c>
      <c r="W124" s="28" t="s">
        <v>140</v>
      </c>
      <c r="X124" s="28" t="s">
        <v>163</v>
      </c>
      <c r="Y124" s="28" t="s">
        <v>159</v>
      </c>
      <c r="Z124" s="28" t="s">
        <v>58</v>
      </c>
      <c r="AA124" s="28" t="s">
        <v>59</v>
      </c>
      <c r="AB124" s="28" t="s">
        <v>105</v>
      </c>
      <c r="AC124" s="28" t="s">
        <v>71</v>
      </c>
      <c r="AD124" s="18" t="s">
        <v>72</v>
      </c>
      <c r="AE124" s="27"/>
      <c r="AF124" s="27"/>
      <c r="AG124" s="28"/>
      <c r="AH124" s="28"/>
      <c r="AI124" s="57" t="s">
        <v>64</v>
      </c>
      <c r="AJ124" s="58" t="str">
        <f t="shared" si="23"/>
        <v/>
      </c>
      <c r="AK124" s="19"/>
      <c r="AL124" s="19"/>
      <c r="AM124" s="19"/>
      <c r="AN124" s="19"/>
      <c r="AO124" s="19"/>
      <c r="AP124" s="19"/>
      <c r="AQ124" s="20">
        <f ca="1">IF(AND(Email_TaskV2[[#This Row],[Status]]="ON PROGRESS"),TODAY()-Email_TaskV2[[#This Row],[Tanggal nodin RFS/RFI]],0)</f>
        <v>16</v>
      </c>
      <c r="AR124" s="20">
        <f ca="1">IF(AND(Email_TaskV2[[#This Row],[Status]]="ON PROGRESS",Email_TaskV2[[#This Row],[Type]]="RFI"),TODAY()-Email_TaskV2[[#This Row],[Tanggal nodin RFS/RFI]],0)</f>
        <v>0</v>
      </c>
      <c r="AS124" s="20" t="str">
        <f ca="1">IF(Email_TaskV2[[#This Row],[Aging]]&gt;7,"Warning","")</f>
        <v>Warning</v>
      </c>
      <c r="AT124" s="37"/>
      <c r="AU124" s="37"/>
      <c r="AV124" s="37"/>
      <c r="AW124" s="37" t="str">
        <f>IF(AND(Email_TaskV2[[#This Row],[Status]]="ON PROGRESS",Email_TaskV2[[#This Row],[Type]]="RFS"),"YES","")</f>
        <v>YES</v>
      </c>
      <c r="AX124" s="49" t="str">
        <f>IF(AND(Email_TaskV2[[#This Row],[Status]]="ON PROGRESS",Email_TaskV2[[#This Row],[Type]]="RFI"),"YES","")</f>
        <v/>
      </c>
      <c r="AY124" s="37">
        <f>IF(Email_TaskV2[[#This Row],[Nomor Nodin RFS/RFI]]="","",DAY(Email_TaskV2[[#This Row],[Tanggal nodin RFS/RFI]]))</f>
        <v>1</v>
      </c>
      <c r="AZ124" s="45" t="str">
        <f>IF(Email_TaskV2[[#This Row],[Nomor Nodin RFS/RFI]]="","",TEXT(Email_TaskV2[[#This Row],[Tanggal nodin RFS/RFI]],"MMM"))</f>
        <v>Feb</v>
      </c>
      <c r="BA124" s="46" t="str">
        <f>IF(Email_TaskV2[[#This Row],[Nodin BO]]="","No","Yes")</f>
        <v>Yes</v>
      </c>
      <c r="BB124" s="61">
        <f>YEAR(Email_TaskV2[[#This Row],[Tanggal nodin RFS/RFI]])</f>
        <v>2023</v>
      </c>
      <c r="BC124" s="42">
        <f>IF(Email_TaskV2[[#This Row],[Month]]="",13,MONTH(Email_TaskV2[[#This Row],[Tanggal nodin RFS/RFI]]))</f>
        <v>2</v>
      </c>
    </row>
    <row r="125" spans="1:55" ht="15" customHeight="1" x14ac:dyDescent="0.3">
      <c r="A125" s="59">
        <v>124</v>
      </c>
      <c r="B125" s="28" t="s">
        <v>921</v>
      </c>
      <c r="C125" s="79">
        <v>44958</v>
      </c>
      <c r="D125" s="33" t="s">
        <v>922</v>
      </c>
      <c r="E125" s="28" t="s">
        <v>55</v>
      </c>
      <c r="F125" s="28" t="s">
        <v>78</v>
      </c>
      <c r="G125" s="30">
        <v>44960</v>
      </c>
      <c r="H125" s="30">
        <v>44966</v>
      </c>
      <c r="I125" s="28" t="s">
        <v>923</v>
      </c>
      <c r="J125" s="30">
        <v>44966</v>
      </c>
      <c r="K125" s="43" t="s">
        <v>924</v>
      </c>
      <c r="L125" s="22">
        <f t="shared" ref="L125:L127" si="42">H125-C125</f>
        <v>8</v>
      </c>
      <c r="M125" s="22">
        <f t="shared" ref="M125:M127" si="43">J125-G125</f>
        <v>6</v>
      </c>
      <c r="N125" s="31" t="s">
        <v>68</v>
      </c>
      <c r="O125" s="31" t="s">
        <v>69</v>
      </c>
      <c r="P125" s="31" t="str">
        <f>VLOOKUP(Email_TaskV2[[#This Row],[PIC Dev]],[1]Organization!C:D,2,FALSE)</f>
        <v>Digital and VAS</v>
      </c>
      <c r="Q125" s="31"/>
      <c r="R125" s="28">
        <v>50</v>
      </c>
      <c r="S125" s="28" t="s">
        <v>75</v>
      </c>
      <c r="T125" s="28" t="s">
        <v>925</v>
      </c>
      <c r="U125" s="43" t="s">
        <v>926</v>
      </c>
      <c r="V125" s="30">
        <v>44942</v>
      </c>
      <c r="W125" s="28" t="s">
        <v>140</v>
      </c>
      <c r="X125" s="28" t="s">
        <v>927</v>
      </c>
      <c r="Y125" s="28" t="s">
        <v>928</v>
      </c>
      <c r="Z125" s="28" t="s">
        <v>58</v>
      </c>
      <c r="AA125" s="28" t="s">
        <v>59</v>
      </c>
      <c r="AB125" s="28" t="s">
        <v>105</v>
      </c>
      <c r="AC125" s="28" t="s">
        <v>71</v>
      </c>
      <c r="AD125" s="18" t="s">
        <v>132</v>
      </c>
      <c r="AE125" s="27"/>
      <c r="AF125" s="27"/>
      <c r="AG125" s="28"/>
      <c r="AH125" s="28"/>
      <c r="AI125" s="57" t="s">
        <v>64</v>
      </c>
      <c r="AJ125" s="58" t="str">
        <f t="shared" si="23"/>
        <v/>
      </c>
      <c r="AK125" s="19"/>
      <c r="AL125" s="19"/>
      <c r="AM125" s="19"/>
      <c r="AN125" s="19"/>
      <c r="AO125" s="19"/>
      <c r="AP125" s="19"/>
      <c r="AQ125" s="20">
        <f ca="1">IF(AND(Email_TaskV2[[#This Row],[Status]]="ON PROGRESS"),TODAY()-Email_TaskV2[[#This Row],[Tanggal nodin RFS/RFI]],0)</f>
        <v>0</v>
      </c>
      <c r="AR125" s="20">
        <f ca="1">IF(AND(Email_TaskV2[[#This Row],[Status]]="ON PROGRESS",Email_TaskV2[[#This Row],[Type]]="RFI"),TODAY()-Email_TaskV2[[#This Row],[Tanggal nodin RFS/RFI]],0)</f>
        <v>0</v>
      </c>
      <c r="AS125" s="20" t="str">
        <f ca="1">IF(Email_TaskV2[[#This Row],[Aging]]&gt;7,"Warning","")</f>
        <v/>
      </c>
      <c r="AT125" s="37"/>
      <c r="AU125" s="37"/>
      <c r="AV125" s="37"/>
      <c r="AW125" s="37" t="str">
        <f>IF(AND(Email_TaskV2[[#This Row],[Status]]="ON PROGRESS",Email_TaskV2[[#This Row],[Type]]="RFS"),"YES","")</f>
        <v/>
      </c>
      <c r="AX125" s="49" t="str">
        <f>IF(AND(Email_TaskV2[[#This Row],[Status]]="ON PROGRESS",Email_TaskV2[[#This Row],[Type]]="RFI"),"YES","")</f>
        <v/>
      </c>
      <c r="AY125" s="37">
        <f>IF(Email_TaskV2[[#This Row],[Nomor Nodin RFS/RFI]]="","",DAY(Email_TaskV2[[#This Row],[Tanggal nodin RFS/RFI]]))</f>
        <v>1</v>
      </c>
      <c r="AZ125" s="45" t="str">
        <f>IF(Email_TaskV2[[#This Row],[Nomor Nodin RFS/RFI]]="","",TEXT(Email_TaskV2[[#This Row],[Tanggal nodin RFS/RFI]],"MMM"))</f>
        <v>Feb</v>
      </c>
      <c r="BA125" s="46" t="str">
        <f>IF(Email_TaskV2[[#This Row],[Nodin BO]]="","No","Yes")</f>
        <v>Yes</v>
      </c>
      <c r="BB125" s="61">
        <f>YEAR(Email_TaskV2[[#This Row],[Tanggal nodin RFS/RFI]])</f>
        <v>2023</v>
      </c>
      <c r="BC125" s="42">
        <f>IF(Email_TaskV2[[#This Row],[Month]]="",13,MONTH(Email_TaskV2[[#This Row],[Tanggal nodin RFS/RFI]]))</f>
        <v>2</v>
      </c>
    </row>
    <row r="126" spans="1:55" ht="15" customHeight="1" x14ac:dyDescent="0.3">
      <c r="A126" s="59">
        <v>125</v>
      </c>
      <c r="B126" s="22" t="s">
        <v>929</v>
      </c>
      <c r="C126" s="80">
        <v>44959</v>
      </c>
      <c r="D126" s="24" t="s">
        <v>930</v>
      </c>
      <c r="E126" s="22" t="s">
        <v>55</v>
      </c>
      <c r="F126" s="28" t="s">
        <v>90</v>
      </c>
      <c r="G126" s="82">
        <v>44959</v>
      </c>
      <c r="H126" s="82">
        <v>44964</v>
      </c>
      <c r="I126" s="22" t="s">
        <v>931</v>
      </c>
      <c r="J126" s="82">
        <v>44964</v>
      </c>
      <c r="K126" s="43" t="s">
        <v>932</v>
      </c>
      <c r="L126" s="22">
        <f t="shared" si="42"/>
        <v>5</v>
      </c>
      <c r="M126" s="22">
        <f t="shared" si="43"/>
        <v>5</v>
      </c>
      <c r="N126" s="24" t="s">
        <v>107</v>
      </c>
      <c r="O126" s="24" t="s">
        <v>108</v>
      </c>
      <c r="P126" s="24" t="str">
        <f>VLOOKUP(Email_TaskV2[[#This Row],[PIC Dev]],[1]Organization!C:D,2,FALSE)</f>
        <v>Digital and VAS</v>
      </c>
      <c r="Q126" s="26" t="s">
        <v>933</v>
      </c>
      <c r="R126" s="22">
        <v>125</v>
      </c>
      <c r="S126" s="22" t="s">
        <v>57</v>
      </c>
      <c r="T126" s="22" t="s">
        <v>934</v>
      </c>
      <c r="U126" s="28" t="s">
        <v>935</v>
      </c>
      <c r="V126" s="30">
        <v>44957</v>
      </c>
      <c r="W126" s="28" t="s">
        <v>157</v>
      </c>
      <c r="X126" s="28" t="s">
        <v>197</v>
      </c>
      <c r="Y126" s="28" t="s">
        <v>198</v>
      </c>
      <c r="Z126" s="28" t="s">
        <v>58</v>
      </c>
      <c r="AA126" s="28" t="s">
        <v>59</v>
      </c>
      <c r="AB126" s="28" t="s">
        <v>70</v>
      </c>
      <c r="AC126" s="28" t="s">
        <v>84</v>
      </c>
      <c r="AD126" s="18" t="s">
        <v>139</v>
      </c>
      <c r="AE126" s="23"/>
      <c r="AF126" s="23"/>
      <c r="AG126" s="22"/>
      <c r="AH126" s="22"/>
      <c r="AI126" s="57" t="s">
        <v>62</v>
      </c>
      <c r="AJ126" s="58" t="str">
        <f t="shared" si="23"/>
        <v>(Prima Automation)</v>
      </c>
      <c r="AK126" s="19"/>
      <c r="AL126" s="19">
        <v>2</v>
      </c>
      <c r="AM126" s="19"/>
      <c r="AN126" s="19"/>
      <c r="AO126" s="19"/>
      <c r="AP126" s="19"/>
      <c r="AQ126" s="20">
        <f ca="1">IF(AND(Email_TaskV2[[#This Row],[Status]]="ON PROGRESS"),TODAY()-Email_TaskV2[[#This Row],[Tanggal nodin RFS/RFI]],0)</f>
        <v>0</v>
      </c>
      <c r="AR126" s="20">
        <f ca="1">IF(AND(Email_TaskV2[[#This Row],[Status]]="ON PROGRESS",Email_TaskV2[[#This Row],[Type]]="RFI"),TODAY()-Email_TaskV2[[#This Row],[Tanggal nodin RFS/RFI]],0)</f>
        <v>0</v>
      </c>
      <c r="AS126" s="20" t="str">
        <f ca="1">IF(Email_TaskV2[[#This Row],[Aging]]&gt;7,"Warning","")</f>
        <v/>
      </c>
      <c r="AT126" s="37"/>
      <c r="AU126" s="37"/>
      <c r="AV126" s="37"/>
      <c r="AW126" s="37" t="str">
        <f>IF(AND(Email_TaskV2[[#This Row],[Status]]="ON PROGRESS",Email_TaskV2[[#This Row],[Type]]="RFS"),"YES","")</f>
        <v/>
      </c>
      <c r="AX126" s="49" t="str">
        <f>IF(AND(Email_TaskV2[[#This Row],[Status]]="ON PROGRESS",Email_TaskV2[[#This Row],[Type]]="RFI"),"YES","")</f>
        <v/>
      </c>
      <c r="AY126" s="37">
        <f>IF(Email_TaskV2[[#This Row],[Nomor Nodin RFS/RFI]]="","",DAY(Email_TaskV2[[#This Row],[Tanggal nodin RFS/RFI]]))</f>
        <v>2</v>
      </c>
      <c r="AZ126" s="45" t="str">
        <f>IF(Email_TaskV2[[#This Row],[Nomor Nodin RFS/RFI]]="","",TEXT(Email_TaskV2[[#This Row],[Tanggal nodin RFS/RFI]],"MMM"))</f>
        <v>Feb</v>
      </c>
      <c r="BA126" s="46" t="str">
        <f>IF(Email_TaskV2[[#This Row],[Nodin BO]]="","No","Yes")</f>
        <v>Yes</v>
      </c>
      <c r="BB126" s="61">
        <f>YEAR(Email_TaskV2[[#This Row],[Tanggal nodin RFS/RFI]])</f>
        <v>2023</v>
      </c>
      <c r="BC126" s="42">
        <f>IF(Email_TaskV2[[#This Row],[Month]]="",13,MONTH(Email_TaskV2[[#This Row],[Tanggal nodin RFS/RFI]]))</f>
        <v>2</v>
      </c>
    </row>
    <row r="127" spans="1:55" ht="15" customHeight="1" x14ac:dyDescent="0.3">
      <c r="A127" s="59">
        <v>126</v>
      </c>
      <c r="B127" s="28" t="s">
        <v>936</v>
      </c>
      <c r="C127" s="79">
        <v>44959</v>
      </c>
      <c r="D127" s="31" t="s">
        <v>937</v>
      </c>
      <c r="E127" s="28" t="s">
        <v>55</v>
      </c>
      <c r="F127" s="28" t="s">
        <v>90</v>
      </c>
      <c r="G127" s="82">
        <v>44959</v>
      </c>
      <c r="H127" s="82">
        <v>44964</v>
      </c>
      <c r="I127" s="28" t="s">
        <v>938</v>
      </c>
      <c r="J127" s="82">
        <v>44964</v>
      </c>
      <c r="K127" s="50" t="s">
        <v>939</v>
      </c>
      <c r="L127" s="22">
        <f t="shared" si="42"/>
        <v>5</v>
      </c>
      <c r="M127" s="22">
        <f t="shared" si="43"/>
        <v>5</v>
      </c>
      <c r="N127" s="24" t="s">
        <v>107</v>
      </c>
      <c r="O127" s="24" t="s">
        <v>108</v>
      </c>
      <c r="P127" s="31" t="str">
        <f>VLOOKUP(Email_TaskV2[[#This Row],[PIC Dev]],[1]Organization!C:D,2,FALSE)</f>
        <v>Digital and VAS</v>
      </c>
      <c r="Q127" s="33" t="s">
        <v>940</v>
      </c>
      <c r="R127" s="28">
        <v>125</v>
      </c>
      <c r="S127" s="28" t="s">
        <v>57</v>
      </c>
      <c r="T127" s="22" t="s">
        <v>934</v>
      </c>
      <c r="U127" s="28" t="s">
        <v>935</v>
      </c>
      <c r="V127" s="30">
        <v>44957</v>
      </c>
      <c r="W127" s="28" t="s">
        <v>157</v>
      </c>
      <c r="X127" s="28" t="s">
        <v>197</v>
      </c>
      <c r="Y127" s="28" t="s">
        <v>198</v>
      </c>
      <c r="Z127" s="28" t="s">
        <v>58</v>
      </c>
      <c r="AA127" s="28" t="s">
        <v>59</v>
      </c>
      <c r="AB127" s="28" t="s">
        <v>70</v>
      </c>
      <c r="AC127" s="28" t="s">
        <v>61</v>
      </c>
      <c r="AD127" s="18" t="s">
        <v>123</v>
      </c>
      <c r="AE127" s="27"/>
      <c r="AF127" s="27"/>
      <c r="AG127" s="28"/>
      <c r="AH127" s="28"/>
      <c r="AI127" s="57" t="s">
        <v>62</v>
      </c>
      <c r="AJ127" s="58" t="str">
        <f t="shared" si="23"/>
        <v>(Prima Automation)</v>
      </c>
      <c r="AK127" s="19"/>
      <c r="AL127" s="19">
        <v>2</v>
      </c>
      <c r="AM127" s="19"/>
      <c r="AN127" s="19"/>
      <c r="AO127" s="19"/>
      <c r="AP127" s="19"/>
      <c r="AQ127" s="20">
        <f ca="1">IF(AND(Email_TaskV2[[#This Row],[Status]]="ON PROGRESS"),TODAY()-Email_TaskV2[[#This Row],[Tanggal nodin RFS/RFI]],0)</f>
        <v>0</v>
      </c>
      <c r="AR127" s="20">
        <f ca="1">IF(AND(Email_TaskV2[[#This Row],[Status]]="ON PROGRESS",Email_TaskV2[[#This Row],[Type]]="RFI"),TODAY()-Email_TaskV2[[#This Row],[Tanggal nodin RFS/RFI]],0)</f>
        <v>0</v>
      </c>
      <c r="AS127" s="20" t="str">
        <f ca="1">IF(Email_TaskV2[[#This Row],[Aging]]&gt;7,"Warning","")</f>
        <v/>
      </c>
      <c r="AT127" s="37"/>
      <c r="AU127" s="37"/>
      <c r="AV127" s="37"/>
      <c r="AW127" s="37" t="str">
        <f>IF(AND(Email_TaskV2[[#This Row],[Status]]="ON PROGRESS",Email_TaskV2[[#This Row],[Type]]="RFS"),"YES","")</f>
        <v/>
      </c>
      <c r="AX127" s="49" t="str">
        <f>IF(AND(Email_TaskV2[[#This Row],[Status]]="ON PROGRESS",Email_TaskV2[[#This Row],[Type]]="RFI"),"YES","")</f>
        <v/>
      </c>
      <c r="AY127" s="37">
        <f>IF(Email_TaskV2[[#This Row],[Nomor Nodin RFS/RFI]]="","",DAY(Email_TaskV2[[#This Row],[Tanggal nodin RFS/RFI]]))</f>
        <v>2</v>
      </c>
      <c r="AZ127" s="45" t="str">
        <f>IF(Email_TaskV2[[#This Row],[Nomor Nodin RFS/RFI]]="","",TEXT(Email_TaskV2[[#This Row],[Tanggal nodin RFS/RFI]],"MMM"))</f>
        <v>Feb</v>
      </c>
      <c r="BA127" s="46" t="str">
        <f>IF(Email_TaskV2[[#This Row],[Nodin BO]]="","No","Yes")</f>
        <v>Yes</v>
      </c>
      <c r="BB127" s="61">
        <f>YEAR(Email_TaskV2[[#This Row],[Tanggal nodin RFS/RFI]])</f>
        <v>2023</v>
      </c>
      <c r="BC127" s="42">
        <f>IF(Email_TaskV2[[#This Row],[Month]]="",13,MONTH(Email_TaskV2[[#This Row],[Tanggal nodin RFS/RFI]]))</f>
        <v>2</v>
      </c>
    </row>
    <row r="128" spans="1:55" ht="15" customHeight="1" x14ac:dyDescent="0.3">
      <c r="A128" s="59">
        <v>127</v>
      </c>
      <c r="B128" s="28" t="s">
        <v>941</v>
      </c>
      <c r="C128" s="79">
        <v>44959</v>
      </c>
      <c r="D128" s="72" t="s">
        <v>942</v>
      </c>
      <c r="E128" s="57" t="s">
        <v>676</v>
      </c>
      <c r="F128" s="73">
        <v>0.2</v>
      </c>
      <c r="G128" s="30">
        <v>44965</v>
      </c>
      <c r="H128" s="30"/>
      <c r="I128" s="28"/>
      <c r="J128" s="30"/>
      <c r="K128" s="28"/>
      <c r="L128" s="27"/>
      <c r="M128" s="31"/>
      <c r="N128" s="31" t="s">
        <v>73</v>
      </c>
      <c r="O128" s="31" t="s">
        <v>74</v>
      </c>
      <c r="P128" s="31" t="str">
        <f>VLOOKUP(Email_TaskV2[[#This Row],[PIC Dev]],[1]Organization!C:D,2,FALSE)</f>
        <v>Digital and VAS</v>
      </c>
      <c r="Q128" s="31"/>
      <c r="R128" s="28"/>
      <c r="S128" s="28" t="s">
        <v>57</v>
      </c>
      <c r="T128" s="28"/>
      <c r="U128" s="28"/>
      <c r="V128" s="30"/>
      <c r="W128" s="28" t="s">
        <v>177</v>
      </c>
      <c r="X128" s="28"/>
      <c r="Y128" s="28"/>
      <c r="Z128" s="28" t="s">
        <v>58</v>
      </c>
      <c r="AA128" s="28" t="s">
        <v>59</v>
      </c>
      <c r="AB128" s="28" t="s">
        <v>76</v>
      </c>
      <c r="AC128" s="28" t="s">
        <v>71</v>
      </c>
      <c r="AD128" s="18" t="s">
        <v>123</v>
      </c>
      <c r="AE128" s="27"/>
      <c r="AF128" s="27"/>
      <c r="AG128" s="28"/>
      <c r="AH128" s="28"/>
      <c r="AI128" s="57" t="s">
        <v>64</v>
      </c>
      <c r="AJ128" s="58" t="str">
        <f t="shared" si="23"/>
        <v/>
      </c>
      <c r="AK128" s="19"/>
      <c r="AL128" s="19"/>
      <c r="AM128" s="19"/>
      <c r="AN128" s="19"/>
      <c r="AO128" s="19"/>
      <c r="AP128" s="19"/>
      <c r="AQ128" s="20">
        <f ca="1">IF(AND(Email_TaskV2[[#This Row],[Status]]="ON PROGRESS"),TODAY()-Email_TaskV2[[#This Row],[Tanggal nodin RFS/RFI]],0)</f>
        <v>15</v>
      </c>
      <c r="AR128" s="20">
        <f ca="1">IF(AND(Email_TaskV2[[#This Row],[Status]]="ON PROGRESS",Email_TaskV2[[#This Row],[Type]]="RFI"),TODAY()-Email_TaskV2[[#This Row],[Tanggal nodin RFS/RFI]],0)</f>
        <v>0</v>
      </c>
      <c r="AS128" s="20" t="str">
        <f ca="1">IF(Email_TaskV2[[#This Row],[Aging]]&gt;7,"Warning","")</f>
        <v>Warning</v>
      </c>
      <c r="AT128" s="37"/>
      <c r="AU128" s="37"/>
      <c r="AV128" s="37"/>
      <c r="AW128" s="37" t="str">
        <f>IF(AND(Email_TaskV2[[#This Row],[Status]]="ON PROGRESS",Email_TaskV2[[#This Row],[Type]]="RFS"),"YES","")</f>
        <v>YES</v>
      </c>
      <c r="AX128" s="49" t="str">
        <f>IF(AND(Email_TaskV2[[#This Row],[Status]]="ON PROGRESS",Email_TaskV2[[#This Row],[Type]]="RFI"),"YES","")</f>
        <v/>
      </c>
      <c r="AY128" s="37">
        <f>IF(Email_TaskV2[[#This Row],[Nomor Nodin RFS/RFI]]="","",DAY(Email_TaskV2[[#This Row],[Tanggal nodin RFS/RFI]]))</f>
        <v>2</v>
      </c>
      <c r="AZ128" s="45" t="str">
        <f>IF(Email_TaskV2[[#This Row],[Nomor Nodin RFS/RFI]]="","",TEXT(Email_TaskV2[[#This Row],[Tanggal nodin RFS/RFI]],"MMM"))</f>
        <v>Feb</v>
      </c>
      <c r="BA128" s="46" t="str">
        <f>IF(Email_TaskV2[[#This Row],[Nodin BO]]="","No","Yes")</f>
        <v>No</v>
      </c>
      <c r="BB128" s="61">
        <f>YEAR(Email_TaskV2[[#This Row],[Tanggal nodin RFS/RFI]])</f>
        <v>2023</v>
      </c>
      <c r="BC128" s="42">
        <f>IF(Email_TaskV2[[#This Row],[Month]]="",13,MONTH(Email_TaskV2[[#This Row],[Tanggal nodin RFS/RFI]]))</f>
        <v>2</v>
      </c>
    </row>
    <row r="129" spans="1:55" ht="15" customHeight="1" x14ac:dyDescent="0.3">
      <c r="A129" s="59">
        <v>128</v>
      </c>
      <c r="B129" s="28" t="s">
        <v>943</v>
      </c>
      <c r="C129" s="79">
        <v>44959</v>
      </c>
      <c r="D129" s="72" t="s">
        <v>944</v>
      </c>
      <c r="E129" s="57" t="s">
        <v>676</v>
      </c>
      <c r="F129" s="73">
        <v>0.65</v>
      </c>
      <c r="G129" s="30">
        <v>44963</v>
      </c>
      <c r="H129" s="30"/>
      <c r="I129" s="28"/>
      <c r="J129" s="30"/>
      <c r="K129" s="28"/>
      <c r="L129" s="27"/>
      <c r="M129" s="31"/>
      <c r="N129" s="31" t="s">
        <v>111</v>
      </c>
      <c r="O129" s="31" t="s">
        <v>112</v>
      </c>
      <c r="P129" s="31" t="str">
        <f>VLOOKUP(Email_TaskV2[[#This Row],[PIC Dev]],[1]Organization!C:D,2,FALSE)</f>
        <v>Digital and VAS</v>
      </c>
      <c r="Q129" s="31"/>
      <c r="R129" s="28"/>
      <c r="S129" s="28" t="s">
        <v>57</v>
      </c>
      <c r="T129" s="28" t="s">
        <v>543</v>
      </c>
      <c r="U129" s="43" t="s">
        <v>544</v>
      </c>
      <c r="V129" s="30">
        <v>44911</v>
      </c>
      <c r="W129" s="28" t="s">
        <v>113</v>
      </c>
      <c r="X129" s="28" t="s">
        <v>164</v>
      </c>
      <c r="Y129" s="28" t="s">
        <v>165</v>
      </c>
      <c r="Z129" s="28" t="s">
        <v>58</v>
      </c>
      <c r="AA129" s="28" t="s">
        <v>59</v>
      </c>
      <c r="AB129" s="28" t="s">
        <v>113</v>
      </c>
      <c r="AC129" s="28" t="s">
        <v>71</v>
      </c>
      <c r="AD129" s="18" t="s">
        <v>139</v>
      </c>
      <c r="AE129" s="27"/>
      <c r="AF129" s="27"/>
      <c r="AG129" s="28"/>
      <c r="AH129" s="28"/>
      <c r="AI129" s="57" t="s">
        <v>64</v>
      </c>
      <c r="AJ129" s="58" t="str">
        <f t="shared" si="23"/>
        <v/>
      </c>
      <c r="AK129" s="19"/>
      <c r="AL129" s="19"/>
      <c r="AM129" s="19"/>
      <c r="AN129" s="19"/>
      <c r="AO129" s="19"/>
      <c r="AP129" s="19"/>
      <c r="AQ129" s="20">
        <f ca="1">IF(AND(Email_TaskV2[[#This Row],[Status]]="ON PROGRESS"),TODAY()-Email_TaskV2[[#This Row],[Tanggal nodin RFS/RFI]],0)</f>
        <v>15</v>
      </c>
      <c r="AR129" s="20">
        <f ca="1">IF(AND(Email_TaskV2[[#This Row],[Status]]="ON PROGRESS",Email_TaskV2[[#This Row],[Type]]="RFI"),TODAY()-Email_TaskV2[[#This Row],[Tanggal nodin RFS/RFI]],0)</f>
        <v>0</v>
      </c>
      <c r="AS129" s="20" t="str">
        <f ca="1">IF(Email_TaskV2[[#This Row],[Aging]]&gt;7,"Warning","")</f>
        <v>Warning</v>
      </c>
      <c r="AT129" s="37"/>
      <c r="AU129" s="37"/>
      <c r="AV129" s="37"/>
      <c r="AW129" s="37" t="str">
        <f>IF(AND(Email_TaskV2[[#This Row],[Status]]="ON PROGRESS",Email_TaskV2[[#This Row],[Type]]="RFS"),"YES","")</f>
        <v>YES</v>
      </c>
      <c r="AX129" s="49" t="str">
        <f>IF(AND(Email_TaskV2[[#This Row],[Status]]="ON PROGRESS",Email_TaskV2[[#This Row],[Type]]="RFI"),"YES","")</f>
        <v/>
      </c>
      <c r="AY129" s="37">
        <f>IF(Email_TaskV2[[#This Row],[Nomor Nodin RFS/RFI]]="","",DAY(Email_TaskV2[[#This Row],[Tanggal nodin RFS/RFI]]))</f>
        <v>2</v>
      </c>
      <c r="AZ129" s="45" t="str">
        <f>IF(Email_TaskV2[[#This Row],[Nomor Nodin RFS/RFI]]="","",TEXT(Email_TaskV2[[#This Row],[Tanggal nodin RFS/RFI]],"MMM"))</f>
        <v>Feb</v>
      </c>
      <c r="BA129" s="46" t="str">
        <f>IF(Email_TaskV2[[#This Row],[Nodin BO]]="","No","Yes")</f>
        <v>Yes</v>
      </c>
      <c r="BB129" s="61">
        <f>YEAR(Email_TaskV2[[#This Row],[Tanggal nodin RFS/RFI]])</f>
        <v>2023</v>
      </c>
      <c r="BC129" s="42">
        <f>IF(Email_TaskV2[[#This Row],[Month]]="",13,MONTH(Email_TaskV2[[#This Row],[Tanggal nodin RFS/RFI]]))</f>
        <v>2</v>
      </c>
    </row>
    <row r="130" spans="1:55" ht="15" customHeight="1" x14ac:dyDescent="0.3">
      <c r="A130" s="59">
        <v>129</v>
      </c>
      <c r="B130" s="28" t="s">
        <v>945</v>
      </c>
      <c r="C130" s="79">
        <v>44959</v>
      </c>
      <c r="D130" s="31" t="s">
        <v>946</v>
      </c>
      <c r="E130" s="28" t="s">
        <v>55</v>
      </c>
      <c r="F130" s="28" t="s">
        <v>78</v>
      </c>
      <c r="G130" s="30">
        <v>44964</v>
      </c>
      <c r="H130" s="30">
        <v>44964</v>
      </c>
      <c r="I130" s="28" t="s">
        <v>947</v>
      </c>
      <c r="J130" s="30">
        <v>44967</v>
      </c>
      <c r="K130" s="43" t="s">
        <v>948</v>
      </c>
      <c r="L130" s="22">
        <f t="shared" ref="L130:L132" si="44">H130-C130</f>
        <v>5</v>
      </c>
      <c r="M130" s="22">
        <f t="shared" ref="M130:M132" si="45">J130-G130</f>
        <v>3</v>
      </c>
      <c r="N130" s="31" t="s">
        <v>136</v>
      </c>
      <c r="O130" s="31" t="s">
        <v>137</v>
      </c>
      <c r="P130" s="31" t="str">
        <f>VLOOKUP(Email_TaskV2[[#This Row],[PIC Dev]],[1]Organization!C:D,2,FALSE)</f>
        <v>Postpaid, Roaming, and Interconnect</v>
      </c>
      <c r="Q130" s="31"/>
      <c r="R130" s="28">
        <v>36</v>
      </c>
      <c r="S130" s="28" t="s">
        <v>75</v>
      </c>
      <c r="T130" s="28" t="s">
        <v>949</v>
      </c>
      <c r="U130" s="28" t="s">
        <v>950</v>
      </c>
      <c r="V130" s="30">
        <v>44937</v>
      </c>
      <c r="W130" s="28" t="s">
        <v>167</v>
      </c>
      <c r="X130" s="28" t="s">
        <v>234</v>
      </c>
      <c r="Y130" s="28" t="s">
        <v>235</v>
      </c>
      <c r="Z130" s="28" t="s">
        <v>58</v>
      </c>
      <c r="AA130" s="28" t="s">
        <v>59</v>
      </c>
      <c r="AB130" s="28" t="s">
        <v>60</v>
      </c>
      <c r="AC130" s="28" t="s">
        <v>71</v>
      </c>
      <c r="AD130" s="18" t="s">
        <v>124</v>
      </c>
      <c r="AE130" s="27"/>
      <c r="AF130" s="27"/>
      <c r="AG130" s="28"/>
      <c r="AH130" s="28"/>
      <c r="AI130" s="57" t="s">
        <v>110</v>
      </c>
      <c r="AJ130" s="58" t="str">
        <f t="shared" si="23"/>
        <v>(Sigos Automation)</v>
      </c>
      <c r="AK130" s="19">
        <v>1</v>
      </c>
      <c r="AL130" s="19"/>
      <c r="AM130" s="19"/>
      <c r="AN130" s="19"/>
      <c r="AO130" s="19"/>
      <c r="AP130" s="19"/>
      <c r="AQ130" s="20">
        <f ca="1">IF(AND(Email_TaskV2[[#This Row],[Status]]="ON PROGRESS"),TODAY()-Email_TaskV2[[#This Row],[Tanggal nodin RFS/RFI]],0)</f>
        <v>0</v>
      </c>
      <c r="AR130" s="20">
        <f ca="1">IF(AND(Email_TaskV2[[#This Row],[Status]]="ON PROGRESS",Email_TaskV2[[#This Row],[Type]]="RFI"),TODAY()-Email_TaskV2[[#This Row],[Tanggal nodin RFS/RFI]],0)</f>
        <v>0</v>
      </c>
      <c r="AS130" s="20" t="str">
        <f ca="1">IF(Email_TaskV2[[#This Row],[Aging]]&gt;7,"Warning","")</f>
        <v/>
      </c>
      <c r="AT130" s="37"/>
      <c r="AU130" s="37"/>
      <c r="AV130" s="37"/>
      <c r="AW130" s="37" t="str">
        <f>IF(AND(Email_TaskV2[[#This Row],[Status]]="ON PROGRESS",Email_TaskV2[[#This Row],[Type]]="RFS"),"YES","")</f>
        <v/>
      </c>
      <c r="AX130" s="49" t="str">
        <f>IF(AND(Email_TaskV2[[#This Row],[Status]]="ON PROGRESS",Email_TaskV2[[#This Row],[Type]]="RFI"),"YES","")</f>
        <v/>
      </c>
      <c r="AY130" s="37">
        <f>IF(Email_TaskV2[[#This Row],[Nomor Nodin RFS/RFI]]="","",DAY(Email_TaskV2[[#This Row],[Tanggal nodin RFS/RFI]]))</f>
        <v>2</v>
      </c>
      <c r="AZ130" s="45" t="str">
        <f>IF(Email_TaskV2[[#This Row],[Nomor Nodin RFS/RFI]]="","",TEXT(Email_TaskV2[[#This Row],[Tanggal nodin RFS/RFI]],"MMM"))</f>
        <v>Feb</v>
      </c>
      <c r="BA130" s="46" t="str">
        <f>IF(Email_TaskV2[[#This Row],[Nodin BO]]="","No","Yes")</f>
        <v>Yes</v>
      </c>
      <c r="BB130" s="61">
        <f>YEAR(Email_TaskV2[[#This Row],[Tanggal nodin RFS/RFI]])</f>
        <v>2023</v>
      </c>
      <c r="BC130" s="42">
        <f>IF(Email_TaskV2[[#This Row],[Month]]="",13,MONTH(Email_TaskV2[[#This Row],[Tanggal nodin RFS/RFI]]))</f>
        <v>2</v>
      </c>
    </row>
    <row r="131" spans="1:55" ht="15" customHeight="1" x14ac:dyDescent="0.3">
      <c r="A131" s="59">
        <v>130</v>
      </c>
      <c r="B131" s="28" t="s">
        <v>951</v>
      </c>
      <c r="C131" s="79">
        <v>44959</v>
      </c>
      <c r="D131" s="33" t="s">
        <v>952</v>
      </c>
      <c r="E131" s="28" t="s">
        <v>55</v>
      </c>
      <c r="F131" s="28" t="s">
        <v>78</v>
      </c>
      <c r="G131" s="30">
        <v>44964</v>
      </c>
      <c r="H131" s="30">
        <v>44966</v>
      </c>
      <c r="I131" s="28" t="s">
        <v>953</v>
      </c>
      <c r="J131" s="30">
        <v>44967</v>
      </c>
      <c r="K131" s="43" t="s">
        <v>954</v>
      </c>
      <c r="L131" s="22">
        <f t="shared" si="44"/>
        <v>7</v>
      </c>
      <c r="M131" s="22">
        <f t="shared" si="45"/>
        <v>3</v>
      </c>
      <c r="N131" s="31" t="s">
        <v>136</v>
      </c>
      <c r="O131" s="31" t="s">
        <v>137</v>
      </c>
      <c r="P131" s="31" t="str">
        <f>VLOOKUP(Email_TaskV2[[#This Row],[PIC Dev]],[1]Organization!C:D,2,FALSE)</f>
        <v>Postpaid, Roaming, and Interconnect</v>
      </c>
      <c r="Q131" s="31"/>
      <c r="R131" s="28">
        <v>50</v>
      </c>
      <c r="S131" s="28" t="s">
        <v>75</v>
      </c>
      <c r="T131" s="28" t="s">
        <v>131</v>
      </c>
      <c r="U131" s="43" t="s">
        <v>955</v>
      </c>
      <c r="V131" s="30">
        <v>44665</v>
      </c>
      <c r="W131" s="28" t="s">
        <v>167</v>
      </c>
      <c r="X131" s="28" t="s">
        <v>168</v>
      </c>
      <c r="Y131" s="28" t="s">
        <v>169</v>
      </c>
      <c r="Z131" s="28" t="s">
        <v>58</v>
      </c>
      <c r="AA131" s="28" t="s">
        <v>59</v>
      </c>
      <c r="AB131" s="28" t="s">
        <v>60</v>
      </c>
      <c r="AC131" s="28" t="s">
        <v>71</v>
      </c>
      <c r="AD131" s="18" t="s">
        <v>124</v>
      </c>
      <c r="AE131" s="27"/>
      <c r="AF131" s="27"/>
      <c r="AG131" s="28"/>
      <c r="AH131" s="28"/>
      <c r="AI131" s="57" t="s">
        <v>110</v>
      </c>
      <c r="AJ131" s="58" t="str">
        <f t="shared" si="23"/>
        <v>(Sigos Automation)</v>
      </c>
      <c r="AK131" s="19">
        <v>1</v>
      </c>
      <c r="AL131" s="19"/>
      <c r="AM131" s="19"/>
      <c r="AN131" s="19"/>
      <c r="AO131" s="19"/>
      <c r="AP131" s="19"/>
      <c r="AQ131" s="20">
        <f ca="1">IF(AND(Email_TaskV2[[#This Row],[Status]]="ON PROGRESS"),TODAY()-Email_TaskV2[[#This Row],[Tanggal nodin RFS/RFI]],0)</f>
        <v>0</v>
      </c>
      <c r="AR131" s="20">
        <f ca="1">IF(AND(Email_TaskV2[[#This Row],[Status]]="ON PROGRESS",Email_TaskV2[[#This Row],[Type]]="RFI"),TODAY()-Email_TaskV2[[#This Row],[Tanggal nodin RFS/RFI]],0)</f>
        <v>0</v>
      </c>
      <c r="AS131" s="20" t="str">
        <f ca="1">IF(Email_TaskV2[[#This Row],[Aging]]&gt;7,"Warning","")</f>
        <v/>
      </c>
      <c r="AT131" s="37"/>
      <c r="AU131" s="37"/>
      <c r="AV131" s="37"/>
      <c r="AW131" s="37" t="str">
        <f>IF(AND(Email_TaskV2[[#This Row],[Status]]="ON PROGRESS",Email_TaskV2[[#This Row],[Type]]="RFS"),"YES","")</f>
        <v/>
      </c>
      <c r="AX131" s="49" t="str">
        <f>IF(AND(Email_TaskV2[[#This Row],[Status]]="ON PROGRESS",Email_TaskV2[[#This Row],[Type]]="RFI"),"YES","")</f>
        <v/>
      </c>
      <c r="AY131" s="37">
        <f>IF(Email_TaskV2[[#This Row],[Nomor Nodin RFS/RFI]]="","",DAY(Email_TaskV2[[#This Row],[Tanggal nodin RFS/RFI]]))</f>
        <v>2</v>
      </c>
      <c r="AZ131" s="45" t="str">
        <f>IF(Email_TaskV2[[#This Row],[Nomor Nodin RFS/RFI]]="","",TEXT(Email_TaskV2[[#This Row],[Tanggal nodin RFS/RFI]],"MMM"))</f>
        <v>Feb</v>
      </c>
      <c r="BA131" s="46" t="str">
        <f>IF(Email_TaskV2[[#This Row],[Nodin BO]]="","No","Yes")</f>
        <v>Yes</v>
      </c>
      <c r="BB131" s="61">
        <f>YEAR(Email_TaskV2[[#This Row],[Tanggal nodin RFS/RFI]])</f>
        <v>2023</v>
      </c>
      <c r="BC131" s="42">
        <f>IF(Email_TaskV2[[#This Row],[Month]]="",13,MONTH(Email_TaskV2[[#This Row],[Tanggal nodin RFS/RFI]]))</f>
        <v>2</v>
      </c>
    </row>
    <row r="132" spans="1:55" ht="15" customHeight="1" x14ac:dyDescent="0.3">
      <c r="A132" s="59">
        <v>131</v>
      </c>
      <c r="B132" s="28" t="s">
        <v>956</v>
      </c>
      <c r="C132" s="79">
        <v>44959</v>
      </c>
      <c r="D132" s="33" t="s">
        <v>957</v>
      </c>
      <c r="E132" s="28" t="s">
        <v>55</v>
      </c>
      <c r="F132" s="28" t="s">
        <v>78</v>
      </c>
      <c r="G132" s="30">
        <v>44959</v>
      </c>
      <c r="H132" s="30">
        <v>44963</v>
      </c>
      <c r="I132" s="28" t="s">
        <v>958</v>
      </c>
      <c r="J132" s="30">
        <v>44963</v>
      </c>
      <c r="K132" s="43" t="s">
        <v>959</v>
      </c>
      <c r="L132" s="22">
        <f t="shared" si="44"/>
        <v>4</v>
      </c>
      <c r="M132" s="22">
        <f t="shared" si="45"/>
        <v>4</v>
      </c>
      <c r="N132" s="31" t="s">
        <v>68</v>
      </c>
      <c r="O132" s="31" t="s">
        <v>69</v>
      </c>
      <c r="P132" s="31" t="str">
        <f>VLOOKUP(Email_TaskV2[[#This Row],[PIC Dev]],[1]Organization!C:D,2,FALSE)</f>
        <v>Digital and VAS</v>
      </c>
      <c r="Q132" s="31"/>
      <c r="R132" s="28">
        <v>35</v>
      </c>
      <c r="S132" s="28" t="s">
        <v>75</v>
      </c>
      <c r="T132" s="28"/>
      <c r="U132" s="28"/>
      <c r="V132" s="28"/>
      <c r="W132" s="28"/>
      <c r="X132" s="28"/>
      <c r="Y132" s="28"/>
      <c r="Z132" s="28" t="s">
        <v>58</v>
      </c>
      <c r="AA132" s="28" t="s">
        <v>59</v>
      </c>
      <c r="AB132" s="28" t="s">
        <v>105</v>
      </c>
      <c r="AC132" s="28" t="s">
        <v>71</v>
      </c>
      <c r="AD132" s="18" t="s">
        <v>89</v>
      </c>
      <c r="AE132" s="27"/>
      <c r="AF132" s="27"/>
      <c r="AG132" s="28"/>
      <c r="AH132" s="28"/>
      <c r="AI132" s="57" t="s">
        <v>64</v>
      </c>
      <c r="AJ132" s="58" t="str">
        <f t="shared" si="23"/>
        <v/>
      </c>
      <c r="AK132" s="19"/>
      <c r="AL132" s="19"/>
      <c r="AM132" s="19"/>
      <c r="AN132" s="19"/>
      <c r="AO132" s="19"/>
      <c r="AP132" s="19"/>
      <c r="AQ132" s="20">
        <f ca="1">IF(AND(Email_TaskV2[[#This Row],[Status]]="ON PROGRESS"),TODAY()-Email_TaskV2[[#This Row],[Tanggal nodin RFS/RFI]],0)</f>
        <v>0</v>
      </c>
      <c r="AR132" s="20">
        <f ca="1">IF(AND(Email_TaskV2[[#This Row],[Status]]="ON PROGRESS",Email_TaskV2[[#This Row],[Type]]="RFI"),TODAY()-Email_TaskV2[[#This Row],[Tanggal nodin RFS/RFI]],0)</f>
        <v>0</v>
      </c>
      <c r="AS132" s="20" t="str">
        <f ca="1">IF(Email_TaskV2[[#This Row],[Aging]]&gt;7,"Warning","")</f>
        <v/>
      </c>
      <c r="AT132" s="37"/>
      <c r="AU132" s="37"/>
      <c r="AV132" s="37"/>
      <c r="AW132" s="37" t="str">
        <f>IF(AND(Email_TaskV2[[#This Row],[Status]]="ON PROGRESS",Email_TaskV2[[#This Row],[Type]]="RFS"),"YES","")</f>
        <v/>
      </c>
      <c r="AX132" s="17" t="str">
        <f>IF(AND(Email_TaskV2[[#This Row],[Status]]="ON PROGRESS",Email_TaskV2[[#This Row],[Type]]="RFI"),"YES","")</f>
        <v/>
      </c>
      <c r="AY132" s="37">
        <f>IF(Email_TaskV2[[#This Row],[Nomor Nodin RFS/RFI]]="","",DAY(Email_TaskV2[[#This Row],[Tanggal nodin RFS/RFI]]))</f>
        <v>2</v>
      </c>
      <c r="AZ132" s="45" t="str">
        <f>IF(Email_TaskV2[[#This Row],[Nomor Nodin RFS/RFI]]="","",TEXT(Email_TaskV2[[#This Row],[Tanggal nodin RFS/RFI]],"MMM"))</f>
        <v>Feb</v>
      </c>
      <c r="BA132" s="46" t="str">
        <f>IF(Email_TaskV2[[#This Row],[Nodin BO]]="","No","Yes")</f>
        <v>No</v>
      </c>
      <c r="BB132" s="61">
        <f>YEAR(Email_TaskV2[[#This Row],[Tanggal nodin RFS/RFI]])</f>
        <v>2023</v>
      </c>
      <c r="BC132" s="42">
        <f>IF(Email_TaskV2[[#This Row],[Month]]="",13,MONTH(Email_TaskV2[[#This Row],[Tanggal nodin RFS/RFI]]))</f>
        <v>2</v>
      </c>
    </row>
    <row r="133" spans="1:55" ht="15" customHeight="1" x14ac:dyDescent="0.3">
      <c r="A133" s="59">
        <v>132</v>
      </c>
      <c r="B133" s="28" t="s">
        <v>960</v>
      </c>
      <c r="C133" s="79">
        <v>44950</v>
      </c>
      <c r="D133" s="71" t="s">
        <v>961</v>
      </c>
      <c r="E133" s="57" t="s">
        <v>676</v>
      </c>
      <c r="F133" s="73">
        <v>0.55000000000000004</v>
      </c>
      <c r="G133" s="30">
        <v>44964</v>
      </c>
      <c r="H133" s="30"/>
      <c r="I133" s="28"/>
      <c r="J133" s="30"/>
      <c r="K133" s="28"/>
      <c r="L133" s="27"/>
      <c r="M133" s="31"/>
      <c r="N133" s="31" t="s">
        <v>502</v>
      </c>
      <c r="O133" s="31" t="s">
        <v>135</v>
      </c>
      <c r="P133" s="31" t="str">
        <f>VLOOKUP(Email_TaskV2[[#This Row],[PIC Dev]],[1]Organization!C:D,2,FALSE)</f>
        <v>Business Architecture</v>
      </c>
      <c r="Q133" s="31"/>
      <c r="R133" s="28"/>
      <c r="S133" s="28" t="s">
        <v>57</v>
      </c>
      <c r="T133" s="28"/>
      <c r="U133" s="28"/>
      <c r="V133" s="28"/>
      <c r="W133" s="28"/>
      <c r="X133" s="28"/>
      <c r="Y133" s="28"/>
      <c r="Z133" s="28" t="s">
        <v>58</v>
      </c>
      <c r="AA133" s="28" t="s">
        <v>59</v>
      </c>
      <c r="AB133" s="28" t="s">
        <v>962</v>
      </c>
      <c r="AC133" s="28" t="s">
        <v>71</v>
      </c>
      <c r="AD133" s="18" t="s">
        <v>109</v>
      </c>
      <c r="AE133" s="27"/>
      <c r="AF133" s="27"/>
      <c r="AG133" s="28"/>
      <c r="AH133" s="28"/>
      <c r="AI133" s="57" t="s">
        <v>64</v>
      </c>
      <c r="AJ133" s="58" t="str">
        <f t="shared" si="23"/>
        <v/>
      </c>
      <c r="AK133" s="19"/>
      <c r="AL133" s="19"/>
      <c r="AM133" s="19"/>
      <c r="AN133" s="19"/>
      <c r="AO133" s="19"/>
      <c r="AP133" s="19"/>
      <c r="AQ133" s="20">
        <f ca="1">IF(AND(Email_TaskV2[[#This Row],[Status]]="ON PROGRESS"),TODAY()-Email_TaskV2[[#This Row],[Tanggal nodin RFS/RFI]],0)</f>
        <v>24</v>
      </c>
      <c r="AR133" s="20">
        <f ca="1">IF(AND(Email_TaskV2[[#This Row],[Status]]="ON PROGRESS",Email_TaskV2[[#This Row],[Type]]="RFI"),TODAY()-Email_TaskV2[[#This Row],[Tanggal nodin RFS/RFI]],0)</f>
        <v>0</v>
      </c>
      <c r="AS133" s="20" t="str">
        <f ca="1">IF(Email_TaskV2[[#This Row],[Aging]]&gt;7,"Warning","")</f>
        <v>Warning</v>
      </c>
      <c r="AT133" s="37"/>
      <c r="AU133" s="37"/>
      <c r="AV133" s="37"/>
      <c r="AW133" s="37" t="str">
        <f>IF(AND(Email_TaskV2[[#This Row],[Status]]="ON PROGRESS",Email_TaskV2[[#This Row],[Type]]="RFS"),"YES","")</f>
        <v>YES</v>
      </c>
      <c r="AX133" s="49" t="str">
        <f>IF(AND(Email_TaskV2[[#This Row],[Status]]="ON PROGRESS",Email_TaskV2[[#This Row],[Type]]="RFI"),"YES","")</f>
        <v/>
      </c>
      <c r="AY133" s="37">
        <f>IF(Email_TaskV2[[#This Row],[Nomor Nodin RFS/RFI]]="","",DAY(Email_TaskV2[[#This Row],[Tanggal nodin RFS/RFI]]))</f>
        <v>24</v>
      </c>
      <c r="AZ133" s="45" t="str">
        <f>IF(Email_TaskV2[[#This Row],[Nomor Nodin RFS/RFI]]="","",TEXT(Email_TaskV2[[#This Row],[Tanggal nodin RFS/RFI]],"MMM"))</f>
        <v>Jan</v>
      </c>
      <c r="BA133" s="46" t="str">
        <f>IF(Email_TaskV2[[#This Row],[Nodin BO]]="","No","Yes")</f>
        <v>No</v>
      </c>
      <c r="BB133" s="61">
        <f>YEAR(Email_TaskV2[[#This Row],[Tanggal nodin RFS/RFI]])</f>
        <v>2023</v>
      </c>
      <c r="BC133" s="42">
        <f>IF(Email_TaskV2[[#This Row],[Month]]="",13,MONTH(Email_TaskV2[[#This Row],[Tanggal nodin RFS/RFI]]))</f>
        <v>1</v>
      </c>
    </row>
    <row r="134" spans="1:55" ht="15" customHeight="1" x14ac:dyDescent="0.3">
      <c r="A134" s="59">
        <v>133</v>
      </c>
      <c r="B134" s="28" t="s">
        <v>963</v>
      </c>
      <c r="C134" s="79">
        <v>44960</v>
      </c>
      <c r="D134" s="72" t="s">
        <v>964</v>
      </c>
      <c r="E134" s="57" t="s">
        <v>676</v>
      </c>
      <c r="F134" s="73">
        <v>0.75</v>
      </c>
      <c r="G134" s="30">
        <v>44970</v>
      </c>
      <c r="H134" s="30"/>
      <c r="I134" s="28"/>
      <c r="J134" s="30"/>
      <c r="K134" s="28"/>
      <c r="L134" s="27"/>
      <c r="M134" s="31"/>
      <c r="N134" s="31" t="s">
        <v>68</v>
      </c>
      <c r="O134" s="31" t="s">
        <v>69</v>
      </c>
      <c r="P134" s="31" t="str">
        <f>VLOOKUP(Email_TaskV2[[#This Row],[PIC Dev]],[1]Organization!C:D,2,FALSE)</f>
        <v>Digital and VAS</v>
      </c>
      <c r="Q134" s="31"/>
      <c r="R134" s="28"/>
      <c r="S134" s="28" t="s">
        <v>75</v>
      </c>
      <c r="T134" s="28" t="s">
        <v>714</v>
      </c>
      <c r="U134" s="43" t="s">
        <v>965</v>
      </c>
      <c r="V134" s="30">
        <v>44944</v>
      </c>
      <c r="W134" s="28" t="s">
        <v>140</v>
      </c>
      <c r="X134" s="28" t="s">
        <v>212</v>
      </c>
      <c r="Y134" s="28" t="s">
        <v>213</v>
      </c>
      <c r="Z134" s="28" t="s">
        <v>58</v>
      </c>
      <c r="AA134" s="28" t="s">
        <v>59</v>
      </c>
      <c r="AB134" s="28" t="s">
        <v>105</v>
      </c>
      <c r="AC134" s="28" t="s">
        <v>71</v>
      </c>
      <c r="AD134" s="18" t="s">
        <v>124</v>
      </c>
      <c r="AE134" s="27"/>
      <c r="AF134" s="27"/>
      <c r="AG134" s="28"/>
      <c r="AH134" s="28"/>
      <c r="AI134" s="57" t="s">
        <v>64</v>
      </c>
      <c r="AJ134" s="58" t="str">
        <f t="shared" si="23"/>
        <v/>
      </c>
      <c r="AK134" s="19"/>
      <c r="AL134" s="19"/>
      <c r="AM134" s="19"/>
      <c r="AN134" s="19"/>
      <c r="AO134" s="19"/>
      <c r="AP134" s="19"/>
      <c r="AQ134" s="20">
        <f ca="1">IF(AND(Email_TaskV2[[#This Row],[Status]]="ON PROGRESS"),TODAY()-Email_TaskV2[[#This Row],[Tanggal nodin RFS/RFI]],0)</f>
        <v>14</v>
      </c>
      <c r="AR134" s="20">
        <f ca="1">IF(AND(Email_TaskV2[[#This Row],[Status]]="ON PROGRESS",Email_TaskV2[[#This Row],[Type]]="RFI"),TODAY()-Email_TaskV2[[#This Row],[Tanggal nodin RFS/RFI]],0)</f>
        <v>14</v>
      </c>
      <c r="AS134" s="20" t="str">
        <f ca="1">IF(Email_TaskV2[[#This Row],[Aging]]&gt;7,"Warning","")</f>
        <v>Warning</v>
      </c>
      <c r="AT134" s="37"/>
      <c r="AU134" s="37"/>
      <c r="AV134" s="37"/>
      <c r="AW134" s="37" t="str">
        <f>IF(AND(Email_TaskV2[[#This Row],[Status]]="ON PROGRESS",Email_TaskV2[[#This Row],[Type]]="RFS"),"YES","")</f>
        <v/>
      </c>
      <c r="AX134" s="17" t="str">
        <f>IF(AND(Email_TaskV2[[#This Row],[Status]]="ON PROGRESS",Email_TaskV2[[#This Row],[Type]]="RFI"),"YES","")</f>
        <v>YES</v>
      </c>
      <c r="AY134" s="37">
        <f>IF(Email_TaskV2[[#This Row],[Nomor Nodin RFS/RFI]]="","",DAY(Email_TaskV2[[#This Row],[Tanggal nodin RFS/RFI]]))</f>
        <v>3</v>
      </c>
      <c r="AZ134" s="45" t="str">
        <f>IF(Email_TaskV2[[#This Row],[Nomor Nodin RFS/RFI]]="","",TEXT(Email_TaskV2[[#This Row],[Tanggal nodin RFS/RFI]],"MMM"))</f>
        <v>Feb</v>
      </c>
      <c r="BA134" s="46" t="str">
        <f>IF(Email_TaskV2[[#This Row],[Nodin BO]]="","No","Yes")</f>
        <v>Yes</v>
      </c>
      <c r="BB134" s="61">
        <f>YEAR(Email_TaskV2[[#This Row],[Tanggal nodin RFS/RFI]])</f>
        <v>2023</v>
      </c>
      <c r="BC134" s="42">
        <f>IF(Email_TaskV2[[#This Row],[Month]]="",13,MONTH(Email_TaskV2[[#This Row],[Tanggal nodin RFS/RFI]]))</f>
        <v>2</v>
      </c>
    </row>
    <row r="135" spans="1:55" ht="15" customHeight="1" x14ac:dyDescent="0.3">
      <c r="A135" s="59">
        <v>134</v>
      </c>
      <c r="B135" s="28" t="s">
        <v>966</v>
      </c>
      <c r="C135" s="79">
        <v>44960</v>
      </c>
      <c r="D135" s="72" t="s">
        <v>967</v>
      </c>
      <c r="E135" s="57" t="s">
        <v>55</v>
      </c>
      <c r="F135" s="70" t="s">
        <v>144</v>
      </c>
      <c r="G135" s="30">
        <v>44963</v>
      </c>
      <c r="H135" s="30"/>
      <c r="I135" s="28"/>
      <c r="J135" s="30">
        <v>44966</v>
      </c>
      <c r="K135" s="28"/>
      <c r="L135" s="27"/>
      <c r="M135" s="31"/>
      <c r="N135" s="31" t="s">
        <v>68</v>
      </c>
      <c r="O135" s="31" t="s">
        <v>69</v>
      </c>
      <c r="P135" s="31" t="str">
        <f>VLOOKUP(Email_TaskV2[[#This Row],[PIC Dev]],[1]Organization!C:D,2,FALSE)</f>
        <v>Digital and VAS</v>
      </c>
      <c r="Q135" s="31"/>
      <c r="R135" s="28"/>
      <c r="S135" s="28" t="s">
        <v>57</v>
      </c>
      <c r="T135" s="28" t="s">
        <v>968</v>
      </c>
      <c r="U135" s="43" t="s">
        <v>969</v>
      </c>
      <c r="V135" s="30">
        <v>44958</v>
      </c>
      <c r="W135" s="28" t="s">
        <v>140</v>
      </c>
      <c r="X135" s="28" t="s">
        <v>163</v>
      </c>
      <c r="Y135" s="28" t="s">
        <v>159</v>
      </c>
      <c r="Z135" s="28" t="s">
        <v>58</v>
      </c>
      <c r="AA135" s="28" t="s">
        <v>59</v>
      </c>
      <c r="AB135" s="28" t="s">
        <v>105</v>
      </c>
      <c r="AC135" s="28" t="s">
        <v>71</v>
      </c>
      <c r="AD135" s="18" t="s">
        <v>85</v>
      </c>
      <c r="AE135" s="27"/>
      <c r="AF135" s="27"/>
      <c r="AG135" s="28"/>
      <c r="AH135" s="28"/>
      <c r="AI135" s="57" t="s">
        <v>64</v>
      </c>
      <c r="AJ135" s="58" t="str">
        <f t="shared" si="23"/>
        <v/>
      </c>
      <c r="AK135" s="19"/>
      <c r="AL135" s="19"/>
      <c r="AM135" s="19"/>
      <c r="AN135" s="19"/>
      <c r="AO135" s="19"/>
      <c r="AP135" s="19"/>
      <c r="AQ135" s="20">
        <f ca="1">IF(AND(Email_TaskV2[[#This Row],[Status]]="ON PROGRESS"),TODAY()-Email_TaskV2[[#This Row],[Tanggal nodin RFS/RFI]],0)</f>
        <v>0</v>
      </c>
      <c r="AR135" s="20">
        <f ca="1">IF(AND(Email_TaskV2[[#This Row],[Status]]="ON PROGRESS",Email_TaskV2[[#This Row],[Type]]="RFI"),TODAY()-Email_TaskV2[[#This Row],[Tanggal nodin RFS/RFI]],0)</f>
        <v>0</v>
      </c>
      <c r="AS135" s="20" t="str">
        <f ca="1">IF(Email_TaskV2[[#This Row],[Aging]]&gt;7,"Warning","")</f>
        <v/>
      </c>
      <c r="AT135" s="37"/>
      <c r="AU135" s="37"/>
      <c r="AV135" s="37"/>
      <c r="AW135" s="37" t="str">
        <f>IF(AND(Email_TaskV2[[#This Row],[Status]]="ON PROGRESS",Email_TaskV2[[#This Row],[Type]]="RFS"),"YES","")</f>
        <v/>
      </c>
      <c r="AX135" s="17" t="str">
        <f>IF(AND(Email_TaskV2[[#This Row],[Status]]="ON PROGRESS",Email_TaskV2[[#This Row],[Type]]="RFI"),"YES","")</f>
        <v/>
      </c>
      <c r="AY135" s="37">
        <f>IF(Email_TaskV2[[#This Row],[Nomor Nodin RFS/RFI]]="","",DAY(Email_TaskV2[[#This Row],[Tanggal nodin RFS/RFI]]))</f>
        <v>3</v>
      </c>
      <c r="AZ135" s="45" t="str">
        <f>IF(Email_TaskV2[[#This Row],[Nomor Nodin RFS/RFI]]="","",TEXT(Email_TaskV2[[#This Row],[Tanggal nodin RFS/RFI]],"MMM"))</f>
        <v>Feb</v>
      </c>
      <c r="BA135" s="46" t="str">
        <f>IF(Email_TaskV2[[#This Row],[Nodin BO]]="","No","Yes")</f>
        <v>Yes</v>
      </c>
      <c r="BB135" s="61">
        <f>YEAR(Email_TaskV2[[#This Row],[Tanggal nodin RFS/RFI]])</f>
        <v>2023</v>
      </c>
      <c r="BC135" s="42">
        <f>IF(Email_TaskV2[[#This Row],[Month]]="",13,MONTH(Email_TaskV2[[#This Row],[Tanggal nodin RFS/RFI]]))</f>
        <v>2</v>
      </c>
    </row>
    <row r="136" spans="1:55" ht="15" customHeight="1" x14ac:dyDescent="0.3">
      <c r="A136" s="59">
        <v>135</v>
      </c>
      <c r="B136" s="28" t="s">
        <v>970</v>
      </c>
      <c r="C136" s="79">
        <v>44960</v>
      </c>
      <c r="D136" s="72" t="s">
        <v>971</v>
      </c>
      <c r="E136" s="57" t="s">
        <v>676</v>
      </c>
      <c r="F136" s="73">
        <v>0.2</v>
      </c>
      <c r="G136" s="30">
        <v>44964</v>
      </c>
      <c r="H136" s="30"/>
      <c r="I136" s="28"/>
      <c r="J136" s="30"/>
      <c r="K136" s="28"/>
      <c r="L136" s="27"/>
      <c r="M136" s="31"/>
      <c r="N136" s="31" t="s">
        <v>68</v>
      </c>
      <c r="O136" s="31" t="s">
        <v>69</v>
      </c>
      <c r="P136" s="31" t="str">
        <f>VLOOKUP(Email_TaskV2[[#This Row],[PIC Dev]],[1]Organization!C:D,2,FALSE)</f>
        <v>Digital and VAS</v>
      </c>
      <c r="Q136" s="31"/>
      <c r="R136" s="28"/>
      <c r="S136" s="28" t="s">
        <v>57</v>
      </c>
      <c r="T136" s="28" t="s">
        <v>440</v>
      </c>
      <c r="U136" s="28" t="s">
        <v>441</v>
      </c>
      <c r="V136" s="30">
        <v>44928</v>
      </c>
      <c r="W136" s="28" t="s">
        <v>140</v>
      </c>
      <c r="X136" s="28" t="s">
        <v>163</v>
      </c>
      <c r="Y136" s="28" t="s">
        <v>159</v>
      </c>
      <c r="Z136" s="28" t="s">
        <v>58</v>
      </c>
      <c r="AA136" s="28" t="s">
        <v>59</v>
      </c>
      <c r="AB136" s="28" t="s">
        <v>105</v>
      </c>
      <c r="AC136" s="28" t="s">
        <v>71</v>
      </c>
      <c r="AD136" s="18" t="s">
        <v>129</v>
      </c>
      <c r="AE136" s="27" t="s">
        <v>95</v>
      </c>
      <c r="AF136" s="27"/>
      <c r="AG136" s="28"/>
      <c r="AH136" s="28"/>
      <c r="AI136" s="57" t="s">
        <v>64</v>
      </c>
      <c r="AJ136" s="58" t="str">
        <f t="shared" si="23"/>
        <v/>
      </c>
      <c r="AK136" s="19"/>
      <c r="AL136" s="19"/>
      <c r="AM136" s="19"/>
      <c r="AN136" s="19"/>
      <c r="AO136" s="19"/>
      <c r="AP136" s="19"/>
      <c r="AQ136" s="20">
        <f ca="1">IF(AND(Email_TaskV2[[#This Row],[Status]]="ON PROGRESS"),TODAY()-Email_TaskV2[[#This Row],[Tanggal nodin RFS/RFI]],0)</f>
        <v>14</v>
      </c>
      <c r="AR136" s="20">
        <f ca="1">IF(AND(Email_TaskV2[[#This Row],[Status]]="ON PROGRESS",Email_TaskV2[[#This Row],[Type]]="RFI"),TODAY()-Email_TaskV2[[#This Row],[Tanggal nodin RFS/RFI]],0)</f>
        <v>0</v>
      </c>
      <c r="AS136" s="20" t="str">
        <f ca="1">IF(Email_TaskV2[[#This Row],[Aging]]&gt;7,"Warning","")</f>
        <v>Warning</v>
      </c>
      <c r="AT136" s="37"/>
      <c r="AU136" s="37"/>
      <c r="AV136" s="37"/>
      <c r="AW136" s="37" t="str">
        <f>IF(AND(Email_TaskV2[[#This Row],[Status]]="ON PROGRESS",Email_TaskV2[[#This Row],[Type]]="RFS"),"YES","")</f>
        <v>YES</v>
      </c>
      <c r="AX136" s="17" t="str">
        <f>IF(AND(Email_TaskV2[[#This Row],[Status]]="ON PROGRESS",Email_TaskV2[[#This Row],[Type]]="RFI"),"YES","")</f>
        <v/>
      </c>
      <c r="AY136" s="37">
        <f>IF(Email_TaskV2[[#This Row],[Nomor Nodin RFS/RFI]]="","",DAY(Email_TaskV2[[#This Row],[Tanggal nodin RFS/RFI]]))</f>
        <v>3</v>
      </c>
      <c r="AZ136" s="45" t="str">
        <f>IF(Email_TaskV2[[#This Row],[Nomor Nodin RFS/RFI]]="","",TEXT(Email_TaskV2[[#This Row],[Tanggal nodin RFS/RFI]],"MMM"))</f>
        <v>Feb</v>
      </c>
      <c r="BA136" s="46" t="str">
        <f>IF(Email_TaskV2[[#This Row],[Nodin BO]]="","No","Yes")</f>
        <v>Yes</v>
      </c>
      <c r="BB136" s="61">
        <f>YEAR(Email_TaskV2[[#This Row],[Tanggal nodin RFS/RFI]])</f>
        <v>2023</v>
      </c>
      <c r="BC136" s="42">
        <f>IF(Email_TaskV2[[#This Row],[Month]]="",13,MONTH(Email_TaskV2[[#This Row],[Tanggal nodin RFS/RFI]]))</f>
        <v>2</v>
      </c>
    </row>
    <row r="137" spans="1:55" ht="15" customHeight="1" x14ac:dyDescent="0.3">
      <c r="A137" s="59">
        <v>136</v>
      </c>
      <c r="B137" s="28" t="s">
        <v>972</v>
      </c>
      <c r="C137" s="79">
        <v>44961</v>
      </c>
      <c r="D137" s="72" t="s">
        <v>973</v>
      </c>
      <c r="E137" s="57" t="s">
        <v>676</v>
      </c>
      <c r="F137" s="56" t="s">
        <v>974</v>
      </c>
      <c r="G137" s="30"/>
      <c r="H137" s="30"/>
      <c r="I137" s="28"/>
      <c r="J137" s="30"/>
      <c r="K137" s="28"/>
      <c r="L137" s="27"/>
      <c r="M137" s="31"/>
      <c r="N137" s="31" t="s">
        <v>68</v>
      </c>
      <c r="O137" s="31" t="s">
        <v>69</v>
      </c>
      <c r="P137" s="31" t="str">
        <f>VLOOKUP(Email_TaskV2[[#This Row],[PIC Dev]],[1]Organization!C:D,2,FALSE)</f>
        <v>Digital and VAS</v>
      </c>
      <c r="Q137" s="31"/>
      <c r="R137" s="28"/>
      <c r="S137" s="28" t="s">
        <v>57</v>
      </c>
      <c r="T137" s="28" t="s">
        <v>975</v>
      </c>
      <c r="U137" s="28" t="s">
        <v>976</v>
      </c>
      <c r="V137" s="30">
        <v>44944</v>
      </c>
      <c r="W137" s="28" t="s">
        <v>140</v>
      </c>
      <c r="X137" s="28" t="s">
        <v>212</v>
      </c>
      <c r="Y137" s="28" t="s">
        <v>213</v>
      </c>
      <c r="Z137" s="28" t="s">
        <v>58</v>
      </c>
      <c r="AA137" s="28" t="s">
        <v>59</v>
      </c>
      <c r="AB137" s="28" t="s">
        <v>105</v>
      </c>
      <c r="AC137" s="28" t="s">
        <v>71</v>
      </c>
      <c r="AD137" s="75" t="s">
        <v>123</v>
      </c>
      <c r="AE137" s="27"/>
      <c r="AF137" s="27"/>
      <c r="AG137" s="28"/>
      <c r="AH137" s="28"/>
      <c r="AI137" s="57" t="s">
        <v>64</v>
      </c>
      <c r="AJ137" s="58" t="str">
        <f t="shared" ref="AJ137:AJ169" si="46">_xlfn.CONCAT(IF(AK137&lt;&gt;"",REPLACE(AK137,1,1,"(Sigos Automation)"),""),IF(AL137&lt;&gt;"",REPLACE(AL137,1,1,"(Prima Automation)"),""),IF(AM137&lt;&gt;"",REPLACE(AM137,1,1,"(FUT Simulator)"),""),IF(AN137&lt;&gt;"",REPLACE(AN137,1,1,"(Postman Simulator)"),""),IF(AO137&lt;&gt;"",REPLACE(AO137,1,1,"(Cetho Automation)"),""),IF(AP137&lt;&gt;"",REPLACE(AP137,1,1,"(Katalon Automation)"),""))</f>
        <v/>
      </c>
      <c r="AK137" s="19"/>
      <c r="AL137" s="19"/>
      <c r="AM137" s="19"/>
      <c r="AN137" s="19"/>
      <c r="AO137" s="19"/>
      <c r="AP137" s="19"/>
      <c r="AQ137" s="20">
        <f ca="1">IF(AND(Email_TaskV2[[#This Row],[Status]]="ON PROGRESS"),TODAY()-Email_TaskV2[[#This Row],[Tanggal nodin RFS/RFI]],0)</f>
        <v>13</v>
      </c>
      <c r="AR137" s="20">
        <f ca="1">IF(AND(Email_TaskV2[[#This Row],[Status]]="ON PROGRESS",Email_TaskV2[[#This Row],[Type]]="RFI"),TODAY()-Email_TaskV2[[#This Row],[Tanggal nodin RFS/RFI]],0)</f>
        <v>0</v>
      </c>
      <c r="AS137" s="20" t="str">
        <f ca="1">IF(Email_TaskV2[[#This Row],[Aging]]&gt;7,"Warning","")</f>
        <v>Warning</v>
      </c>
      <c r="AT137" s="37"/>
      <c r="AU137" s="37"/>
      <c r="AV137" s="37"/>
      <c r="AW137" s="37" t="str">
        <f>IF(AND(Email_TaskV2[[#This Row],[Status]]="ON PROGRESS",Email_TaskV2[[#This Row],[Type]]="RFS"),"YES","")</f>
        <v>YES</v>
      </c>
      <c r="AX137" s="17" t="str">
        <f>IF(AND(Email_TaskV2[[#This Row],[Status]]="ON PROGRESS",Email_TaskV2[[#This Row],[Type]]="RFI"),"YES","")</f>
        <v/>
      </c>
      <c r="AY137" s="37">
        <f>IF(Email_TaskV2[[#This Row],[Nomor Nodin RFS/RFI]]="","",DAY(Email_TaskV2[[#This Row],[Tanggal nodin RFS/RFI]]))</f>
        <v>4</v>
      </c>
      <c r="AZ137" s="45" t="str">
        <f>IF(Email_TaskV2[[#This Row],[Nomor Nodin RFS/RFI]]="","",TEXT(Email_TaskV2[[#This Row],[Tanggal nodin RFS/RFI]],"MMM"))</f>
        <v>Feb</v>
      </c>
      <c r="BA137" s="46" t="str">
        <f>IF(Email_TaskV2[[#This Row],[Nodin BO]]="","No","Yes")</f>
        <v>Yes</v>
      </c>
      <c r="BB137" s="61">
        <f>YEAR(Email_TaskV2[[#This Row],[Tanggal nodin RFS/RFI]])</f>
        <v>2023</v>
      </c>
      <c r="BC137" s="42">
        <f>IF(Email_TaskV2[[#This Row],[Month]]="",13,MONTH(Email_TaskV2[[#This Row],[Tanggal nodin RFS/RFI]]))</f>
        <v>2</v>
      </c>
    </row>
    <row r="138" spans="1:55" ht="15" customHeight="1" x14ac:dyDescent="0.3">
      <c r="A138" s="59">
        <v>137</v>
      </c>
      <c r="B138" s="28" t="s">
        <v>977</v>
      </c>
      <c r="C138" s="79">
        <v>44963</v>
      </c>
      <c r="D138" s="71" t="s">
        <v>978</v>
      </c>
      <c r="E138" s="57" t="s">
        <v>55</v>
      </c>
      <c r="F138" s="70" t="s">
        <v>144</v>
      </c>
      <c r="G138" s="30"/>
      <c r="H138" s="30"/>
      <c r="I138" s="28"/>
      <c r="J138" s="30">
        <v>44970</v>
      </c>
      <c r="K138" s="28"/>
      <c r="L138" s="27"/>
      <c r="M138" s="31"/>
      <c r="N138" s="31" t="s">
        <v>133</v>
      </c>
      <c r="O138" s="31" t="s">
        <v>134</v>
      </c>
      <c r="P138" s="31" t="str">
        <f>VLOOKUP(Email_TaskV2[[#This Row],[PIC Dev]],[1]Organization!C:D,2,FALSE)</f>
        <v>BSM Prepaid</v>
      </c>
      <c r="Q138" s="31"/>
      <c r="R138" s="28"/>
      <c r="S138" s="28" t="s">
        <v>57</v>
      </c>
      <c r="T138" s="28" t="s">
        <v>465</v>
      </c>
      <c r="U138" s="43" t="s">
        <v>979</v>
      </c>
      <c r="V138" s="30">
        <v>44455</v>
      </c>
      <c r="W138" s="28" t="s">
        <v>120</v>
      </c>
      <c r="X138" s="28" t="s">
        <v>467</v>
      </c>
      <c r="Y138" s="28" t="s">
        <v>468</v>
      </c>
      <c r="Z138" s="28" t="s">
        <v>58</v>
      </c>
      <c r="AA138" s="28" t="s">
        <v>59</v>
      </c>
      <c r="AB138" s="28" t="s">
        <v>120</v>
      </c>
      <c r="AC138" s="28" t="s">
        <v>71</v>
      </c>
      <c r="AD138" s="18" t="s">
        <v>85</v>
      </c>
      <c r="AE138" s="27" t="s">
        <v>72</v>
      </c>
      <c r="AF138" s="27"/>
      <c r="AG138" s="28"/>
      <c r="AH138" s="28"/>
      <c r="AI138" s="57" t="s">
        <v>64</v>
      </c>
      <c r="AJ138" s="58" t="str">
        <f t="shared" si="46"/>
        <v/>
      </c>
      <c r="AK138" s="19"/>
      <c r="AL138" s="19"/>
      <c r="AM138" s="19"/>
      <c r="AN138" s="19"/>
      <c r="AO138" s="19"/>
      <c r="AP138" s="19"/>
      <c r="AQ138" s="20">
        <f ca="1">IF(AND(Email_TaskV2[[#This Row],[Status]]="ON PROGRESS"),TODAY()-Email_TaskV2[[#This Row],[Tanggal nodin RFS/RFI]],0)</f>
        <v>0</v>
      </c>
      <c r="AR138" s="20">
        <f ca="1">IF(AND(Email_TaskV2[[#This Row],[Status]]="ON PROGRESS",Email_TaskV2[[#This Row],[Type]]="RFI"),TODAY()-Email_TaskV2[[#This Row],[Tanggal nodin RFS/RFI]],0)</f>
        <v>0</v>
      </c>
      <c r="AS138" s="20" t="str">
        <f ca="1">IF(Email_TaskV2[[#This Row],[Aging]]&gt;7,"Warning","")</f>
        <v/>
      </c>
      <c r="AT138" s="37"/>
      <c r="AU138" s="37"/>
      <c r="AV138" s="37"/>
      <c r="AW138" s="37" t="str">
        <f>IF(AND(Email_TaskV2[[#This Row],[Status]]="ON PROGRESS",Email_TaskV2[[#This Row],[Type]]="RFS"),"YES","")</f>
        <v/>
      </c>
      <c r="AX138" s="17" t="str">
        <f>IF(AND(Email_TaskV2[[#This Row],[Status]]="ON PROGRESS",Email_TaskV2[[#This Row],[Type]]="RFI"),"YES","")</f>
        <v/>
      </c>
      <c r="AY138" s="37">
        <f>IF(Email_TaskV2[[#This Row],[Nomor Nodin RFS/RFI]]="","",DAY(Email_TaskV2[[#This Row],[Tanggal nodin RFS/RFI]]))</f>
        <v>6</v>
      </c>
      <c r="AZ138" s="45" t="str">
        <f>IF(Email_TaskV2[[#This Row],[Nomor Nodin RFS/RFI]]="","",TEXT(Email_TaskV2[[#This Row],[Tanggal nodin RFS/RFI]],"MMM"))</f>
        <v>Feb</v>
      </c>
      <c r="BA138" s="46" t="str">
        <f>IF(Email_TaskV2[[#This Row],[Nodin BO]]="","No","Yes")</f>
        <v>Yes</v>
      </c>
      <c r="BB138" s="61">
        <f>YEAR(Email_TaskV2[[#This Row],[Tanggal nodin RFS/RFI]])</f>
        <v>2023</v>
      </c>
      <c r="BC138" s="42">
        <f>IF(Email_TaskV2[[#This Row],[Month]]="",13,MONTH(Email_TaskV2[[#This Row],[Tanggal nodin RFS/RFI]]))</f>
        <v>2</v>
      </c>
    </row>
    <row r="139" spans="1:55" ht="15" customHeight="1" x14ac:dyDescent="0.3">
      <c r="A139" s="59">
        <v>138</v>
      </c>
      <c r="B139" s="28" t="s">
        <v>980</v>
      </c>
      <c r="C139" s="79">
        <v>44960</v>
      </c>
      <c r="D139" s="33" t="s">
        <v>981</v>
      </c>
      <c r="E139" s="28" t="s">
        <v>55</v>
      </c>
      <c r="F139" s="28" t="s">
        <v>90</v>
      </c>
      <c r="G139" s="30">
        <v>44964</v>
      </c>
      <c r="H139" s="30">
        <v>44966</v>
      </c>
      <c r="I139" s="28" t="s">
        <v>982</v>
      </c>
      <c r="J139" s="30">
        <v>44966</v>
      </c>
      <c r="K139" s="43" t="s">
        <v>983</v>
      </c>
      <c r="L139" s="22">
        <f t="shared" ref="L139" si="47">H139-C139</f>
        <v>6</v>
      </c>
      <c r="M139" s="22">
        <f t="shared" ref="M139" si="48">J139-G139</f>
        <v>2</v>
      </c>
      <c r="N139" s="31" t="s">
        <v>127</v>
      </c>
      <c r="O139" s="31" t="s">
        <v>56</v>
      </c>
      <c r="P139" s="31" t="str">
        <f>VLOOKUP(Email_TaskV2[[#This Row],[PIC Dev]],[1]Organization!C:D,2,FALSE)</f>
        <v>BSM Prepaid</v>
      </c>
      <c r="Q139" s="33" t="s">
        <v>984</v>
      </c>
      <c r="R139" s="28">
        <v>2</v>
      </c>
      <c r="S139" s="28" t="s">
        <v>75</v>
      </c>
      <c r="T139" s="28" t="s">
        <v>985</v>
      </c>
      <c r="U139" s="43" t="s">
        <v>986</v>
      </c>
      <c r="V139" s="30">
        <v>44959</v>
      </c>
      <c r="W139" s="28" t="s">
        <v>166</v>
      </c>
      <c r="X139" s="28" t="s">
        <v>160</v>
      </c>
      <c r="Y139" s="28" t="s">
        <v>155</v>
      </c>
      <c r="Z139" s="28" t="s">
        <v>58</v>
      </c>
      <c r="AA139" s="28" t="s">
        <v>59</v>
      </c>
      <c r="AB139" s="28" t="s">
        <v>60</v>
      </c>
      <c r="AC139" s="28" t="s">
        <v>61</v>
      </c>
      <c r="AD139" s="18" t="s">
        <v>151</v>
      </c>
      <c r="AE139" s="27"/>
      <c r="AF139" s="27"/>
      <c r="AG139" s="28"/>
      <c r="AH139" s="28"/>
      <c r="AI139" s="57" t="s">
        <v>62</v>
      </c>
      <c r="AJ139" s="58" t="str">
        <f t="shared" si="46"/>
        <v>(FUT Simulator)</v>
      </c>
      <c r="AK139" s="19"/>
      <c r="AL139" s="19"/>
      <c r="AM139" s="19">
        <v>3</v>
      </c>
      <c r="AN139" s="19"/>
      <c r="AO139" s="19"/>
      <c r="AP139" s="19"/>
      <c r="AQ139" s="20">
        <f ca="1">IF(AND(Email_TaskV2[[#This Row],[Status]]="ON PROGRESS"),TODAY()-Email_TaskV2[[#This Row],[Tanggal nodin RFS/RFI]],0)</f>
        <v>0</v>
      </c>
      <c r="AR139" s="20">
        <f ca="1">IF(AND(Email_TaskV2[[#This Row],[Status]]="ON PROGRESS",Email_TaskV2[[#This Row],[Type]]="RFI"),TODAY()-Email_TaskV2[[#This Row],[Tanggal nodin RFS/RFI]],0)</f>
        <v>0</v>
      </c>
      <c r="AS139" s="20" t="str">
        <f ca="1">IF(Email_TaskV2[[#This Row],[Aging]]&gt;7,"Warning","")</f>
        <v/>
      </c>
      <c r="AT139" s="37"/>
      <c r="AU139" s="37"/>
      <c r="AV139" s="37"/>
      <c r="AW139" s="37" t="str">
        <f>IF(AND(Email_TaskV2[[#This Row],[Status]]="ON PROGRESS",Email_TaskV2[[#This Row],[Type]]="RFS"),"YES","")</f>
        <v/>
      </c>
      <c r="AX139" s="17" t="str">
        <f>IF(AND(Email_TaskV2[[#This Row],[Status]]="ON PROGRESS",Email_TaskV2[[#This Row],[Type]]="RFI"),"YES","")</f>
        <v/>
      </c>
      <c r="AY139" s="37">
        <f>IF(Email_TaskV2[[#This Row],[Nomor Nodin RFS/RFI]]="","",DAY(Email_TaskV2[[#This Row],[Tanggal nodin RFS/RFI]]))</f>
        <v>3</v>
      </c>
      <c r="AZ139" s="45" t="str">
        <f>IF(Email_TaskV2[[#This Row],[Nomor Nodin RFS/RFI]]="","",TEXT(Email_TaskV2[[#This Row],[Tanggal nodin RFS/RFI]],"MMM"))</f>
        <v>Feb</v>
      </c>
      <c r="BA139" s="46" t="str">
        <f>IF(Email_TaskV2[[#This Row],[Nodin BO]]="","No","Yes")</f>
        <v>Yes</v>
      </c>
      <c r="BB139" s="61">
        <f>YEAR(Email_TaskV2[[#This Row],[Tanggal nodin RFS/RFI]])</f>
        <v>2023</v>
      </c>
      <c r="BC139" s="42">
        <f>IF(Email_TaskV2[[#This Row],[Month]]="",13,MONTH(Email_TaskV2[[#This Row],[Tanggal nodin RFS/RFI]]))</f>
        <v>2</v>
      </c>
    </row>
    <row r="140" spans="1:55" ht="15" customHeight="1" x14ac:dyDescent="0.3">
      <c r="A140" s="59">
        <v>139</v>
      </c>
      <c r="B140" s="28" t="s">
        <v>987</v>
      </c>
      <c r="C140" s="79">
        <v>44963</v>
      </c>
      <c r="D140" s="72" t="s">
        <v>988</v>
      </c>
      <c r="E140" s="57" t="s">
        <v>676</v>
      </c>
      <c r="F140" s="73">
        <v>0.6</v>
      </c>
      <c r="G140" s="30">
        <v>44964</v>
      </c>
      <c r="H140" s="30"/>
      <c r="I140" s="28"/>
      <c r="J140" s="30"/>
      <c r="K140" s="28"/>
      <c r="L140" s="27"/>
      <c r="M140" s="31"/>
      <c r="N140" s="31" t="s">
        <v>97</v>
      </c>
      <c r="O140" s="31" t="s">
        <v>98</v>
      </c>
      <c r="P140" s="31" t="str">
        <f>VLOOKUP(Email_TaskV2[[#This Row],[PIC Dev]],[1]Organization!C:D,2,FALSE)</f>
        <v>Business Architecture</v>
      </c>
      <c r="Q140" s="31"/>
      <c r="R140" s="28"/>
      <c r="S140" s="28" t="s">
        <v>75</v>
      </c>
      <c r="T140" s="28"/>
      <c r="U140" s="28"/>
      <c r="V140" s="28"/>
      <c r="W140" s="28"/>
      <c r="X140" s="28"/>
      <c r="Y140" s="28"/>
      <c r="Z140" s="28" t="s">
        <v>58</v>
      </c>
      <c r="AA140" s="28" t="s">
        <v>59</v>
      </c>
      <c r="AB140" s="28" t="s">
        <v>118</v>
      </c>
      <c r="AC140" s="28" t="s">
        <v>71</v>
      </c>
      <c r="AD140" s="18" t="s">
        <v>106</v>
      </c>
      <c r="AE140" s="27"/>
      <c r="AF140" s="27"/>
      <c r="AG140" s="28"/>
      <c r="AH140" s="28"/>
      <c r="AI140" s="57" t="s">
        <v>64</v>
      </c>
      <c r="AJ140" s="58" t="str">
        <f t="shared" si="46"/>
        <v/>
      </c>
      <c r="AK140" s="19"/>
      <c r="AL140" s="19"/>
      <c r="AM140" s="19"/>
      <c r="AN140" s="19"/>
      <c r="AO140" s="19"/>
      <c r="AP140" s="19"/>
      <c r="AQ140" s="20">
        <f ca="1">IF(AND(Email_TaskV2[[#This Row],[Status]]="ON PROGRESS"),TODAY()-Email_TaskV2[[#This Row],[Tanggal nodin RFS/RFI]],0)</f>
        <v>11</v>
      </c>
      <c r="AR140" s="20">
        <f ca="1">IF(AND(Email_TaskV2[[#This Row],[Status]]="ON PROGRESS",Email_TaskV2[[#This Row],[Type]]="RFI"),TODAY()-Email_TaskV2[[#This Row],[Tanggal nodin RFS/RFI]],0)</f>
        <v>11</v>
      </c>
      <c r="AS140" s="20" t="str">
        <f ca="1">IF(Email_TaskV2[[#This Row],[Aging]]&gt;7,"Warning","")</f>
        <v>Warning</v>
      </c>
      <c r="AT140" s="37"/>
      <c r="AU140" s="37"/>
      <c r="AV140" s="37"/>
      <c r="AW140" s="37" t="str">
        <f>IF(AND(Email_TaskV2[[#This Row],[Status]]="ON PROGRESS",Email_TaskV2[[#This Row],[Type]]="RFS"),"YES","")</f>
        <v/>
      </c>
      <c r="AX140" s="17" t="str">
        <f>IF(AND(Email_TaskV2[[#This Row],[Status]]="ON PROGRESS",Email_TaskV2[[#This Row],[Type]]="RFI"),"YES","")</f>
        <v>YES</v>
      </c>
      <c r="AY140" s="37">
        <f>IF(Email_TaskV2[[#This Row],[Nomor Nodin RFS/RFI]]="","",DAY(Email_TaskV2[[#This Row],[Tanggal nodin RFS/RFI]]))</f>
        <v>6</v>
      </c>
      <c r="AZ140" s="45" t="str">
        <f>IF(Email_TaskV2[[#This Row],[Nomor Nodin RFS/RFI]]="","",TEXT(Email_TaskV2[[#This Row],[Tanggal nodin RFS/RFI]],"MMM"))</f>
        <v>Feb</v>
      </c>
      <c r="BA140" s="46" t="str">
        <f>IF(Email_TaskV2[[#This Row],[Nodin BO]]="","No","Yes")</f>
        <v>No</v>
      </c>
      <c r="BB140" s="61">
        <f>YEAR(Email_TaskV2[[#This Row],[Tanggal nodin RFS/RFI]])</f>
        <v>2023</v>
      </c>
      <c r="BC140" s="42">
        <f>IF(Email_TaskV2[[#This Row],[Month]]="",13,MONTH(Email_TaskV2[[#This Row],[Tanggal nodin RFS/RFI]]))</f>
        <v>2</v>
      </c>
    </row>
    <row r="141" spans="1:55" ht="15" customHeight="1" x14ac:dyDescent="0.3">
      <c r="A141" s="59">
        <v>140</v>
      </c>
      <c r="B141" s="28" t="s">
        <v>989</v>
      </c>
      <c r="C141" s="79">
        <v>44963</v>
      </c>
      <c r="D141" s="72" t="s">
        <v>990</v>
      </c>
      <c r="E141" s="57" t="s">
        <v>676</v>
      </c>
      <c r="F141" s="73">
        <v>0.2</v>
      </c>
      <c r="G141" s="30">
        <v>44966</v>
      </c>
      <c r="H141" s="30"/>
      <c r="I141" s="28"/>
      <c r="J141" s="30"/>
      <c r="K141" s="28"/>
      <c r="L141" s="27"/>
      <c r="M141" s="31"/>
      <c r="N141" s="31" t="s">
        <v>127</v>
      </c>
      <c r="O141" s="31" t="s">
        <v>56</v>
      </c>
      <c r="P141" s="31" t="str">
        <f>VLOOKUP(Email_TaskV2[[#This Row],[PIC Dev]],[1]Organization!C:D,2,FALSE)</f>
        <v>BSM Prepaid</v>
      </c>
      <c r="Q141" s="31"/>
      <c r="R141" s="28"/>
      <c r="S141" s="28" t="s">
        <v>57</v>
      </c>
      <c r="T141" s="28" t="s">
        <v>991</v>
      </c>
      <c r="U141" s="43" t="s">
        <v>992</v>
      </c>
      <c r="V141" s="30">
        <v>44958</v>
      </c>
      <c r="W141" s="28" t="s">
        <v>166</v>
      </c>
      <c r="X141" s="28" t="s">
        <v>195</v>
      </c>
      <c r="Y141" s="28" t="s">
        <v>196</v>
      </c>
      <c r="Z141" s="28" t="s">
        <v>58</v>
      </c>
      <c r="AA141" s="28" t="s">
        <v>59</v>
      </c>
      <c r="AB141" s="28" t="s">
        <v>60</v>
      </c>
      <c r="AC141" s="28" t="s">
        <v>61</v>
      </c>
      <c r="AD141" s="18" t="s">
        <v>142</v>
      </c>
      <c r="AE141" s="27"/>
      <c r="AF141" s="27"/>
      <c r="AG141" s="28"/>
      <c r="AH141" s="28"/>
      <c r="AI141" s="57" t="s">
        <v>62</v>
      </c>
      <c r="AJ141" s="58" t="str">
        <f t="shared" si="46"/>
        <v>(FUT Simulator)</v>
      </c>
      <c r="AK141" s="19"/>
      <c r="AL141" s="19"/>
      <c r="AM141" s="19">
        <v>3</v>
      </c>
      <c r="AN141" s="19"/>
      <c r="AO141" s="19"/>
      <c r="AP141" s="19"/>
      <c r="AQ141" s="20">
        <f ca="1">IF(AND(Email_TaskV2[[#This Row],[Status]]="ON PROGRESS"),TODAY()-Email_TaskV2[[#This Row],[Tanggal nodin RFS/RFI]],0)</f>
        <v>11</v>
      </c>
      <c r="AR141" s="20">
        <f ca="1">IF(AND(Email_TaskV2[[#This Row],[Status]]="ON PROGRESS",Email_TaskV2[[#This Row],[Type]]="RFI"),TODAY()-Email_TaskV2[[#This Row],[Tanggal nodin RFS/RFI]],0)</f>
        <v>0</v>
      </c>
      <c r="AS141" s="20" t="str">
        <f ca="1">IF(Email_TaskV2[[#This Row],[Aging]]&gt;7,"Warning","")</f>
        <v>Warning</v>
      </c>
      <c r="AT141" s="49"/>
      <c r="AU141" s="49"/>
      <c r="AV141" s="49"/>
      <c r="AW141" s="37" t="str">
        <f>IF(AND(Email_TaskV2[[#This Row],[Status]]="ON PROGRESS",Email_TaskV2[[#This Row],[Type]]="RFS"),"YES","")</f>
        <v>YES</v>
      </c>
      <c r="AX141" s="49" t="str">
        <f>IF(AND(Email_TaskV2[[#This Row],[Status]]="ON PROGRESS",Email_TaskV2[[#This Row],[Type]]="RFI"),"YES","")</f>
        <v/>
      </c>
      <c r="AY141" s="37">
        <f>IF(Email_TaskV2[[#This Row],[Nomor Nodin RFS/RFI]]="","",DAY(Email_TaskV2[[#This Row],[Tanggal nodin RFS/RFI]]))</f>
        <v>6</v>
      </c>
      <c r="AZ141" s="45" t="str">
        <f>IF(Email_TaskV2[[#This Row],[Nomor Nodin RFS/RFI]]="","",TEXT(Email_TaskV2[[#This Row],[Tanggal nodin RFS/RFI]],"MMM"))</f>
        <v>Feb</v>
      </c>
      <c r="BA141" s="54" t="str">
        <f>IF(Email_TaskV2[[#This Row],[Nodin BO]]="","No","Yes")</f>
        <v>Yes</v>
      </c>
      <c r="BB141" s="62">
        <f>YEAR(Email_TaskV2[[#This Row],[Tanggal nodin RFS/RFI]])</f>
        <v>2023</v>
      </c>
      <c r="BC141" s="42">
        <f>IF(Email_TaskV2[[#This Row],[Month]]="",13,MONTH(Email_TaskV2[[#This Row],[Tanggal nodin RFS/RFI]]))</f>
        <v>2</v>
      </c>
    </row>
    <row r="142" spans="1:55" ht="15" customHeight="1" x14ac:dyDescent="0.3">
      <c r="A142" s="59">
        <v>141</v>
      </c>
      <c r="B142" s="28" t="s">
        <v>993</v>
      </c>
      <c r="C142" s="79">
        <v>44964</v>
      </c>
      <c r="D142" s="72" t="s">
        <v>994</v>
      </c>
      <c r="E142" s="57" t="s">
        <v>676</v>
      </c>
      <c r="F142" s="56" t="s">
        <v>974</v>
      </c>
      <c r="G142" s="30"/>
      <c r="H142" s="30"/>
      <c r="I142" s="28"/>
      <c r="J142" s="30"/>
      <c r="K142" s="28"/>
      <c r="L142" s="27"/>
      <c r="M142" s="31"/>
      <c r="N142" s="31" t="s">
        <v>68</v>
      </c>
      <c r="O142" s="31" t="s">
        <v>69</v>
      </c>
      <c r="P142" s="31" t="str">
        <f>VLOOKUP(Email_TaskV2[[#This Row],[PIC Dev]],[1]Organization!C:D,2,FALSE)</f>
        <v>Digital and VAS</v>
      </c>
      <c r="Q142" s="31"/>
      <c r="R142" s="28"/>
      <c r="S142" s="28" t="s">
        <v>57</v>
      </c>
      <c r="T142" s="28" t="s">
        <v>995</v>
      </c>
      <c r="U142" s="43" t="s">
        <v>996</v>
      </c>
      <c r="V142" s="30">
        <v>45234</v>
      </c>
      <c r="W142" s="28" t="s">
        <v>140</v>
      </c>
      <c r="X142" s="28" t="s">
        <v>163</v>
      </c>
      <c r="Y142" s="28" t="s">
        <v>159</v>
      </c>
      <c r="Z142" s="28" t="s">
        <v>58</v>
      </c>
      <c r="AA142" s="28" t="s">
        <v>59</v>
      </c>
      <c r="AB142" s="28" t="s">
        <v>94</v>
      </c>
      <c r="AC142" s="28" t="s">
        <v>71</v>
      </c>
      <c r="AD142" s="18" t="s">
        <v>95</v>
      </c>
      <c r="AE142" s="27"/>
      <c r="AF142" s="27"/>
      <c r="AG142" s="28"/>
      <c r="AH142" s="28"/>
      <c r="AI142" s="57" t="s">
        <v>64</v>
      </c>
      <c r="AJ142" s="58" t="str">
        <f t="shared" si="46"/>
        <v/>
      </c>
      <c r="AK142" s="19"/>
      <c r="AL142" s="19"/>
      <c r="AM142" s="19"/>
      <c r="AN142" s="19"/>
      <c r="AO142" s="19"/>
      <c r="AP142" s="19"/>
      <c r="AQ142" s="20">
        <f ca="1">IF(AND(Email_TaskV2[[#This Row],[Status]]="ON PROGRESS"),TODAY()-Email_TaskV2[[#This Row],[Tanggal nodin RFS/RFI]],0)</f>
        <v>10</v>
      </c>
      <c r="AR142" s="20">
        <f ca="1">IF(AND(Email_TaskV2[[#This Row],[Status]]="ON PROGRESS",Email_TaskV2[[#This Row],[Type]]="RFI"),TODAY()-Email_TaskV2[[#This Row],[Tanggal nodin RFS/RFI]],0)</f>
        <v>0</v>
      </c>
      <c r="AS142" s="20" t="str">
        <f ca="1">IF(Email_TaskV2[[#This Row],[Aging]]&gt;7,"Warning","")</f>
        <v>Warning</v>
      </c>
      <c r="AT142" s="37"/>
      <c r="AU142" s="37"/>
      <c r="AV142" s="37"/>
      <c r="AW142" s="37" t="str">
        <f>IF(AND(Email_TaskV2[[#This Row],[Status]]="ON PROGRESS",Email_TaskV2[[#This Row],[Type]]="RFS"),"YES","")</f>
        <v>YES</v>
      </c>
      <c r="AX142" s="49" t="str">
        <f>IF(AND(Email_TaskV2[[#This Row],[Status]]="ON PROGRESS",Email_TaskV2[[#This Row],[Type]]="RFI"),"YES","")</f>
        <v/>
      </c>
      <c r="AY142" s="37">
        <f>IF(Email_TaskV2[[#This Row],[Nomor Nodin RFS/RFI]]="","",DAY(Email_TaskV2[[#This Row],[Tanggal nodin RFS/RFI]]))</f>
        <v>7</v>
      </c>
      <c r="AZ142" s="45" t="str">
        <f>IF(Email_TaskV2[[#This Row],[Nomor Nodin RFS/RFI]]="","",TEXT(Email_TaskV2[[#This Row],[Tanggal nodin RFS/RFI]],"MMM"))</f>
        <v>Feb</v>
      </c>
      <c r="BA142" s="46" t="str">
        <f>IF(Email_TaskV2[[#This Row],[Nodin BO]]="","No","Yes")</f>
        <v>Yes</v>
      </c>
      <c r="BB142" s="61">
        <f>YEAR(Email_TaskV2[[#This Row],[Tanggal nodin RFS/RFI]])</f>
        <v>2023</v>
      </c>
      <c r="BC142" s="42">
        <f>IF(Email_TaskV2[[#This Row],[Month]]="",13,MONTH(Email_TaskV2[[#This Row],[Tanggal nodin RFS/RFI]]))</f>
        <v>2</v>
      </c>
    </row>
    <row r="143" spans="1:55" ht="15" customHeight="1" x14ac:dyDescent="0.3">
      <c r="A143" s="59">
        <v>142</v>
      </c>
      <c r="B143" s="28" t="s">
        <v>997</v>
      </c>
      <c r="C143" s="79">
        <v>44964</v>
      </c>
      <c r="D143" s="72" t="s">
        <v>998</v>
      </c>
      <c r="E143" s="57" t="s">
        <v>676</v>
      </c>
      <c r="F143" s="56" t="s">
        <v>974</v>
      </c>
      <c r="G143" s="30"/>
      <c r="H143" s="30"/>
      <c r="I143" s="28"/>
      <c r="J143" s="30"/>
      <c r="K143" s="28"/>
      <c r="L143" s="27"/>
      <c r="M143" s="31"/>
      <c r="N143" s="31" t="s">
        <v>68</v>
      </c>
      <c r="O143" s="31" t="s">
        <v>69</v>
      </c>
      <c r="P143" s="31" t="str">
        <f>VLOOKUP(Email_TaskV2[[#This Row],[PIC Dev]],[1]Organization!C:D,2,FALSE)</f>
        <v>Digital and VAS</v>
      </c>
      <c r="Q143" s="31"/>
      <c r="R143" s="28"/>
      <c r="S143" s="28" t="s">
        <v>57</v>
      </c>
      <c r="T143" s="28" t="s">
        <v>995</v>
      </c>
      <c r="U143" s="43" t="s">
        <v>996</v>
      </c>
      <c r="V143" s="30">
        <v>45234</v>
      </c>
      <c r="W143" s="28" t="s">
        <v>140</v>
      </c>
      <c r="X143" s="28" t="s">
        <v>163</v>
      </c>
      <c r="Y143" s="28" t="s">
        <v>159</v>
      </c>
      <c r="Z143" s="28" t="s">
        <v>58</v>
      </c>
      <c r="AA143" s="28" t="s">
        <v>59</v>
      </c>
      <c r="AB143" s="28" t="s">
        <v>70</v>
      </c>
      <c r="AC143" s="28" t="s">
        <v>71</v>
      </c>
      <c r="AD143" s="18" t="s">
        <v>109</v>
      </c>
      <c r="AE143" s="27"/>
      <c r="AF143" s="27"/>
      <c r="AG143" s="28"/>
      <c r="AH143" s="28"/>
      <c r="AI143" s="57" t="s">
        <v>64</v>
      </c>
      <c r="AJ143" s="58" t="str">
        <f t="shared" si="46"/>
        <v/>
      </c>
      <c r="AK143" s="19"/>
      <c r="AL143" s="19"/>
      <c r="AM143" s="19"/>
      <c r="AN143" s="19"/>
      <c r="AO143" s="19"/>
      <c r="AP143" s="19"/>
      <c r="AQ143" s="20">
        <f ca="1">IF(AND(Email_TaskV2[[#This Row],[Status]]="ON PROGRESS"),TODAY()-Email_TaskV2[[#This Row],[Tanggal nodin RFS/RFI]],0)</f>
        <v>10</v>
      </c>
      <c r="AR143" s="20">
        <f ca="1">IF(AND(Email_TaskV2[[#This Row],[Status]]="ON PROGRESS",Email_TaskV2[[#This Row],[Type]]="RFI"),TODAY()-Email_TaskV2[[#This Row],[Tanggal nodin RFS/RFI]],0)</f>
        <v>0</v>
      </c>
      <c r="AS143" s="20" t="str">
        <f ca="1">IF(Email_TaskV2[[#This Row],[Aging]]&gt;7,"Warning","")</f>
        <v>Warning</v>
      </c>
      <c r="AT143" s="37"/>
      <c r="AU143" s="37"/>
      <c r="AV143" s="37"/>
      <c r="AW143" s="37" t="str">
        <f>IF(AND(Email_TaskV2[[#This Row],[Status]]="ON PROGRESS",Email_TaskV2[[#This Row],[Type]]="RFS"),"YES","")</f>
        <v>YES</v>
      </c>
      <c r="AX143" s="49" t="str">
        <f>IF(AND(Email_TaskV2[[#This Row],[Status]]="ON PROGRESS",Email_TaskV2[[#This Row],[Type]]="RFI"),"YES","")</f>
        <v/>
      </c>
      <c r="AY143" s="37">
        <f>IF(Email_TaskV2[[#This Row],[Nomor Nodin RFS/RFI]]="","",DAY(Email_TaskV2[[#This Row],[Tanggal nodin RFS/RFI]]))</f>
        <v>7</v>
      </c>
      <c r="AZ143" s="45" t="str">
        <f>IF(Email_TaskV2[[#This Row],[Nomor Nodin RFS/RFI]]="","",TEXT(Email_TaskV2[[#This Row],[Tanggal nodin RFS/RFI]],"MMM"))</f>
        <v>Feb</v>
      </c>
      <c r="BA143" s="46" t="str">
        <f>IF(Email_TaskV2[[#This Row],[Nodin BO]]="","No","Yes")</f>
        <v>Yes</v>
      </c>
      <c r="BB143" s="61">
        <f>YEAR(Email_TaskV2[[#This Row],[Tanggal nodin RFS/RFI]])</f>
        <v>2023</v>
      </c>
      <c r="BC143" s="42">
        <f>IF(Email_TaskV2[[#This Row],[Month]]="",13,MONTH(Email_TaskV2[[#This Row],[Tanggal nodin RFS/RFI]]))</f>
        <v>2</v>
      </c>
    </row>
    <row r="144" spans="1:55" ht="15" customHeight="1" x14ac:dyDescent="0.3">
      <c r="A144" s="59">
        <v>143</v>
      </c>
      <c r="B144" s="28" t="s">
        <v>999</v>
      </c>
      <c r="C144" s="79">
        <v>44964</v>
      </c>
      <c r="D144" s="33" t="s">
        <v>1000</v>
      </c>
      <c r="E144" s="28" t="s">
        <v>55</v>
      </c>
      <c r="F144" s="28" t="s">
        <v>90</v>
      </c>
      <c r="G144" s="30">
        <v>44965</v>
      </c>
      <c r="H144" s="30">
        <v>44967</v>
      </c>
      <c r="I144" s="28" t="s">
        <v>1001</v>
      </c>
      <c r="J144" s="30">
        <v>44967</v>
      </c>
      <c r="K144" s="28" t="s">
        <v>1002</v>
      </c>
      <c r="L144" s="22">
        <f t="shared" ref="L144:L146" si="49">H144-C144</f>
        <v>3</v>
      </c>
      <c r="M144" s="22">
        <f t="shared" ref="M144:M146" si="50">J144-G144</f>
        <v>2</v>
      </c>
      <c r="N144" s="31" t="s">
        <v>68</v>
      </c>
      <c r="O144" s="31" t="s">
        <v>69</v>
      </c>
      <c r="P144" s="31" t="str">
        <f>VLOOKUP(Email_TaskV2[[#This Row],[PIC Dev]],[1]Organization!C:D,2,FALSE)</f>
        <v>Digital and VAS</v>
      </c>
      <c r="Q144" s="33" t="s">
        <v>1003</v>
      </c>
      <c r="R144" s="28">
        <v>35</v>
      </c>
      <c r="S144" s="28" t="s">
        <v>57</v>
      </c>
      <c r="T144" s="28" t="s">
        <v>1004</v>
      </c>
      <c r="U144" s="28" t="s">
        <v>1005</v>
      </c>
      <c r="V144" s="30">
        <v>44959</v>
      </c>
      <c r="W144" s="28" t="s">
        <v>140</v>
      </c>
      <c r="X144" s="28" t="s">
        <v>163</v>
      </c>
      <c r="Y144" s="28" t="s">
        <v>159</v>
      </c>
      <c r="Z144" s="28" t="s">
        <v>58</v>
      </c>
      <c r="AA144" s="28" t="s">
        <v>59</v>
      </c>
      <c r="AB144" s="28" t="s">
        <v>105</v>
      </c>
      <c r="AC144" s="28" t="s">
        <v>71</v>
      </c>
      <c r="AD144" s="18" t="s">
        <v>95</v>
      </c>
      <c r="AE144" s="27"/>
      <c r="AF144" s="27"/>
      <c r="AG144" s="28"/>
      <c r="AH144" s="28"/>
      <c r="AI144" s="57" t="s">
        <v>64</v>
      </c>
      <c r="AJ144" s="58" t="str">
        <f t="shared" si="46"/>
        <v/>
      </c>
      <c r="AK144" s="19"/>
      <c r="AL144" s="19"/>
      <c r="AM144" s="19"/>
      <c r="AN144" s="19"/>
      <c r="AO144" s="19"/>
      <c r="AP144" s="19"/>
      <c r="AQ144" s="20">
        <f ca="1">IF(AND(Email_TaskV2[[#This Row],[Status]]="ON PROGRESS"),TODAY()-Email_TaskV2[[#This Row],[Tanggal nodin RFS/RFI]],0)</f>
        <v>0</v>
      </c>
      <c r="AR144" s="20">
        <f ca="1">IF(AND(Email_TaskV2[[#This Row],[Status]]="ON PROGRESS",Email_TaskV2[[#This Row],[Type]]="RFI"),TODAY()-Email_TaskV2[[#This Row],[Tanggal nodin RFS/RFI]],0)</f>
        <v>0</v>
      </c>
      <c r="AS144" s="20" t="str">
        <f ca="1">IF(Email_TaskV2[[#This Row],[Aging]]&gt;7,"Warning","")</f>
        <v/>
      </c>
      <c r="AT144" s="37"/>
      <c r="AU144" s="37"/>
      <c r="AV144" s="37"/>
      <c r="AW144" s="37" t="str">
        <f>IF(AND(Email_TaskV2[[#This Row],[Status]]="ON PROGRESS",Email_TaskV2[[#This Row],[Type]]="RFS"),"YES","")</f>
        <v/>
      </c>
      <c r="AX144" s="49" t="str">
        <f>IF(AND(Email_TaskV2[[#This Row],[Status]]="ON PROGRESS",Email_TaskV2[[#This Row],[Type]]="RFI"),"YES","")</f>
        <v/>
      </c>
      <c r="AY144" s="37">
        <f>IF(Email_TaskV2[[#This Row],[Nomor Nodin RFS/RFI]]="","",DAY(Email_TaskV2[[#This Row],[Tanggal nodin RFS/RFI]]))</f>
        <v>7</v>
      </c>
      <c r="AZ144" s="45" t="str">
        <f>IF(Email_TaskV2[[#This Row],[Nomor Nodin RFS/RFI]]="","",TEXT(Email_TaskV2[[#This Row],[Tanggal nodin RFS/RFI]],"MMM"))</f>
        <v>Feb</v>
      </c>
      <c r="BA144" s="46" t="str">
        <f>IF(Email_TaskV2[[#This Row],[Nodin BO]]="","No","Yes")</f>
        <v>Yes</v>
      </c>
      <c r="BB144" s="61">
        <f>YEAR(Email_TaskV2[[#This Row],[Tanggal nodin RFS/RFI]])</f>
        <v>2023</v>
      </c>
      <c r="BC144" s="42">
        <f>IF(Email_TaskV2[[#This Row],[Month]]="",13,MONTH(Email_TaskV2[[#This Row],[Tanggal nodin RFS/RFI]]))</f>
        <v>2</v>
      </c>
    </row>
    <row r="145" spans="1:55" ht="15" customHeight="1" x14ac:dyDescent="0.3">
      <c r="A145" s="59">
        <v>144</v>
      </c>
      <c r="B145" s="28" t="s">
        <v>1006</v>
      </c>
      <c r="C145" s="79">
        <v>44964</v>
      </c>
      <c r="D145" s="33" t="s">
        <v>1007</v>
      </c>
      <c r="E145" s="28" t="s">
        <v>55</v>
      </c>
      <c r="F145" s="28" t="s">
        <v>90</v>
      </c>
      <c r="G145" s="30">
        <v>44965</v>
      </c>
      <c r="H145" s="30">
        <v>44966</v>
      </c>
      <c r="I145" s="28" t="s">
        <v>1008</v>
      </c>
      <c r="J145" s="30">
        <v>44966</v>
      </c>
      <c r="K145" s="43" t="s">
        <v>1009</v>
      </c>
      <c r="L145" s="22">
        <f t="shared" si="49"/>
        <v>2</v>
      </c>
      <c r="M145" s="22">
        <f t="shared" si="50"/>
        <v>1</v>
      </c>
      <c r="N145" s="31" t="s">
        <v>87</v>
      </c>
      <c r="O145" s="31" t="s">
        <v>88</v>
      </c>
      <c r="P145" s="31" t="str">
        <f>VLOOKUP(Email_TaskV2[[#This Row],[PIC Dev]],[1]Organization!C:D,2,FALSE)</f>
        <v>BSM Prepaid</v>
      </c>
      <c r="Q145" s="33" t="s">
        <v>1010</v>
      </c>
      <c r="R145" s="28">
        <v>182</v>
      </c>
      <c r="S145" s="28" t="s">
        <v>57</v>
      </c>
      <c r="T145" s="28" t="s">
        <v>1011</v>
      </c>
      <c r="U145" s="28" t="s">
        <v>1012</v>
      </c>
      <c r="V145" s="30">
        <v>44963</v>
      </c>
      <c r="W145" s="28" t="s">
        <v>191</v>
      </c>
      <c r="X145" s="28" t="s">
        <v>160</v>
      </c>
      <c r="Y145" s="28" t="s">
        <v>155</v>
      </c>
      <c r="Z145" s="28" t="s">
        <v>58</v>
      </c>
      <c r="AA145" s="28" t="s">
        <v>59</v>
      </c>
      <c r="AB145" s="28" t="s">
        <v>60</v>
      </c>
      <c r="AC145" s="28" t="s">
        <v>61</v>
      </c>
      <c r="AD145" s="18" t="s">
        <v>142</v>
      </c>
      <c r="AE145" s="27" t="s">
        <v>141</v>
      </c>
      <c r="AF145" s="27" t="s">
        <v>604</v>
      </c>
      <c r="AG145" s="28" t="s">
        <v>603</v>
      </c>
      <c r="AH145" s="28"/>
      <c r="AI145" s="57" t="s">
        <v>62</v>
      </c>
      <c r="AJ145" s="58" t="str">
        <f t="shared" si="46"/>
        <v>(FUT Simulator)</v>
      </c>
      <c r="AK145" s="19"/>
      <c r="AL145" s="19"/>
      <c r="AM145" s="19">
        <v>3</v>
      </c>
      <c r="AN145" s="19"/>
      <c r="AO145" s="19"/>
      <c r="AP145" s="19"/>
      <c r="AQ145" s="20">
        <f ca="1">IF(AND(Email_TaskV2[[#This Row],[Status]]="ON PROGRESS"),TODAY()-Email_TaskV2[[#This Row],[Tanggal nodin RFS/RFI]],0)</f>
        <v>0</v>
      </c>
      <c r="AR145" s="20">
        <f ca="1">IF(AND(Email_TaskV2[[#This Row],[Status]]="ON PROGRESS",Email_TaskV2[[#This Row],[Type]]="RFI"),TODAY()-Email_TaskV2[[#This Row],[Tanggal nodin RFS/RFI]],0)</f>
        <v>0</v>
      </c>
      <c r="AS145" s="20" t="str">
        <f ca="1">IF(Email_TaskV2[[#This Row],[Aging]]&gt;7,"Warning","")</f>
        <v/>
      </c>
      <c r="AT145" s="37"/>
      <c r="AU145" s="37"/>
      <c r="AV145" s="37"/>
      <c r="AW145" s="37" t="str">
        <f>IF(AND(Email_TaskV2[[#This Row],[Status]]="ON PROGRESS",Email_TaskV2[[#This Row],[Type]]="RFS"),"YES","")</f>
        <v/>
      </c>
      <c r="AX145" s="49" t="str">
        <f>IF(AND(Email_TaskV2[[#This Row],[Status]]="ON PROGRESS",Email_TaskV2[[#This Row],[Type]]="RFI"),"YES","")</f>
        <v/>
      </c>
      <c r="AY145" s="37">
        <f>IF(Email_TaskV2[[#This Row],[Nomor Nodin RFS/RFI]]="","",DAY(Email_TaskV2[[#This Row],[Tanggal nodin RFS/RFI]]))</f>
        <v>7</v>
      </c>
      <c r="AZ145" s="45" t="str">
        <f>IF(Email_TaskV2[[#This Row],[Nomor Nodin RFS/RFI]]="","",TEXT(Email_TaskV2[[#This Row],[Tanggal nodin RFS/RFI]],"MMM"))</f>
        <v>Feb</v>
      </c>
      <c r="BA145" s="46" t="str">
        <f>IF(Email_TaskV2[[#This Row],[Nodin BO]]="","No","Yes")</f>
        <v>Yes</v>
      </c>
      <c r="BB145" s="61">
        <f>YEAR(Email_TaskV2[[#This Row],[Tanggal nodin RFS/RFI]])</f>
        <v>2023</v>
      </c>
      <c r="BC145" s="42">
        <f>IF(Email_TaskV2[[#This Row],[Month]]="",13,MONTH(Email_TaskV2[[#This Row],[Tanggal nodin RFS/RFI]]))</f>
        <v>2</v>
      </c>
    </row>
    <row r="146" spans="1:55" ht="15" customHeight="1" x14ac:dyDescent="0.3">
      <c r="A146" s="59">
        <v>145</v>
      </c>
      <c r="B146" s="28" t="s">
        <v>1013</v>
      </c>
      <c r="C146" s="79">
        <v>44964</v>
      </c>
      <c r="D146" s="33" t="s">
        <v>1014</v>
      </c>
      <c r="E146" s="28" t="s">
        <v>55</v>
      </c>
      <c r="F146" s="28" t="s">
        <v>90</v>
      </c>
      <c r="G146" s="30">
        <v>44965</v>
      </c>
      <c r="H146" s="30">
        <v>44966</v>
      </c>
      <c r="I146" s="28" t="s">
        <v>1015</v>
      </c>
      <c r="J146" s="30">
        <v>44966</v>
      </c>
      <c r="K146" s="43" t="s">
        <v>1016</v>
      </c>
      <c r="L146" s="22">
        <f t="shared" si="49"/>
        <v>2</v>
      </c>
      <c r="M146" s="22">
        <f t="shared" si="50"/>
        <v>1</v>
      </c>
      <c r="N146" s="31" t="s">
        <v>133</v>
      </c>
      <c r="O146" s="31" t="s">
        <v>134</v>
      </c>
      <c r="P146" s="31" t="str">
        <f>VLOOKUP(Email_TaskV2[[#This Row],[PIC Dev]],[1]Organization!C:D,2,FALSE)</f>
        <v>BSM Prepaid</v>
      </c>
      <c r="Q146" s="33" t="s">
        <v>1017</v>
      </c>
      <c r="R146" s="28">
        <v>42</v>
      </c>
      <c r="S146" s="28" t="s">
        <v>75</v>
      </c>
      <c r="T146" s="28" t="s">
        <v>1018</v>
      </c>
      <c r="U146" s="43" t="s">
        <v>1019</v>
      </c>
      <c r="V146" s="28"/>
      <c r="W146" s="28" t="s">
        <v>120</v>
      </c>
      <c r="X146" s="28"/>
      <c r="Y146" s="28"/>
      <c r="Z146" s="28" t="s">
        <v>58</v>
      </c>
      <c r="AA146" s="28" t="s">
        <v>59</v>
      </c>
      <c r="AB146" s="28" t="s">
        <v>120</v>
      </c>
      <c r="AC146" s="28" t="s">
        <v>71</v>
      </c>
      <c r="AD146" s="18" t="s">
        <v>151</v>
      </c>
      <c r="AE146" s="27"/>
      <c r="AF146" s="27"/>
      <c r="AG146" s="28"/>
      <c r="AH146" s="28"/>
      <c r="AI146" s="57" t="s">
        <v>64</v>
      </c>
      <c r="AJ146" s="58" t="str">
        <f t="shared" si="46"/>
        <v/>
      </c>
      <c r="AK146" s="19"/>
      <c r="AL146" s="19"/>
      <c r="AM146" s="19"/>
      <c r="AN146" s="19"/>
      <c r="AO146" s="19"/>
      <c r="AP146" s="19"/>
      <c r="AQ146" s="20">
        <f ca="1">IF(AND(Email_TaskV2[[#This Row],[Status]]="ON PROGRESS"),TODAY()-Email_TaskV2[[#This Row],[Tanggal nodin RFS/RFI]],0)</f>
        <v>0</v>
      </c>
      <c r="AR146" s="20">
        <f ca="1">IF(AND(Email_TaskV2[[#This Row],[Status]]="ON PROGRESS",Email_TaskV2[[#This Row],[Type]]="RFI"),TODAY()-Email_TaskV2[[#This Row],[Tanggal nodin RFS/RFI]],0)</f>
        <v>0</v>
      </c>
      <c r="AS146" s="20" t="str">
        <f ca="1">IF(Email_TaskV2[[#This Row],[Aging]]&gt;7,"Warning","")</f>
        <v/>
      </c>
      <c r="AT146" s="37"/>
      <c r="AU146" s="37"/>
      <c r="AV146" s="37"/>
      <c r="AW146" s="37" t="str">
        <f>IF(AND(Email_TaskV2[[#This Row],[Status]]="ON PROGRESS",Email_TaskV2[[#This Row],[Type]]="RFS"),"YES","")</f>
        <v/>
      </c>
      <c r="AX146" s="17" t="str">
        <f>IF(AND(Email_TaskV2[[#This Row],[Status]]="ON PROGRESS",Email_TaskV2[[#This Row],[Type]]="RFI"),"YES","")</f>
        <v/>
      </c>
      <c r="AY146" s="37">
        <f>IF(Email_TaskV2[[#This Row],[Nomor Nodin RFS/RFI]]="","",DAY(Email_TaskV2[[#This Row],[Tanggal nodin RFS/RFI]]))</f>
        <v>7</v>
      </c>
      <c r="AZ146" s="45" t="str">
        <f>IF(Email_TaskV2[[#This Row],[Nomor Nodin RFS/RFI]]="","",TEXT(Email_TaskV2[[#This Row],[Tanggal nodin RFS/RFI]],"MMM"))</f>
        <v>Feb</v>
      </c>
      <c r="BA146" s="46" t="str">
        <f>IF(Email_TaskV2[[#This Row],[Nodin BO]]="","No","Yes")</f>
        <v>Yes</v>
      </c>
      <c r="BB146" s="61">
        <f>YEAR(Email_TaskV2[[#This Row],[Tanggal nodin RFS/RFI]])</f>
        <v>2023</v>
      </c>
      <c r="BC146" s="42">
        <f>IF(Email_TaskV2[[#This Row],[Month]]="",13,MONTH(Email_TaskV2[[#This Row],[Tanggal nodin RFS/RFI]]))</f>
        <v>2</v>
      </c>
    </row>
    <row r="147" spans="1:55" ht="15" customHeight="1" x14ac:dyDescent="0.3">
      <c r="A147" s="59">
        <v>146</v>
      </c>
      <c r="B147" s="28" t="s">
        <v>1020</v>
      </c>
      <c r="C147" s="79">
        <v>44964</v>
      </c>
      <c r="D147" s="33" t="s">
        <v>1014</v>
      </c>
      <c r="E147" s="39" t="s">
        <v>79</v>
      </c>
      <c r="F147" s="67" t="s">
        <v>121</v>
      </c>
      <c r="G147" s="30">
        <v>44964</v>
      </c>
      <c r="H147" s="30">
        <v>44965</v>
      </c>
      <c r="I147" s="28"/>
      <c r="J147" s="30"/>
      <c r="K147" s="28"/>
      <c r="L147" s="27"/>
      <c r="M147" s="31"/>
      <c r="N147" s="31" t="s">
        <v>133</v>
      </c>
      <c r="O147" s="31" t="s">
        <v>134</v>
      </c>
      <c r="P147" s="31" t="str">
        <f>VLOOKUP(Email_TaskV2[[#This Row],[PIC Dev]],[1]Organization!C:D,2,FALSE)</f>
        <v>BSM Prepaid</v>
      </c>
      <c r="Q147" s="33" t="s">
        <v>1021</v>
      </c>
      <c r="R147" s="30"/>
      <c r="S147" s="28" t="s">
        <v>75</v>
      </c>
      <c r="T147" s="28" t="s">
        <v>1018</v>
      </c>
      <c r="U147" s="43" t="s">
        <v>1019</v>
      </c>
      <c r="V147" s="30">
        <v>44963</v>
      </c>
      <c r="W147" s="28" t="s">
        <v>120</v>
      </c>
      <c r="X147" s="28" t="s">
        <v>192</v>
      </c>
      <c r="Y147" s="28" t="s">
        <v>193</v>
      </c>
      <c r="Z147" s="28" t="s">
        <v>58</v>
      </c>
      <c r="AA147" s="28" t="s">
        <v>59</v>
      </c>
      <c r="AB147" s="28" t="s">
        <v>120</v>
      </c>
      <c r="AC147" s="28" t="s">
        <v>71</v>
      </c>
      <c r="AD147" s="18" t="s">
        <v>77</v>
      </c>
      <c r="AE147" s="27"/>
      <c r="AF147" s="27"/>
      <c r="AG147" s="28"/>
      <c r="AH147" s="28"/>
      <c r="AI147" s="57" t="s">
        <v>64</v>
      </c>
      <c r="AJ147" s="58" t="str">
        <f t="shared" si="46"/>
        <v/>
      </c>
      <c r="AK147" s="19"/>
      <c r="AL147" s="19"/>
      <c r="AM147" s="19"/>
      <c r="AN147" s="19"/>
      <c r="AO147" s="19"/>
      <c r="AP147" s="19"/>
      <c r="AQ147" s="20">
        <f ca="1">IF(AND(Email_TaskV2[[#This Row],[Status]]="ON PROGRESS"),TODAY()-Email_TaskV2[[#This Row],[Tanggal nodin RFS/RFI]],0)</f>
        <v>0</v>
      </c>
      <c r="AR147" s="20">
        <f ca="1">IF(AND(Email_TaskV2[[#This Row],[Status]]="ON PROGRESS",Email_TaskV2[[#This Row],[Type]]="RFI"),TODAY()-Email_TaskV2[[#This Row],[Tanggal nodin RFS/RFI]],0)</f>
        <v>0</v>
      </c>
      <c r="AS147" s="20" t="str">
        <f ca="1">IF(Email_TaskV2[[#This Row],[Aging]]&gt;7,"Warning","")</f>
        <v/>
      </c>
      <c r="AT147" s="37"/>
      <c r="AU147" s="37"/>
      <c r="AV147" s="37"/>
      <c r="AW147" s="37" t="str">
        <f>IF(AND(Email_TaskV2[[#This Row],[Status]]="ON PROGRESS",Email_TaskV2[[#This Row],[Type]]="RFS"),"YES","")</f>
        <v/>
      </c>
      <c r="AX147" s="17" t="str">
        <f>IF(AND(Email_TaskV2[[#This Row],[Status]]="ON PROGRESS",Email_TaskV2[[#This Row],[Type]]="RFI"),"YES","")</f>
        <v/>
      </c>
      <c r="AY147" s="37">
        <f>IF(Email_TaskV2[[#This Row],[Nomor Nodin RFS/RFI]]="","",DAY(Email_TaskV2[[#This Row],[Tanggal nodin RFS/RFI]]))</f>
        <v>7</v>
      </c>
      <c r="AZ147" s="45" t="str">
        <f>IF(Email_TaskV2[[#This Row],[Nomor Nodin RFS/RFI]]="","",TEXT(Email_TaskV2[[#This Row],[Tanggal nodin RFS/RFI]],"MMM"))</f>
        <v>Feb</v>
      </c>
      <c r="BA147" s="46" t="str">
        <f>IF(Email_TaskV2[[#This Row],[Nodin BO]]="","No","Yes")</f>
        <v>Yes</v>
      </c>
      <c r="BB147" s="61">
        <f>YEAR(Email_TaskV2[[#This Row],[Tanggal nodin RFS/RFI]])</f>
        <v>2023</v>
      </c>
      <c r="BC147" s="42">
        <f>IF(Email_TaskV2[[#This Row],[Month]]="",13,MONTH(Email_TaskV2[[#This Row],[Tanggal nodin RFS/RFI]]))</f>
        <v>2</v>
      </c>
    </row>
    <row r="148" spans="1:55" ht="15" customHeight="1" x14ac:dyDescent="0.3">
      <c r="A148" s="59">
        <v>147</v>
      </c>
      <c r="B148" s="28" t="s">
        <v>1022</v>
      </c>
      <c r="C148" s="79">
        <v>44964</v>
      </c>
      <c r="D148" s="33" t="s">
        <v>1023</v>
      </c>
      <c r="E148" s="28" t="s">
        <v>55</v>
      </c>
      <c r="F148" s="32" t="s">
        <v>78</v>
      </c>
      <c r="G148" s="30">
        <v>44965</v>
      </c>
      <c r="H148" s="30">
        <v>44967</v>
      </c>
      <c r="I148" s="28" t="s">
        <v>1024</v>
      </c>
      <c r="J148" s="30">
        <v>44967</v>
      </c>
      <c r="K148" s="43" t="s">
        <v>1025</v>
      </c>
      <c r="L148" s="22">
        <f t="shared" ref="L148:L149" si="51">H148-C148</f>
        <v>3</v>
      </c>
      <c r="M148" s="22">
        <f t="shared" ref="M148:M149" si="52">J148-G148</f>
        <v>2</v>
      </c>
      <c r="N148" s="31" t="s">
        <v>502</v>
      </c>
      <c r="O148" s="31" t="s">
        <v>135</v>
      </c>
      <c r="P148" s="31" t="str">
        <f>VLOOKUP(Email_TaskV2[[#This Row],[PIC Dev]],[1]Organization!C:D,2,FALSE)</f>
        <v>Business Architecture</v>
      </c>
      <c r="Q148" s="31"/>
      <c r="R148" s="28">
        <v>238</v>
      </c>
      <c r="S148" s="28" t="s">
        <v>75</v>
      </c>
      <c r="T148" s="28" t="s">
        <v>707</v>
      </c>
      <c r="U148" s="43" t="s">
        <v>877</v>
      </c>
      <c r="V148" s="28"/>
      <c r="W148" s="28" t="s">
        <v>170</v>
      </c>
      <c r="X148" s="28"/>
      <c r="Y148" s="28"/>
      <c r="Z148" s="28" t="s">
        <v>58</v>
      </c>
      <c r="AA148" s="28" t="s">
        <v>59</v>
      </c>
      <c r="AB148" s="28" t="s">
        <v>119</v>
      </c>
      <c r="AC148" s="28" t="s">
        <v>71</v>
      </c>
      <c r="AD148" s="18" t="s">
        <v>128</v>
      </c>
      <c r="AE148" s="27"/>
      <c r="AF148" s="27"/>
      <c r="AG148" s="28"/>
      <c r="AH148" s="28"/>
      <c r="AI148" s="57" t="s">
        <v>110</v>
      </c>
      <c r="AJ148" s="58" t="str">
        <f t="shared" si="46"/>
        <v>(Prima Automation)</v>
      </c>
      <c r="AK148" s="19"/>
      <c r="AL148" s="19">
        <v>2</v>
      </c>
      <c r="AM148" s="19"/>
      <c r="AN148" s="19"/>
      <c r="AO148" s="19"/>
      <c r="AP148" s="19"/>
      <c r="AQ148" s="20">
        <f ca="1">IF(AND(Email_TaskV2[[#This Row],[Status]]="ON PROGRESS"),TODAY()-Email_TaskV2[[#This Row],[Tanggal nodin RFS/RFI]],0)</f>
        <v>0</v>
      </c>
      <c r="AR148" s="20">
        <f ca="1">IF(AND(Email_TaskV2[[#This Row],[Status]]="ON PROGRESS",Email_TaskV2[[#This Row],[Type]]="RFI"),TODAY()-Email_TaskV2[[#This Row],[Tanggal nodin RFS/RFI]],0)</f>
        <v>0</v>
      </c>
      <c r="AS148" s="20" t="str">
        <f ca="1">IF(Email_TaskV2[[#This Row],[Aging]]&gt;7,"Warning","")</f>
        <v/>
      </c>
      <c r="AT148" s="37"/>
      <c r="AU148" s="37"/>
      <c r="AV148" s="37"/>
      <c r="AW148" s="37" t="str">
        <f>IF(AND(Email_TaskV2[[#This Row],[Status]]="ON PROGRESS",Email_TaskV2[[#This Row],[Type]]="RFS"),"YES","")</f>
        <v/>
      </c>
      <c r="AX148" s="17" t="str">
        <f>IF(AND(Email_TaskV2[[#This Row],[Status]]="ON PROGRESS",Email_TaskV2[[#This Row],[Type]]="RFI"),"YES","")</f>
        <v/>
      </c>
      <c r="AY148" s="37">
        <f>IF(Email_TaskV2[[#This Row],[Nomor Nodin RFS/RFI]]="","",DAY(Email_TaskV2[[#This Row],[Tanggal nodin RFS/RFI]]))</f>
        <v>7</v>
      </c>
      <c r="AZ148" s="45" t="str">
        <f>IF(Email_TaskV2[[#This Row],[Nomor Nodin RFS/RFI]]="","",TEXT(Email_TaskV2[[#This Row],[Tanggal nodin RFS/RFI]],"MMM"))</f>
        <v>Feb</v>
      </c>
      <c r="BA148" s="46" t="str">
        <f>IF(Email_TaskV2[[#This Row],[Nodin BO]]="","No","Yes")</f>
        <v>Yes</v>
      </c>
      <c r="BB148" s="61">
        <f>YEAR(Email_TaskV2[[#This Row],[Tanggal nodin RFS/RFI]])</f>
        <v>2023</v>
      </c>
      <c r="BC148" s="42">
        <f>IF(Email_TaskV2[[#This Row],[Month]]="",13,MONTH(Email_TaskV2[[#This Row],[Tanggal nodin RFS/RFI]]))</f>
        <v>2</v>
      </c>
    </row>
    <row r="149" spans="1:55" ht="15" customHeight="1" x14ac:dyDescent="0.3">
      <c r="A149" s="59">
        <v>148</v>
      </c>
      <c r="B149" s="28" t="s">
        <v>1026</v>
      </c>
      <c r="C149" s="79">
        <v>44964</v>
      </c>
      <c r="D149" s="33" t="s">
        <v>1027</v>
      </c>
      <c r="E149" s="28" t="s">
        <v>55</v>
      </c>
      <c r="F149" s="32" t="s">
        <v>78</v>
      </c>
      <c r="G149" s="30">
        <v>44966</v>
      </c>
      <c r="H149" s="30">
        <v>44970</v>
      </c>
      <c r="I149" s="28" t="s">
        <v>1028</v>
      </c>
      <c r="J149" s="30">
        <v>44970</v>
      </c>
      <c r="K149" s="43" t="s">
        <v>1029</v>
      </c>
      <c r="L149" s="22">
        <f t="shared" si="51"/>
        <v>6</v>
      </c>
      <c r="M149" s="22">
        <f t="shared" si="52"/>
        <v>4</v>
      </c>
      <c r="N149" s="31" t="s">
        <v>502</v>
      </c>
      <c r="O149" s="31" t="s">
        <v>135</v>
      </c>
      <c r="P149" s="31" t="str">
        <f>VLOOKUP(Email_TaskV2[[#This Row],[PIC Dev]],[1]Organization!C:D,2,FALSE)</f>
        <v>Business Architecture</v>
      </c>
      <c r="Q149" s="31"/>
      <c r="R149" s="28">
        <v>46</v>
      </c>
      <c r="S149" s="28" t="s">
        <v>75</v>
      </c>
      <c r="T149" s="28"/>
      <c r="U149" s="28"/>
      <c r="V149" s="28"/>
      <c r="W149" s="28" t="s">
        <v>170</v>
      </c>
      <c r="X149" s="28"/>
      <c r="Y149" s="28"/>
      <c r="Z149" s="28" t="s">
        <v>58</v>
      </c>
      <c r="AA149" s="28" t="s">
        <v>59</v>
      </c>
      <c r="AB149" s="28" t="s">
        <v>119</v>
      </c>
      <c r="AC149" s="28" t="s">
        <v>71</v>
      </c>
      <c r="AD149" s="18" t="s">
        <v>103</v>
      </c>
      <c r="AE149" s="27"/>
      <c r="AF149" s="27"/>
      <c r="AG149" s="28"/>
      <c r="AH149" s="28"/>
      <c r="AI149" s="57" t="s">
        <v>64</v>
      </c>
      <c r="AJ149" s="58" t="str">
        <f t="shared" si="46"/>
        <v/>
      </c>
      <c r="AK149" s="19"/>
      <c r="AL149" s="19"/>
      <c r="AM149" s="19"/>
      <c r="AN149" s="19"/>
      <c r="AO149" s="19"/>
      <c r="AP149" s="19"/>
      <c r="AQ149" s="20">
        <f ca="1">IF(AND(Email_TaskV2[[#This Row],[Status]]="ON PROGRESS"),TODAY()-Email_TaskV2[[#This Row],[Tanggal nodin RFS/RFI]],0)</f>
        <v>0</v>
      </c>
      <c r="AR149" s="20">
        <f ca="1">IF(AND(Email_TaskV2[[#This Row],[Status]]="ON PROGRESS",Email_TaskV2[[#This Row],[Type]]="RFI"),TODAY()-Email_TaskV2[[#This Row],[Tanggal nodin RFS/RFI]],0)</f>
        <v>0</v>
      </c>
      <c r="AS149" s="20" t="str">
        <f ca="1">IF(Email_TaskV2[[#This Row],[Aging]]&gt;7,"Warning","")</f>
        <v/>
      </c>
      <c r="AT149" s="37"/>
      <c r="AU149" s="37"/>
      <c r="AV149" s="37"/>
      <c r="AW149" s="37" t="str">
        <f>IF(AND(Email_TaskV2[[#This Row],[Status]]="ON PROGRESS",Email_TaskV2[[#This Row],[Type]]="RFS"),"YES","")</f>
        <v/>
      </c>
      <c r="AX149" s="17" t="str">
        <f>IF(AND(Email_TaskV2[[#This Row],[Status]]="ON PROGRESS",Email_TaskV2[[#This Row],[Type]]="RFI"),"YES","")</f>
        <v/>
      </c>
      <c r="AY149" s="37">
        <f>IF(Email_TaskV2[[#This Row],[Nomor Nodin RFS/RFI]]="","",DAY(Email_TaskV2[[#This Row],[Tanggal nodin RFS/RFI]]))</f>
        <v>7</v>
      </c>
      <c r="AZ149" s="45" t="str">
        <f>IF(Email_TaskV2[[#This Row],[Nomor Nodin RFS/RFI]]="","",TEXT(Email_TaskV2[[#This Row],[Tanggal nodin RFS/RFI]],"MMM"))</f>
        <v>Feb</v>
      </c>
      <c r="BA149" s="46" t="str">
        <f>IF(Email_TaskV2[[#This Row],[Nodin BO]]="","No","Yes")</f>
        <v>No</v>
      </c>
      <c r="BB149" s="61">
        <f>YEAR(Email_TaskV2[[#This Row],[Tanggal nodin RFS/RFI]])</f>
        <v>2023</v>
      </c>
      <c r="BC149" s="42">
        <f>IF(Email_TaskV2[[#This Row],[Month]]="",13,MONTH(Email_TaskV2[[#This Row],[Tanggal nodin RFS/RFI]]))</f>
        <v>2</v>
      </c>
    </row>
    <row r="150" spans="1:55" ht="15" customHeight="1" x14ac:dyDescent="0.3">
      <c r="A150" s="59">
        <v>149</v>
      </c>
      <c r="B150" s="28" t="s">
        <v>1030</v>
      </c>
      <c r="C150" s="79">
        <v>44964</v>
      </c>
      <c r="D150" s="72" t="s">
        <v>1031</v>
      </c>
      <c r="E150" s="57" t="s">
        <v>676</v>
      </c>
      <c r="F150" s="73">
        <v>0.7</v>
      </c>
      <c r="G150" s="30">
        <v>44966</v>
      </c>
      <c r="H150" s="30"/>
      <c r="I150" s="28"/>
      <c r="J150" s="30"/>
      <c r="K150" s="28"/>
      <c r="L150" s="27"/>
      <c r="M150" s="31"/>
      <c r="N150" s="31" t="s">
        <v>87</v>
      </c>
      <c r="O150" s="31" t="s">
        <v>88</v>
      </c>
      <c r="P150" s="31" t="str">
        <f>VLOOKUP(Email_TaskV2[[#This Row],[PIC Dev]],[1]Organization!C:D,2,FALSE)</f>
        <v>BSM Prepaid</v>
      </c>
      <c r="Q150" s="31"/>
      <c r="R150" s="28"/>
      <c r="S150" s="28" t="s">
        <v>75</v>
      </c>
      <c r="T150" s="28" t="s">
        <v>1032</v>
      </c>
      <c r="U150" s="43" t="s">
        <v>1033</v>
      </c>
      <c r="V150" s="30">
        <v>44963</v>
      </c>
      <c r="W150" s="28" t="s">
        <v>191</v>
      </c>
      <c r="X150" s="43" t="s">
        <v>286</v>
      </c>
      <c r="Y150" s="43" t="s">
        <v>287</v>
      </c>
      <c r="Z150" s="28" t="s">
        <v>58</v>
      </c>
      <c r="AA150" s="28" t="s">
        <v>59</v>
      </c>
      <c r="AB150" s="28" t="s">
        <v>118</v>
      </c>
      <c r="AC150" s="28" t="s">
        <v>61</v>
      </c>
      <c r="AD150" s="18" t="s">
        <v>128</v>
      </c>
      <c r="AE150" s="27"/>
      <c r="AF150" s="27"/>
      <c r="AG150" s="28"/>
      <c r="AH150" s="28"/>
      <c r="AI150" s="57" t="s">
        <v>62</v>
      </c>
      <c r="AJ150" s="58" t="str">
        <f t="shared" si="46"/>
        <v>(Prima Automation)</v>
      </c>
      <c r="AK150" s="19"/>
      <c r="AL150" s="19">
        <v>2</v>
      </c>
      <c r="AM150" s="19"/>
      <c r="AN150" s="19"/>
      <c r="AO150" s="19"/>
      <c r="AP150" s="19"/>
      <c r="AQ150" s="20">
        <f ca="1">IF(AND(Email_TaskV2[[#This Row],[Status]]="ON PROGRESS"),TODAY()-Email_TaskV2[[#This Row],[Tanggal nodin RFS/RFI]],0)</f>
        <v>10</v>
      </c>
      <c r="AR150" s="20">
        <f ca="1">IF(AND(Email_TaskV2[[#This Row],[Status]]="ON PROGRESS",Email_TaskV2[[#This Row],[Type]]="RFI"),TODAY()-Email_TaskV2[[#This Row],[Tanggal nodin RFS/RFI]],0)</f>
        <v>10</v>
      </c>
      <c r="AS150" s="20" t="str">
        <f ca="1">IF(Email_TaskV2[[#This Row],[Aging]]&gt;7,"Warning","")</f>
        <v>Warning</v>
      </c>
      <c r="AT150" s="37"/>
      <c r="AU150" s="37"/>
      <c r="AV150" s="37"/>
      <c r="AW150" s="37" t="str">
        <f>IF(AND(Email_TaskV2[[#This Row],[Status]]="ON PROGRESS",Email_TaskV2[[#This Row],[Type]]="RFS"),"YES","")</f>
        <v/>
      </c>
      <c r="AX150" s="17" t="str">
        <f>IF(AND(Email_TaskV2[[#This Row],[Status]]="ON PROGRESS",Email_TaskV2[[#This Row],[Type]]="RFI"),"YES","")</f>
        <v>YES</v>
      </c>
      <c r="AY150" s="37">
        <f>IF(Email_TaskV2[[#This Row],[Nomor Nodin RFS/RFI]]="","",DAY(Email_TaskV2[[#This Row],[Tanggal nodin RFS/RFI]]))</f>
        <v>7</v>
      </c>
      <c r="AZ150" s="45" t="str">
        <f>IF(Email_TaskV2[[#This Row],[Nomor Nodin RFS/RFI]]="","",TEXT(Email_TaskV2[[#This Row],[Tanggal nodin RFS/RFI]],"MMM"))</f>
        <v>Feb</v>
      </c>
      <c r="BA150" s="46" t="str">
        <f>IF(Email_TaskV2[[#This Row],[Nodin BO]]="","No","Yes")</f>
        <v>Yes</v>
      </c>
      <c r="BB150" s="61">
        <f>YEAR(Email_TaskV2[[#This Row],[Tanggal nodin RFS/RFI]])</f>
        <v>2023</v>
      </c>
      <c r="BC150" s="42">
        <f>IF(Email_TaskV2[[#This Row],[Month]]="",13,MONTH(Email_TaskV2[[#This Row],[Tanggal nodin RFS/RFI]]))</f>
        <v>2</v>
      </c>
    </row>
    <row r="151" spans="1:55" ht="15" customHeight="1" x14ac:dyDescent="0.3">
      <c r="A151" s="59">
        <v>150</v>
      </c>
      <c r="B151" s="28" t="s">
        <v>1034</v>
      </c>
      <c r="C151" s="79">
        <v>44964</v>
      </c>
      <c r="D151" s="72" t="s">
        <v>1035</v>
      </c>
      <c r="E151" s="57" t="s">
        <v>676</v>
      </c>
      <c r="F151" s="73">
        <v>0.2</v>
      </c>
      <c r="G151" s="30">
        <v>44971</v>
      </c>
      <c r="H151" s="30"/>
      <c r="I151" s="28"/>
      <c r="J151" s="30"/>
      <c r="K151" s="28"/>
      <c r="L151" s="27"/>
      <c r="M151" s="31"/>
      <c r="N151" s="31" t="s">
        <v>136</v>
      </c>
      <c r="O151" s="31" t="s">
        <v>137</v>
      </c>
      <c r="P151" s="31" t="str">
        <f>VLOOKUP(Email_TaskV2[[#This Row],[PIC Dev]],[1]Organization!C:D,2,FALSE)</f>
        <v>Postpaid, Roaming, and Interconnect</v>
      </c>
      <c r="Q151" s="31"/>
      <c r="R151" s="28"/>
      <c r="S151" s="28" t="s">
        <v>75</v>
      </c>
      <c r="T151" s="28" t="s">
        <v>1036</v>
      </c>
      <c r="U151" s="43" t="s">
        <v>1037</v>
      </c>
      <c r="V151" s="30">
        <v>44958</v>
      </c>
      <c r="W151" s="28" t="s">
        <v>167</v>
      </c>
      <c r="X151" s="28" t="s">
        <v>183</v>
      </c>
      <c r="Y151" s="28" t="s">
        <v>184</v>
      </c>
      <c r="Z151" s="28" t="s">
        <v>58</v>
      </c>
      <c r="AA151" s="28" t="s">
        <v>59</v>
      </c>
      <c r="AB151" s="28" t="s">
        <v>60</v>
      </c>
      <c r="AC151" s="28" t="s">
        <v>71</v>
      </c>
      <c r="AD151" s="18" t="s">
        <v>124</v>
      </c>
      <c r="AE151" s="27"/>
      <c r="AF151" s="27"/>
      <c r="AG151" s="28"/>
      <c r="AH151" s="28"/>
      <c r="AI151" s="57" t="s">
        <v>110</v>
      </c>
      <c r="AJ151" s="58" t="str">
        <f t="shared" si="46"/>
        <v>(Sigos Automation)</v>
      </c>
      <c r="AK151" s="19">
        <v>1</v>
      </c>
      <c r="AL151" s="19"/>
      <c r="AM151" s="19"/>
      <c r="AN151" s="19"/>
      <c r="AO151" s="19"/>
      <c r="AP151" s="19"/>
      <c r="AQ151" s="20">
        <f ca="1">IF(AND(Email_TaskV2[[#This Row],[Status]]="ON PROGRESS"),TODAY()-Email_TaskV2[[#This Row],[Tanggal nodin RFS/RFI]],0)</f>
        <v>10</v>
      </c>
      <c r="AR151" s="20">
        <f ca="1">IF(AND(Email_TaskV2[[#This Row],[Status]]="ON PROGRESS",Email_TaskV2[[#This Row],[Type]]="RFI"),TODAY()-Email_TaskV2[[#This Row],[Tanggal nodin RFS/RFI]],0)</f>
        <v>10</v>
      </c>
      <c r="AS151" s="20" t="str">
        <f ca="1">IF(Email_TaskV2[[#This Row],[Aging]]&gt;7,"Warning","")</f>
        <v>Warning</v>
      </c>
      <c r="AT151" s="37"/>
      <c r="AU151" s="37"/>
      <c r="AV151" s="37"/>
      <c r="AW151" s="37" t="str">
        <f>IF(AND(Email_TaskV2[[#This Row],[Status]]="ON PROGRESS",Email_TaskV2[[#This Row],[Type]]="RFS"),"YES","")</f>
        <v/>
      </c>
      <c r="AX151" s="17" t="str">
        <f>IF(AND(Email_TaskV2[[#This Row],[Status]]="ON PROGRESS",Email_TaskV2[[#This Row],[Type]]="RFI"),"YES","")</f>
        <v>YES</v>
      </c>
      <c r="AY151" s="37">
        <f>IF(Email_TaskV2[[#This Row],[Nomor Nodin RFS/RFI]]="","",DAY(Email_TaskV2[[#This Row],[Tanggal nodin RFS/RFI]]))</f>
        <v>7</v>
      </c>
      <c r="AZ151" s="45" t="str">
        <f>IF(Email_TaskV2[[#This Row],[Nomor Nodin RFS/RFI]]="","",TEXT(Email_TaskV2[[#This Row],[Tanggal nodin RFS/RFI]],"MMM"))</f>
        <v>Feb</v>
      </c>
      <c r="BA151" s="46" t="str">
        <f>IF(Email_TaskV2[[#This Row],[Nodin BO]]="","No","Yes")</f>
        <v>Yes</v>
      </c>
      <c r="BB151" s="61">
        <f>YEAR(Email_TaskV2[[#This Row],[Tanggal nodin RFS/RFI]])</f>
        <v>2023</v>
      </c>
      <c r="BC151" s="42">
        <f>IF(Email_TaskV2[[#This Row],[Month]]="",13,MONTH(Email_TaskV2[[#This Row],[Tanggal nodin RFS/RFI]]))</f>
        <v>2</v>
      </c>
    </row>
    <row r="152" spans="1:55" ht="15" customHeight="1" x14ac:dyDescent="0.3">
      <c r="A152" s="59">
        <v>151</v>
      </c>
      <c r="B152" s="28" t="s">
        <v>1038</v>
      </c>
      <c r="C152" s="79">
        <v>44965</v>
      </c>
      <c r="D152" s="72" t="s">
        <v>1039</v>
      </c>
      <c r="E152" s="57" t="s">
        <v>676</v>
      </c>
      <c r="F152" s="73">
        <v>0.4</v>
      </c>
      <c r="G152" s="30">
        <v>44965</v>
      </c>
      <c r="H152" s="30"/>
      <c r="I152" s="28"/>
      <c r="J152" s="30"/>
      <c r="K152" s="28"/>
      <c r="L152" s="27"/>
      <c r="M152" s="31"/>
      <c r="N152" s="31" t="s">
        <v>127</v>
      </c>
      <c r="O152" s="31" t="s">
        <v>56</v>
      </c>
      <c r="P152" s="31" t="str">
        <f>VLOOKUP(Email_TaskV2[[#This Row],[PIC Dev]],[1]Organization!C:D,2,FALSE)</f>
        <v>BSM Prepaid</v>
      </c>
      <c r="Q152" s="31"/>
      <c r="R152" s="28"/>
      <c r="S152" s="28" t="s">
        <v>75</v>
      </c>
      <c r="T152" s="28" t="s">
        <v>985</v>
      </c>
      <c r="U152" s="43" t="s">
        <v>986</v>
      </c>
      <c r="V152" s="30">
        <v>44959</v>
      </c>
      <c r="W152" s="28" t="s">
        <v>166</v>
      </c>
      <c r="X152" s="28" t="s">
        <v>160</v>
      </c>
      <c r="Y152" s="28" t="s">
        <v>155</v>
      </c>
      <c r="Z152" s="28" t="s">
        <v>58</v>
      </c>
      <c r="AA152" s="28" t="s">
        <v>59</v>
      </c>
      <c r="AB152" s="28" t="s">
        <v>60</v>
      </c>
      <c r="AC152" s="28" t="s">
        <v>61</v>
      </c>
      <c r="AD152" s="18" t="s">
        <v>151</v>
      </c>
      <c r="AE152" s="27"/>
      <c r="AF152" s="27"/>
      <c r="AG152" s="28"/>
      <c r="AH152" s="28"/>
      <c r="AI152" s="57" t="s">
        <v>62</v>
      </c>
      <c r="AJ152" s="58" t="str">
        <f t="shared" si="46"/>
        <v>(FUT Simulator)</v>
      </c>
      <c r="AK152" s="19"/>
      <c r="AL152" s="19"/>
      <c r="AM152" s="19">
        <v>3</v>
      </c>
      <c r="AN152" s="19"/>
      <c r="AO152" s="19"/>
      <c r="AP152" s="19"/>
      <c r="AQ152" s="20">
        <f ca="1">IF(AND(Email_TaskV2[[#This Row],[Status]]="ON PROGRESS"),TODAY()-Email_TaskV2[[#This Row],[Tanggal nodin RFS/RFI]],0)</f>
        <v>9</v>
      </c>
      <c r="AR152" s="20">
        <f ca="1">IF(AND(Email_TaskV2[[#This Row],[Status]]="ON PROGRESS",Email_TaskV2[[#This Row],[Type]]="RFI"),TODAY()-Email_TaskV2[[#This Row],[Tanggal nodin RFS/RFI]],0)</f>
        <v>9</v>
      </c>
      <c r="AS152" s="20" t="str">
        <f ca="1">IF(Email_TaskV2[[#This Row],[Aging]]&gt;7,"Warning","")</f>
        <v>Warning</v>
      </c>
      <c r="AT152" s="37"/>
      <c r="AU152" s="37"/>
      <c r="AV152" s="37"/>
      <c r="AW152" s="37" t="str">
        <f>IF(AND(Email_TaskV2[[#This Row],[Status]]="ON PROGRESS",Email_TaskV2[[#This Row],[Type]]="RFS"),"YES","")</f>
        <v/>
      </c>
      <c r="AX152" s="49" t="str">
        <f>IF(AND(Email_TaskV2[[#This Row],[Status]]="ON PROGRESS",Email_TaskV2[[#This Row],[Type]]="RFI"),"YES","")</f>
        <v>YES</v>
      </c>
      <c r="AY152" s="37">
        <f>IF(Email_TaskV2[[#This Row],[Nomor Nodin RFS/RFI]]="","",DAY(Email_TaskV2[[#This Row],[Tanggal nodin RFS/RFI]]))</f>
        <v>8</v>
      </c>
      <c r="AZ152" s="45" t="str">
        <f>IF(Email_TaskV2[[#This Row],[Nomor Nodin RFS/RFI]]="","",TEXT(Email_TaskV2[[#This Row],[Tanggal nodin RFS/RFI]],"MMM"))</f>
        <v>Feb</v>
      </c>
      <c r="BA152" s="46" t="str">
        <f>IF(Email_TaskV2[[#This Row],[Nodin BO]]="","No","Yes")</f>
        <v>Yes</v>
      </c>
      <c r="BB152" s="61">
        <f>YEAR(Email_TaskV2[[#This Row],[Tanggal nodin RFS/RFI]])</f>
        <v>2023</v>
      </c>
      <c r="BC152" s="42">
        <f>IF(Email_TaskV2[[#This Row],[Month]]="",13,MONTH(Email_TaskV2[[#This Row],[Tanggal nodin RFS/RFI]]))</f>
        <v>2</v>
      </c>
    </row>
    <row r="153" spans="1:55" ht="15" customHeight="1" x14ac:dyDescent="0.3">
      <c r="A153" s="59">
        <v>152</v>
      </c>
      <c r="B153" s="28" t="s">
        <v>1040</v>
      </c>
      <c r="C153" s="79">
        <v>44966</v>
      </c>
      <c r="D153" s="72" t="s">
        <v>1041</v>
      </c>
      <c r="E153" s="57" t="s">
        <v>55</v>
      </c>
      <c r="F153" s="73">
        <v>0.7</v>
      </c>
      <c r="G153" s="30">
        <v>44967</v>
      </c>
      <c r="H153" s="30"/>
      <c r="I153" s="28" t="s">
        <v>1042</v>
      </c>
      <c r="J153" s="30">
        <v>44971</v>
      </c>
      <c r="K153" s="28"/>
      <c r="L153" s="27"/>
      <c r="M153" s="31"/>
      <c r="N153" s="31" t="s">
        <v>87</v>
      </c>
      <c r="O153" s="31" t="s">
        <v>88</v>
      </c>
      <c r="P153" s="31" t="str">
        <f>VLOOKUP(Email_TaskV2[[#This Row],[PIC Dev]],[1]Organization!C:D,2,FALSE)</f>
        <v>BSM Prepaid</v>
      </c>
      <c r="Q153" s="31"/>
      <c r="R153" s="28"/>
      <c r="S153" s="28" t="s">
        <v>57</v>
      </c>
      <c r="T153" s="28" t="s">
        <v>1011</v>
      </c>
      <c r="U153" s="43" t="s">
        <v>1043</v>
      </c>
      <c r="V153" s="30">
        <v>44963</v>
      </c>
      <c r="W153" s="28" t="s">
        <v>191</v>
      </c>
      <c r="X153" s="28" t="s">
        <v>160</v>
      </c>
      <c r="Y153" s="28" t="s">
        <v>155</v>
      </c>
      <c r="Z153" s="28" t="s">
        <v>58</v>
      </c>
      <c r="AA153" s="28" t="s">
        <v>59</v>
      </c>
      <c r="AB153" s="28" t="s">
        <v>118</v>
      </c>
      <c r="AC153" s="28" t="s">
        <v>61</v>
      </c>
      <c r="AD153" s="18" t="s">
        <v>142</v>
      </c>
      <c r="AE153" s="27" t="s">
        <v>141</v>
      </c>
      <c r="AF153" s="27" t="s">
        <v>604</v>
      </c>
      <c r="AG153" s="28" t="s">
        <v>603</v>
      </c>
      <c r="AH153" s="28"/>
      <c r="AI153" s="57" t="s">
        <v>62</v>
      </c>
      <c r="AJ153" s="58" t="str">
        <f t="shared" si="46"/>
        <v>(FUT Simulator)</v>
      </c>
      <c r="AK153" s="19"/>
      <c r="AL153" s="19"/>
      <c r="AM153" s="19">
        <v>3</v>
      </c>
      <c r="AN153" s="19"/>
      <c r="AO153" s="19"/>
      <c r="AP153" s="19"/>
      <c r="AQ153" s="20">
        <f ca="1">IF(AND(Email_TaskV2[[#This Row],[Status]]="ON PROGRESS"),TODAY()-Email_TaskV2[[#This Row],[Tanggal nodin RFS/RFI]],0)</f>
        <v>0</v>
      </c>
      <c r="AR153" s="20">
        <f ca="1">IF(AND(Email_TaskV2[[#This Row],[Status]]="ON PROGRESS",Email_TaskV2[[#This Row],[Type]]="RFI"),TODAY()-Email_TaskV2[[#This Row],[Tanggal nodin RFS/RFI]],0)</f>
        <v>0</v>
      </c>
      <c r="AS153" s="20" t="str">
        <f ca="1">IF(Email_TaskV2[[#This Row],[Aging]]&gt;7,"Warning","")</f>
        <v/>
      </c>
      <c r="AT153" s="37"/>
      <c r="AU153" s="37"/>
      <c r="AV153" s="37"/>
      <c r="AW153" s="37" t="str">
        <f>IF(AND(Email_TaskV2[[#This Row],[Status]]="ON PROGRESS",Email_TaskV2[[#This Row],[Type]]="RFS"),"YES","")</f>
        <v/>
      </c>
      <c r="AX153" s="17" t="str">
        <f>IF(AND(Email_TaskV2[[#This Row],[Status]]="ON PROGRESS",Email_TaskV2[[#This Row],[Type]]="RFI"),"YES","")</f>
        <v/>
      </c>
      <c r="AY153" s="37">
        <f>IF(Email_TaskV2[[#This Row],[Nomor Nodin RFS/RFI]]="","",DAY(Email_TaskV2[[#This Row],[Tanggal nodin RFS/RFI]]))</f>
        <v>9</v>
      </c>
      <c r="AZ153" s="45" t="str">
        <f>IF(Email_TaskV2[[#This Row],[Nomor Nodin RFS/RFI]]="","",TEXT(Email_TaskV2[[#This Row],[Tanggal nodin RFS/RFI]],"MMM"))</f>
        <v>Feb</v>
      </c>
      <c r="BA153" s="46" t="str">
        <f>IF(Email_TaskV2[[#This Row],[Nodin BO]]="","No","Yes")</f>
        <v>Yes</v>
      </c>
      <c r="BB153" s="61">
        <f>YEAR(Email_TaskV2[[#This Row],[Tanggal nodin RFS/RFI]])</f>
        <v>2023</v>
      </c>
      <c r="BC153" s="42">
        <f>IF(Email_TaskV2[[#This Row],[Month]]="",13,MONTH(Email_TaskV2[[#This Row],[Tanggal nodin RFS/RFI]]))</f>
        <v>2</v>
      </c>
    </row>
    <row r="154" spans="1:55" ht="15" customHeight="1" x14ac:dyDescent="0.3">
      <c r="A154" s="59">
        <v>153</v>
      </c>
      <c r="B154" s="28" t="s">
        <v>1044</v>
      </c>
      <c r="C154" s="79">
        <v>44966</v>
      </c>
      <c r="D154" s="33" t="s">
        <v>1045</v>
      </c>
      <c r="E154" s="28" t="s">
        <v>55</v>
      </c>
      <c r="F154" s="28" t="s">
        <v>78</v>
      </c>
      <c r="G154" s="30">
        <v>44970</v>
      </c>
      <c r="H154" s="30">
        <v>44970</v>
      </c>
      <c r="I154" s="28" t="s">
        <v>1046</v>
      </c>
      <c r="J154" s="30">
        <v>44970</v>
      </c>
      <c r="K154" s="43" t="s">
        <v>1047</v>
      </c>
      <c r="L154" s="22">
        <f t="shared" ref="L154" si="53">H154-C154</f>
        <v>4</v>
      </c>
      <c r="M154" s="22">
        <f t="shared" ref="M154" si="54">J154-G154</f>
        <v>0</v>
      </c>
      <c r="N154" s="31" t="s">
        <v>114</v>
      </c>
      <c r="O154" s="31" t="s">
        <v>115</v>
      </c>
      <c r="P154" s="31" t="str">
        <f>VLOOKUP(Email_TaskV2[[#This Row],[PIC Dev]],[1]Organization!C:D,2,FALSE)</f>
        <v>BSM Prepaid</v>
      </c>
      <c r="Q154" s="31"/>
      <c r="R154" s="28">
        <v>32</v>
      </c>
      <c r="S154" s="28" t="s">
        <v>75</v>
      </c>
      <c r="T154" s="28" t="s">
        <v>1048</v>
      </c>
      <c r="U154" s="28" t="s">
        <v>1049</v>
      </c>
      <c r="V154" s="30">
        <v>44953</v>
      </c>
      <c r="W154" s="28" t="s">
        <v>167</v>
      </c>
      <c r="X154" s="28" t="s">
        <v>236</v>
      </c>
      <c r="Y154" s="28" t="s">
        <v>237</v>
      </c>
      <c r="Z154" s="28" t="s">
        <v>58</v>
      </c>
      <c r="AA154" s="28" t="s">
        <v>59</v>
      </c>
      <c r="AB154" s="28" t="s">
        <v>126</v>
      </c>
      <c r="AC154" s="28" t="s">
        <v>61</v>
      </c>
      <c r="AD154" s="18" t="s">
        <v>132</v>
      </c>
      <c r="AE154" s="27"/>
      <c r="AF154" s="27"/>
      <c r="AG154" s="28"/>
      <c r="AH154" s="28"/>
      <c r="AI154" s="57" t="s">
        <v>64</v>
      </c>
      <c r="AJ154" s="58" t="str">
        <f t="shared" si="46"/>
        <v/>
      </c>
      <c r="AK154" s="19"/>
      <c r="AL154" s="19"/>
      <c r="AM154" s="19"/>
      <c r="AN154" s="19"/>
      <c r="AO154" s="19"/>
      <c r="AP154" s="19"/>
      <c r="AQ154" s="20">
        <f ca="1">IF(AND(Email_TaskV2[[#This Row],[Status]]="ON PROGRESS"),TODAY()-Email_TaskV2[[#This Row],[Tanggal nodin RFS/RFI]],0)</f>
        <v>0</v>
      </c>
      <c r="AR154" s="20">
        <f ca="1">IF(AND(Email_TaskV2[[#This Row],[Status]]="ON PROGRESS",Email_TaskV2[[#This Row],[Type]]="RFI"),TODAY()-Email_TaskV2[[#This Row],[Tanggal nodin RFS/RFI]],0)</f>
        <v>0</v>
      </c>
      <c r="AS154" s="20" t="str">
        <f ca="1">IF(Email_TaskV2[[#This Row],[Aging]]&gt;7,"Warning","")</f>
        <v/>
      </c>
      <c r="AT154" s="37"/>
      <c r="AU154" s="37"/>
      <c r="AV154" s="37"/>
      <c r="AW154" s="37" t="str">
        <f>IF(AND(Email_TaskV2[[#This Row],[Status]]="ON PROGRESS",Email_TaskV2[[#This Row],[Type]]="RFS"),"YES","")</f>
        <v/>
      </c>
      <c r="AX154" s="17" t="str">
        <f>IF(AND(Email_TaskV2[[#This Row],[Status]]="ON PROGRESS",Email_TaskV2[[#This Row],[Type]]="RFI"),"YES","")</f>
        <v/>
      </c>
      <c r="AY154" s="37">
        <f>IF(Email_TaskV2[[#This Row],[Nomor Nodin RFS/RFI]]="","",DAY(Email_TaskV2[[#This Row],[Tanggal nodin RFS/RFI]]))</f>
        <v>9</v>
      </c>
      <c r="AZ154" s="45" t="str">
        <f>IF(Email_TaskV2[[#This Row],[Nomor Nodin RFS/RFI]]="","",TEXT(Email_TaskV2[[#This Row],[Tanggal nodin RFS/RFI]],"MMM"))</f>
        <v>Feb</v>
      </c>
      <c r="BA154" s="46" t="str">
        <f>IF(Email_TaskV2[[#This Row],[Nodin BO]]="","No","Yes")</f>
        <v>Yes</v>
      </c>
      <c r="BB154" s="61">
        <f>YEAR(Email_TaskV2[[#This Row],[Tanggal nodin RFS/RFI]])</f>
        <v>2023</v>
      </c>
      <c r="BC154" s="42">
        <f>IF(Email_TaskV2[[#This Row],[Month]]="",13,MONTH(Email_TaskV2[[#This Row],[Tanggal nodin RFS/RFI]]))</f>
        <v>2</v>
      </c>
    </row>
    <row r="155" spans="1:55" ht="15" customHeight="1" x14ac:dyDescent="0.3">
      <c r="A155" s="59">
        <v>154</v>
      </c>
      <c r="B155" s="28" t="s">
        <v>1050</v>
      </c>
      <c r="C155" s="79">
        <v>44966</v>
      </c>
      <c r="D155" s="72" t="s">
        <v>1051</v>
      </c>
      <c r="E155" s="57" t="s">
        <v>676</v>
      </c>
      <c r="F155" s="56" t="s">
        <v>974</v>
      </c>
      <c r="G155" s="30"/>
      <c r="H155" s="30"/>
      <c r="I155" s="28"/>
      <c r="J155" s="30"/>
      <c r="K155" s="28"/>
      <c r="L155" s="27"/>
      <c r="M155" s="31"/>
      <c r="N155" s="31" t="s">
        <v>127</v>
      </c>
      <c r="O155" s="31" t="s">
        <v>56</v>
      </c>
      <c r="P155" s="31" t="str">
        <f>VLOOKUP(Email_TaskV2[[#This Row],[PIC Dev]],[1]Organization!C:D,2,FALSE)</f>
        <v>BSM Prepaid</v>
      </c>
      <c r="Q155" s="31"/>
      <c r="R155" s="28"/>
      <c r="S155" s="28" t="s">
        <v>75</v>
      </c>
      <c r="T155" s="28" t="s">
        <v>1052</v>
      </c>
      <c r="U155" s="43" t="s">
        <v>1053</v>
      </c>
      <c r="V155" s="30">
        <v>44966</v>
      </c>
      <c r="W155" s="28" t="s">
        <v>166</v>
      </c>
      <c r="X155" s="28" t="s">
        <v>1054</v>
      </c>
      <c r="Y155" s="28" t="s">
        <v>1055</v>
      </c>
      <c r="Z155" s="28" t="s">
        <v>58</v>
      </c>
      <c r="AA155" s="28" t="s">
        <v>59</v>
      </c>
      <c r="AB155" s="28" t="s">
        <v>60</v>
      </c>
      <c r="AC155" s="28" t="s">
        <v>61</v>
      </c>
      <c r="AD155" s="75" t="s">
        <v>89</v>
      </c>
      <c r="AE155" s="27"/>
      <c r="AF155" s="27"/>
      <c r="AG155" s="28"/>
      <c r="AH155" s="28"/>
      <c r="AI155" s="57" t="s">
        <v>64</v>
      </c>
      <c r="AJ155" s="58" t="str">
        <f t="shared" si="46"/>
        <v/>
      </c>
      <c r="AK155" s="19"/>
      <c r="AL155" s="19"/>
      <c r="AM155" s="19"/>
      <c r="AN155" s="19"/>
      <c r="AO155" s="19"/>
      <c r="AP155" s="19"/>
      <c r="AQ155" s="20">
        <f ca="1">IF(AND(Email_TaskV2[[#This Row],[Status]]="ON PROGRESS"),TODAY()-Email_TaskV2[[#This Row],[Tanggal nodin RFS/RFI]],0)</f>
        <v>8</v>
      </c>
      <c r="AR155" s="20">
        <f ca="1">IF(AND(Email_TaskV2[[#This Row],[Status]]="ON PROGRESS",Email_TaskV2[[#This Row],[Type]]="RFI"),TODAY()-Email_TaskV2[[#This Row],[Tanggal nodin RFS/RFI]],0)</f>
        <v>8</v>
      </c>
      <c r="AS155" s="20" t="str">
        <f ca="1">IF(Email_TaskV2[[#This Row],[Aging]]&gt;7,"Warning","")</f>
        <v>Warning</v>
      </c>
      <c r="AT155" s="37"/>
      <c r="AU155" s="37"/>
      <c r="AV155" s="37"/>
      <c r="AW155" s="37" t="str">
        <f>IF(AND(Email_TaskV2[[#This Row],[Status]]="ON PROGRESS",Email_TaskV2[[#This Row],[Type]]="RFS"),"YES","")</f>
        <v/>
      </c>
      <c r="AX155" s="49" t="str">
        <f>IF(AND(Email_TaskV2[[#This Row],[Status]]="ON PROGRESS",Email_TaskV2[[#This Row],[Type]]="RFI"),"YES","")</f>
        <v>YES</v>
      </c>
      <c r="AY155" s="37">
        <f>IF(Email_TaskV2[[#This Row],[Nomor Nodin RFS/RFI]]="","",DAY(Email_TaskV2[[#This Row],[Tanggal nodin RFS/RFI]]))</f>
        <v>9</v>
      </c>
      <c r="AZ155" s="45" t="str">
        <f>IF(Email_TaskV2[[#This Row],[Nomor Nodin RFS/RFI]]="","",TEXT(Email_TaskV2[[#This Row],[Tanggal nodin RFS/RFI]],"MMM"))</f>
        <v>Feb</v>
      </c>
      <c r="BA155" s="46" t="str">
        <f>IF(Email_TaskV2[[#This Row],[Nodin BO]]="","No","Yes")</f>
        <v>Yes</v>
      </c>
      <c r="BB155" s="61">
        <f>YEAR(Email_TaskV2[[#This Row],[Tanggal nodin RFS/RFI]])</f>
        <v>2023</v>
      </c>
      <c r="BC155" s="42">
        <f>IF(Email_TaskV2[[#This Row],[Month]]="",13,MONTH(Email_TaskV2[[#This Row],[Tanggal nodin RFS/RFI]]))</f>
        <v>2</v>
      </c>
    </row>
    <row r="156" spans="1:55" ht="15" customHeight="1" x14ac:dyDescent="0.3">
      <c r="A156" s="59">
        <v>155</v>
      </c>
      <c r="B156" s="28" t="s">
        <v>1056</v>
      </c>
      <c r="C156" s="79">
        <v>44966</v>
      </c>
      <c r="D156" s="72" t="s">
        <v>1057</v>
      </c>
      <c r="E156" s="57" t="s">
        <v>676</v>
      </c>
      <c r="F156" s="56" t="s">
        <v>974</v>
      </c>
      <c r="G156" s="30"/>
      <c r="H156" s="30"/>
      <c r="I156" s="28"/>
      <c r="J156" s="30"/>
      <c r="K156" s="28"/>
      <c r="L156" s="27"/>
      <c r="M156" s="31"/>
      <c r="N156" s="31" t="s">
        <v>136</v>
      </c>
      <c r="O156" s="31" t="s">
        <v>137</v>
      </c>
      <c r="P156" s="31" t="str">
        <f>VLOOKUP(Email_TaskV2[[#This Row],[PIC Dev]],[1]Organization!C:D,2,FALSE)</f>
        <v>Postpaid, Roaming, and Interconnect</v>
      </c>
      <c r="Q156" s="31"/>
      <c r="R156" s="28"/>
      <c r="S156" s="28" t="s">
        <v>57</v>
      </c>
      <c r="T156" s="28" t="s">
        <v>1058</v>
      </c>
      <c r="U156" s="28" t="s">
        <v>1059</v>
      </c>
      <c r="V156" s="30">
        <v>44958</v>
      </c>
      <c r="W156" s="28" t="s">
        <v>167</v>
      </c>
      <c r="X156" s="28" t="s">
        <v>183</v>
      </c>
      <c r="Y156" s="28" t="s">
        <v>184</v>
      </c>
      <c r="Z156" s="28" t="s">
        <v>58</v>
      </c>
      <c r="AA156" s="28" t="s">
        <v>59</v>
      </c>
      <c r="AB156" s="28" t="s">
        <v>60</v>
      </c>
      <c r="AC156" s="28" t="s">
        <v>71</v>
      </c>
      <c r="AD156" s="18" t="s">
        <v>85</v>
      </c>
      <c r="AE156" s="27" t="s">
        <v>72</v>
      </c>
      <c r="AF156" s="27"/>
      <c r="AG156" s="28"/>
      <c r="AH156" s="28"/>
      <c r="AI156" s="57" t="s">
        <v>64</v>
      </c>
      <c r="AJ156" s="58" t="str">
        <f t="shared" si="46"/>
        <v/>
      </c>
      <c r="AK156" s="19"/>
      <c r="AL156" s="19"/>
      <c r="AM156" s="19"/>
      <c r="AN156" s="19"/>
      <c r="AO156" s="19"/>
      <c r="AP156" s="19"/>
      <c r="AQ156" s="20">
        <f ca="1">IF(AND(Email_TaskV2[[#This Row],[Status]]="ON PROGRESS"),TODAY()-Email_TaskV2[[#This Row],[Tanggal nodin RFS/RFI]],0)</f>
        <v>8</v>
      </c>
      <c r="AR156" s="20">
        <f ca="1">IF(AND(Email_TaskV2[[#This Row],[Status]]="ON PROGRESS",Email_TaskV2[[#This Row],[Type]]="RFI"),TODAY()-Email_TaskV2[[#This Row],[Tanggal nodin RFS/RFI]],0)</f>
        <v>0</v>
      </c>
      <c r="AS156" s="20" t="str">
        <f ca="1">IF(Email_TaskV2[[#This Row],[Aging]]&gt;7,"Warning","")</f>
        <v>Warning</v>
      </c>
      <c r="AT156" s="37"/>
      <c r="AU156" s="37"/>
      <c r="AV156" s="37"/>
      <c r="AW156" s="37" t="str">
        <f>IF(AND(Email_TaskV2[[#This Row],[Status]]="ON PROGRESS",Email_TaskV2[[#This Row],[Type]]="RFS"),"YES","")</f>
        <v>YES</v>
      </c>
      <c r="AX156" s="17" t="str">
        <f>IF(AND(Email_TaskV2[[#This Row],[Status]]="ON PROGRESS",Email_TaskV2[[#This Row],[Type]]="RFI"),"YES","")</f>
        <v/>
      </c>
      <c r="AY156" s="37">
        <f>IF(Email_TaskV2[[#This Row],[Nomor Nodin RFS/RFI]]="","",DAY(Email_TaskV2[[#This Row],[Tanggal nodin RFS/RFI]]))</f>
        <v>9</v>
      </c>
      <c r="AZ156" s="45" t="str">
        <f>IF(Email_TaskV2[[#This Row],[Nomor Nodin RFS/RFI]]="","",TEXT(Email_TaskV2[[#This Row],[Tanggal nodin RFS/RFI]],"MMM"))</f>
        <v>Feb</v>
      </c>
      <c r="BA156" s="46" t="str">
        <f>IF(Email_TaskV2[[#This Row],[Nodin BO]]="","No","Yes")</f>
        <v>Yes</v>
      </c>
      <c r="BB156" s="61">
        <f>YEAR(Email_TaskV2[[#This Row],[Tanggal nodin RFS/RFI]])</f>
        <v>2023</v>
      </c>
      <c r="BC156" s="42">
        <f>IF(Email_TaskV2[[#This Row],[Month]]="",13,MONTH(Email_TaskV2[[#This Row],[Tanggal nodin RFS/RFI]]))</f>
        <v>2</v>
      </c>
    </row>
    <row r="157" spans="1:55" ht="15" customHeight="1" x14ac:dyDescent="0.3">
      <c r="A157" s="59">
        <v>156</v>
      </c>
      <c r="B157" s="28" t="s">
        <v>1060</v>
      </c>
      <c r="C157" s="79">
        <v>44967</v>
      </c>
      <c r="D157" s="72" t="s">
        <v>1061</v>
      </c>
      <c r="E157" s="57" t="s">
        <v>676</v>
      </c>
      <c r="F157" s="56" t="s">
        <v>974</v>
      </c>
      <c r="G157" s="30"/>
      <c r="H157" s="30"/>
      <c r="I157" s="28"/>
      <c r="J157" s="30"/>
      <c r="K157" s="28"/>
      <c r="L157" s="27"/>
      <c r="M157" s="31"/>
      <c r="N157" s="31" t="s">
        <v>111</v>
      </c>
      <c r="O157" s="31" t="s">
        <v>112</v>
      </c>
      <c r="P157" s="31" t="str">
        <f>VLOOKUP(Email_TaskV2[[#This Row],[PIC Dev]],[1]Organization!C:D,2,FALSE)</f>
        <v>Digital and VAS</v>
      </c>
      <c r="Q157" s="31"/>
      <c r="R157" s="28"/>
      <c r="S157" s="28" t="s">
        <v>57</v>
      </c>
      <c r="T157" s="28" t="s">
        <v>1062</v>
      </c>
      <c r="U157" s="43" t="s">
        <v>1063</v>
      </c>
      <c r="V157" s="30">
        <v>44911</v>
      </c>
      <c r="W157" s="28" t="s">
        <v>113</v>
      </c>
      <c r="X157" s="28" t="s">
        <v>164</v>
      </c>
      <c r="Y157" s="28" t="s">
        <v>165</v>
      </c>
      <c r="Z157" s="28" t="s">
        <v>58</v>
      </c>
      <c r="AA157" s="28" t="s">
        <v>59</v>
      </c>
      <c r="AB157" s="28" t="s">
        <v>113</v>
      </c>
      <c r="AC157" s="28" t="s">
        <v>71</v>
      </c>
      <c r="AD157" s="18" t="s">
        <v>95</v>
      </c>
      <c r="AE157" s="27" t="s">
        <v>129</v>
      </c>
      <c r="AF157" s="27"/>
      <c r="AG157" s="28"/>
      <c r="AH157" s="28"/>
      <c r="AI157" s="57" t="s">
        <v>64</v>
      </c>
      <c r="AJ157" s="58" t="str">
        <f t="shared" si="46"/>
        <v/>
      </c>
      <c r="AK157" s="19"/>
      <c r="AL157" s="19"/>
      <c r="AM157" s="19"/>
      <c r="AN157" s="19"/>
      <c r="AO157" s="19"/>
      <c r="AP157" s="19"/>
      <c r="AQ157" s="20">
        <f ca="1">IF(AND(Email_TaskV2[[#This Row],[Status]]="ON PROGRESS"),TODAY()-Email_TaskV2[[#This Row],[Tanggal nodin RFS/RFI]],0)</f>
        <v>7</v>
      </c>
      <c r="AR157" s="20">
        <f ca="1">IF(AND(Email_TaskV2[[#This Row],[Status]]="ON PROGRESS",Email_TaskV2[[#This Row],[Type]]="RFI"),TODAY()-Email_TaskV2[[#This Row],[Tanggal nodin RFS/RFI]],0)</f>
        <v>0</v>
      </c>
      <c r="AS157" s="20" t="str">
        <f ca="1">IF(Email_TaskV2[[#This Row],[Aging]]&gt;7,"Warning","")</f>
        <v/>
      </c>
      <c r="AT157" s="37"/>
      <c r="AU157" s="37"/>
      <c r="AV157" s="37"/>
      <c r="AW157" s="37" t="str">
        <f>IF(AND(Email_TaskV2[[#This Row],[Status]]="ON PROGRESS",Email_TaskV2[[#This Row],[Type]]="RFS"),"YES","")</f>
        <v>YES</v>
      </c>
      <c r="AX157" s="49" t="str">
        <f>IF(AND(Email_TaskV2[[#This Row],[Status]]="ON PROGRESS",Email_TaskV2[[#This Row],[Type]]="RFI"),"YES","")</f>
        <v/>
      </c>
      <c r="AY157" s="37">
        <f>IF(Email_TaskV2[[#This Row],[Nomor Nodin RFS/RFI]]="","",DAY(Email_TaskV2[[#This Row],[Tanggal nodin RFS/RFI]]))</f>
        <v>10</v>
      </c>
      <c r="AZ157" s="45" t="str">
        <f>IF(Email_TaskV2[[#This Row],[Nomor Nodin RFS/RFI]]="","",TEXT(Email_TaskV2[[#This Row],[Tanggal nodin RFS/RFI]],"MMM"))</f>
        <v>Feb</v>
      </c>
      <c r="BA157" s="46" t="str">
        <f>IF(Email_TaskV2[[#This Row],[Nodin BO]]="","No","Yes")</f>
        <v>Yes</v>
      </c>
      <c r="BB157" s="61">
        <f>YEAR(Email_TaskV2[[#This Row],[Tanggal nodin RFS/RFI]])</f>
        <v>2023</v>
      </c>
      <c r="BC157" s="42">
        <f>IF(Email_TaskV2[[#This Row],[Month]]="",13,MONTH(Email_TaskV2[[#This Row],[Tanggal nodin RFS/RFI]]))</f>
        <v>2</v>
      </c>
    </row>
    <row r="158" spans="1:55" ht="15" customHeight="1" x14ac:dyDescent="0.3">
      <c r="A158" s="59">
        <v>157</v>
      </c>
      <c r="B158" s="28" t="s">
        <v>1064</v>
      </c>
      <c r="C158" s="79">
        <v>44966</v>
      </c>
      <c r="D158" s="71" t="s">
        <v>1065</v>
      </c>
      <c r="E158" s="57" t="s">
        <v>676</v>
      </c>
      <c r="F158" s="56" t="s">
        <v>974</v>
      </c>
      <c r="G158" s="30"/>
      <c r="H158" s="30"/>
      <c r="I158" s="28"/>
      <c r="J158" s="30"/>
      <c r="K158" s="28"/>
      <c r="L158" s="27"/>
      <c r="M158" s="31"/>
      <c r="N158" s="31" t="s">
        <v>133</v>
      </c>
      <c r="O158" s="31" t="s">
        <v>134</v>
      </c>
      <c r="P158" s="31" t="str">
        <f>VLOOKUP(Email_TaskV2[[#This Row],[PIC Dev]],[1]Organization!C:D,2,FALSE)</f>
        <v>BSM Prepaid</v>
      </c>
      <c r="Q158" s="31"/>
      <c r="R158" s="28"/>
      <c r="S158" s="28" t="s">
        <v>57</v>
      </c>
      <c r="T158" s="28"/>
      <c r="U158" s="28"/>
      <c r="V158" s="28"/>
      <c r="W158" s="28" t="s">
        <v>120</v>
      </c>
      <c r="X158" s="28"/>
      <c r="Y158" s="28"/>
      <c r="Z158" s="28" t="s">
        <v>58</v>
      </c>
      <c r="AA158" s="28" t="s">
        <v>59</v>
      </c>
      <c r="AB158" s="28" t="s">
        <v>120</v>
      </c>
      <c r="AC158" s="28" t="s">
        <v>71</v>
      </c>
      <c r="AD158" s="18" t="s">
        <v>85</v>
      </c>
      <c r="AE158" s="27" t="s">
        <v>72</v>
      </c>
      <c r="AF158" s="27"/>
      <c r="AG158" s="28"/>
      <c r="AH158" s="28"/>
      <c r="AI158" s="57" t="s">
        <v>64</v>
      </c>
      <c r="AJ158" s="58" t="str">
        <f t="shared" si="46"/>
        <v/>
      </c>
      <c r="AK158" s="19"/>
      <c r="AL158" s="19"/>
      <c r="AM158" s="19"/>
      <c r="AN158" s="19"/>
      <c r="AO158" s="19"/>
      <c r="AP158" s="19"/>
      <c r="AQ158" s="20">
        <f ca="1">IF(AND(Email_TaskV2[[#This Row],[Status]]="ON PROGRESS"),TODAY()-Email_TaskV2[[#This Row],[Tanggal nodin RFS/RFI]],0)</f>
        <v>8</v>
      </c>
      <c r="AR158" s="20">
        <f ca="1">IF(AND(Email_TaskV2[[#This Row],[Status]]="ON PROGRESS",Email_TaskV2[[#This Row],[Type]]="RFI"),TODAY()-Email_TaskV2[[#This Row],[Tanggal nodin RFS/RFI]],0)</f>
        <v>0</v>
      </c>
      <c r="AS158" s="20" t="str">
        <f ca="1">IF(Email_TaskV2[[#This Row],[Aging]]&gt;7,"Warning","")</f>
        <v>Warning</v>
      </c>
      <c r="AT158" s="37"/>
      <c r="AU158" s="37"/>
      <c r="AV158" s="37"/>
      <c r="AW158" s="17" t="str">
        <f>IF(AND(Email_TaskV2[[#This Row],[Status]]="ON PROGRESS",Email_TaskV2[[#This Row],[Type]]="RFS"),"YES","")</f>
        <v>YES</v>
      </c>
      <c r="AX158" s="17" t="str">
        <f>IF(AND(Email_TaskV2[[#This Row],[Status]]="ON PROGRESS",Email_TaskV2[[#This Row],[Type]]="RFI"),"YES","")</f>
        <v/>
      </c>
      <c r="AY158" s="17">
        <f>IF(Email_TaskV2[[#This Row],[Nomor Nodin RFS/RFI]]="","",DAY(Email_TaskV2[[#This Row],[Tanggal nodin RFS/RFI]]))</f>
        <v>9</v>
      </c>
      <c r="AZ158" s="40" t="str">
        <f>IF(Email_TaskV2[[#This Row],[Nomor Nodin RFS/RFI]]="","",TEXT(Email_TaskV2[[#This Row],[Tanggal nodin RFS/RFI]],"MMM"))</f>
        <v>Feb</v>
      </c>
      <c r="BA158" s="46" t="str">
        <f>IF(Email_TaskV2[[#This Row],[Nodin BO]]="","No","Yes")</f>
        <v>No</v>
      </c>
      <c r="BB158" s="61">
        <f>YEAR(Email_TaskV2[[#This Row],[Tanggal nodin RFS/RFI]])</f>
        <v>2023</v>
      </c>
      <c r="BC158" s="25">
        <f>IF(Email_TaskV2[[#This Row],[Month]]="",13,MONTH(Email_TaskV2[[#This Row],[Tanggal nodin RFS/RFI]]))</f>
        <v>2</v>
      </c>
    </row>
    <row r="159" spans="1:55" ht="15" customHeight="1" x14ac:dyDescent="0.3">
      <c r="A159" s="59">
        <v>158</v>
      </c>
      <c r="B159" s="28" t="s">
        <v>1066</v>
      </c>
      <c r="C159" s="79">
        <v>44967</v>
      </c>
      <c r="D159" s="71" t="s">
        <v>1067</v>
      </c>
      <c r="E159" s="57" t="s">
        <v>676</v>
      </c>
      <c r="F159" s="73">
        <v>0.3</v>
      </c>
      <c r="G159" s="30">
        <v>44971</v>
      </c>
      <c r="H159" s="30"/>
      <c r="I159" s="28"/>
      <c r="J159" s="30"/>
      <c r="K159" s="28"/>
      <c r="L159" s="27"/>
      <c r="M159" s="31"/>
      <c r="N159" s="31" t="s">
        <v>99</v>
      </c>
      <c r="O159" s="31" t="s">
        <v>100</v>
      </c>
      <c r="P159" s="31" t="str">
        <f>VLOOKUP(Email_TaskV2[[#This Row],[PIC Dev]],[1]Organization!C:D,2,FALSE)</f>
        <v>Postpaid, Roaming, and Interconnect</v>
      </c>
      <c r="Q159" s="31"/>
      <c r="R159" s="28"/>
      <c r="S159" s="28" t="s">
        <v>75</v>
      </c>
      <c r="T159" s="28" t="s">
        <v>1068</v>
      </c>
      <c r="U159" s="28" t="s">
        <v>1069</v>
      </c>
      <c r="V159" s="30">
        <v>44967</v>
      </c>
      <c r="W159" s="28" t="s">
        <v>167</v>
      </c>
      <c r="X159" s="28" t="s">
        <v>160</v>
      </c>
      <c r="Y159" s="28" t="s">
        <v>155</v>
      </c>
      <c r="Z159" s="28" t="s">
        <v>58</v>
      </c>
      <c r="AA159" s="28" t="s">
        <v>59</v>
      </c>
      <c r="AB159" s="28" t="s">
        <v>60</v>
      </c>
      <c r="AC159" s="28" t="s">
        <v>84</v>
      </c>
      <c r="AD159" s="18" t="s">
        <v>106</v>
      </c>
      <c r="AE159" s="27"/>
      <c r="AF159" s="27"/>
      <c r="AG159" s="28"/>
      <c r="AH159" s="28"/>
      <c r="AI159" s="57" t="s">
        <v>62</v>
      </c>
      <c r="AJ159" s="58" t="str">
        <f t="shared" si="46"/>
        <v>(FUT Simulator)</v>
      </c>
      <c r="AK159" s="19"/>
      <c r="AL159" s="19"/>
      <c r="AM159" s="19">
        <v>3</v>
      </c>
      <c r="AN159" s="19"/>
      <c r="AO159" s="19"/>
      <c r="AP159" s="19"/>
      <c r="AQ159" s="20">
        <f ca="1">IF(AND(Email_TaskV2[[#This Row],[Status]]="ON PROGRESS"),TODAY()-Email_TaskV2[[#This Row],[Tanggal nodin RFS/RFI]],0)</f>
        <v>7</v>
      </c>
      <c r="AR159" s="20">
        <f ca="1">IF(AND(Email_TaskV2[[#This Row],[Status]]="ON PROGRESS",Email_TaskV2[[#This Row],[Type]]="RFI"),TODAY()-Email_TaskV2[[#This Row],[Tanggal nodin RFS/RFI]],0)</f>
        <v>7</v>
      </c>
      <c r="AS159" s="20" t="str">
        <f ca="1">IF(Email_TaskV2[[#This Row],[Aging]]&gt;7,"Warning","")</f>
        <v/>
      </c>
      <c r="AT159" s="37"/>
      <c r="AU159" s="37"/>
      <c r="AV159" s="37"/>
      <c r="AW159" s="17" t="str">
        <f>IF(AND(Email_TaskV2[[#This Row],[Status]]="ON PROGRESS",Email_TaskV2[[#This Row],[Type]]="RFS"),"YES","")</f>
        <v/>
      </c>
      <c r="AX159" s="17" t="str">
        <f>IF(AND(Email_TaskV2[[#This Row],[Status]]="ON PROGRESS",Email_TaskV2[[#This Row],[Type]]="RFI"),"YES","")</f>
        <v>YES</v>
      </c>
      <c r="AY159" s="17">
        <f>IF(Email_TaskV2[[#This Row],[Nomor Nodin RFS/RFI]]="","",DAY(Email_TaskV2[[#This Row],[Tanggal nodin RFS/RFI]]))</f>
        <v>10</v>
      </c>
      <c r="AZ159" s="40" t="str">
        <f>IF(Email_TaskV2[[#This Row],[Nomor Nodin RFS/RFI]]="","",TEXT(Email_TaskV2[[#This Row],[Tanggal nodin RFS/RFI]],"MMM"))</f>
        <v>Feb</v>
      </c>
      <c r="BA159" s="46" t="str">
        <f>IF(Email_TaskV2[[#This Row],[Nodin BO]]="","No","Yes")</f>
        <v>Yes</v>
      </c>
      <c r="BB159" s="61">
        <f>YEAR(Email_TaskV2[[#This Row],[Tanggal nodin RFS/RFI]])</f>
        <v>2023</v>
      </c>
      <c r="BC159" s="25">
        <f>IF(Email_TaskV2[[#This Row],[Month]]="",13,MONTH(Email_TaskV2[[#This Row],[Tanggal nodin RFS/RFI]]))</f>
        <v>2</v>
      </c>
    </row>
    <row r="160" spans="1:55" ht="15" customHeight="1" x14ac:dyDescent="0.3">
      <c r="A160" s="59">
        <v>159</v>
      </c>
      <c r="B160" s="28" t="s">
        <v>1070</v>
      </c>
      <c r="C160" s="79">
        <v>44967</v>
      </c>
      <c r="D160" s="72" t="s">
        <v>1071</v>
      </c>
      <c r="E160" s="57" t="s">
        <v>55</v>
      </c>
      <c r="F160" s="70" t="s">
        <v>144</v>
      </c>
      <c r="G160" s="30"/>
      <c r="H160" s="30"/>
      <c r="I160" s="28"/>
      <c r="J160" s="30">
        <v>44971</v>
      </c>
      <c r="K160" s="28"/>
      <c r="L160" s="27"/>
      <c r="M160" s="31"/>
      <c r="N160" s="31" t="s">
        <v>127</v>
      </c>
      <c r="O160" s="31" t="s">
        <v>56</v>
      </c>
      <c r="P160" s="31" t="str">
        <f>VLOOKUP(Email_TaskV2[[#This Row],[PIC Dev]],[1]Organization!C:D,2,FALSE)</f>
        <v>BSM Prepaid</v>
      </c>
      <c r="Q160" s="31"/>
      <c r="R160" s="28"/>
      <c r="S160" s="28" t="s">
        <v>57</v>
      </c>
      <c r="T160" s="28" t="s">
        <v>1072</v>
      </c>
      <c r="U160" s="43" t="s">
        <v>1073</v>
      </c>
      <c r="V160" s="30">
        <v>44967</v>
      </c>
      <c r="W160" s="28" t="s">
        <v>166</v>
      </c>
      <c r="X160" s="28" t="s">
        <v>383</v>
      </c>
      <c r="Y160" s="28" t="s">
        <v>224</v>
      </c>
      <c r="Z160" s="28" t="s">
        <v>58</v>
      </c>
      <c r="AA160" s="28" t="s">
        <v>59</v>
      </c>
      <c r="AB160" s="28" t="s">
        <v>60</v>
      </c>
      <c r="AC160" s="28" t="s">
        <v>61</v>
      </c>
      <c r="AD160" s="18" t="s">
        <v>142</v>
      </c>
      <c r="AE160" s="27" t="s">
        <v>141</v>
      </c>
      <c r="AF160" s="27" t="s">
        <v>604</v>
      </c>
      <c r="AG160" s="28" t="s">
        <v>603</v>
      </c>
      <c r="AH160" s="28"/>
      <c r="AI160" s="57" t="s">
        <v>64</v>
      </c>
      <c r="AJ160" s="58" t="str">
        <f t="shared" si="46"/>
        <v/>
      </c>
      <c r="AK160" s="19"/>
      <c r="AL160" s="19"/>
      <c r="AM160" s="19"/>
      <c r="AN160" s="19"/>
      <c r="AO160" s="19"/>
      <c r="AP160" s="19"/>
      <c r="AQ160" s="20">
        <f ca="1">IF(AND(Email_TaskV2[[#This Row],[Status]]="ON PROGRESS"),TODAY()-Email_TaskV2[[#This Row],[Tanggal nodin RFS/RFI]],0)</f>
        <v>0</v>
      </c>
      <c r="AR160" s="20">
        <f ca="1">IF(AND(Email_TaskV2[[#This Row],[Status]]="ON PROGRESS",Email_TaskV2[[#This Row],[Type]]="RFI"),TODAY()-Email_TaskV2[[#This Row],[Tanggal nodin RFS/RFI]],0)</f>
        <v>0</v>
      </c>
      <c r="AS160" s="20" t="str">
        <f ca="1">IF(Email_TaskV2[[#This Row],[Aging]]&gt;7,"Warning","")</f>
        <v/>
      </c>
      <c r="AT160" s="37"/>
      <c r="AU160" s="37"/>
      <c r="AV160" s="37"/>
      <c r="AW160" s="17" t="str">
        <f>IF(AND(Email_TaskV2[[#This Row],[Status]]="ON PROGRESS",Email_TaskV2[[#This Row],[Type]]="RFS"),"YES","")</f>
        <v/>
      </c>
      <c r="AX160" s="17" t="str">
        <f>IF(AND(Email_TaskV2[[#This Row],[Status]]="ON PROGRESS",Email_TaskV2[[#This Row],[Type]]="RFI"),"YES","")</f>
        <v/>
      </c>
      <c r="AY160" s="17">
        <f>IF(Email_TaskV2[[#This Row],[Nomor Nodin RFS/RFI]]="","",DAY(Email_TaskV2[[#This Row],[Tanggal nodin RFS/RFI]]))</f>
        <v>10</v>
      </c>
      <c r="AZ160" s="40" t="str">
        <f>IF(Email_TaskV2[[#This Row],[Nomor Nodin RFS/RFI]]="","",TEXT(Email_TaskV2[[#This Row],[Tanggal nodin RFS/RFI]],"MMM"))</f>
        <v>Feb</v>
      </c>
      <c r="BA160" s="46" t="str">
        <f>IF(Email_TaskV2[[#This Row],[Nodin BO]]="","No","Yes")</f>
        <v>Yes</v>
      </c>
      <c r="BB160" s="61">
        <f>YEAR(Email_TaskV2[[#This Row],[Tanggal nodin RFS/RFI]])</f>
        <v>2023</v>
      </c>
      <c r="BC160" s="25">
        <f>IF(Email_TaskV2[[#This Row],[Month]]="",13,MONTH(Email_TaskV2[[#This Row],[Tanggal nodin RFS/RFI]]))</f>
        <v>2</v>
      </c>
    </row>
    <row r="161" spans="1:55" ht="15" customHeight="1" x14ac:dyDescent="0.3">
      <c r="A161" s="59">
        <v>160</v>
      </c>
      <c r="B161" s="28" t="s">
        <v>1074</v>
      </c>
      <c r="C161" s="79">
        <v>44967</v>
      </c>
      <c r="D161" s="72" t="s">
        <v>1075</v>
      </c>
      <c r="E161" s="57" t="s">
        <v>676</v>
      </c>
      <c r="F161" s="73">
        <v>0.2</v>
      </c>
      <c r="G161" s="30">
        <v>44971</v>
      </c>
      <c r="H161" s="30"/>
      <c r="I161" s="28"/>
      <c r="J161" s="30"/>
      <c r="K161" s="28"/>
      <c r="L161" s="27"/>
      <c r="M161" s="31"/>
      <c r="N161" s="31" t="s">
        <v>127</v>
      </c>
      <c r="O161" s="31" t="s">
        <v>56</v>
      </c>
      <c r="P161" s="31" t="str">
        <f>VLOOKUP(Email_TaskV2[[#This Row],[PIC Dev]],[1]Organization!C:D,2,FALSE)</f>
        <v>BSM Prepaid</v>
      </c>
      <c r="Q161" s="31"/>
      <c r="R161" s="28"/>
      <c r="S161" s="28" t="s">
        <v>75</v>
      </c>
      <c r="T161" s="28" t="s">
        <v>1072</v>
      </c>
      <c r="U161" s="43" t="s">
        <v>1073</v>
      </c>
      <c r="V161" s="30">
        <v>44967</v>
      </c>
      <c r="W161" s="28" t="s">
        <v>166</v>
      </c>
      <c r="X161" s="28" t="s">
        <v>383</v>
      </c>
      <c r="Y161" s="28" t="s">
        <v>224</v>
      </c>
      <c r="Z161" s="28" t="s">
        <v>58</v>
      </c>
      <c r="AA161" s="28" t="s">
        <v>59</v>
      </c>
      <c r="AB161" s="28" t="s">
        <v>60</v>
      </c>
      <c r="AC161" s="28" t="s">
        <v>61</v>
      </c>
      <c r="AD161" s="18" t="s">
        <v>93</v>
      </c>
      <c r="AE161" s="27"/>
      <c r="AF161" s="27"/>
      <c r="AG161" s="28"/>
      <c r="AH161" s="28"/>
      <c r="AI161" s="57" t="s">
        <v>64</v>
      </c>
      <c r="AJ161" s="58" t="str">
        <f t="shared" si="46"/>
        <v/>
      </c>
      <c r="AK161" s="19"/>
      <c r="AL161" s="19"/>
      <c r="AM161" s="19"/>
      <c r="AN161" s="19"/>
      <c r="AO161" s="19"/>
      <c r="AP161" s="19"/>
      <c r="AQ161" s="20">
        <f ca="1">IF(AND(Email_TaskV2[[#This Row],[Status]]="ON PROGRESS"),TODAY()-Email_TaskV2[[#This Row],[Tanggal nodin RFS/RFI]],0)</f>
        <v>7</v>
      </c>
      <c r="AR161" s="20">
        <f ca="1">IF(AND(Email_TaskV2[[#This Row],[Status]]="ON PROGRESS",Email_TaskV2[[#This Row],[Type]]="RFI"),TODAY()-Email_TaskV2[[#This Row],[Tanggal nodin RFS/RFI]],0)</f>
        <v>7</v>
      </c>
      <c r="AS161" s="20" t="str">
        <f ca="1">IF(Email_TaskV2[[#This Row],[Aging]]&gt;7,"Warning","")</f>
        <v/>
      </c>
      <c r="AT161" s="37"/>
      <c r="AU161" s="37"/>
      <c r="AV161" s="37"/>
      <c r="AW161" s="17" t="str">
        <f>IF(AND(Email_TaskV2[[#This Row],[Status]]="ON PROGRESS",Email_TaskV2[[#This Row],[Type]]="RFS"),"YES","")</f>
        <v/>
      </c>
      <c r="AX161" s="17" t="str">
        <f>IF(AND(Email_TaskV2[[#This Row],[Status]]="ON PROGRESS",Email_TaskV2[[#This Row],[Type]]="RFI"),"YES","")</f>
        <v>YES</v>
      </c>
      <c r="AY161" s="17">
        <f>IF(Email_TaskV2[[#This Row],[Nomor Nodin RFS/RFI]]="","",DAY(Email_TaskV2[[#This Row],[Tanggal nodin RFS/RFI]]))</f>
        <v>10</v>
      </c>
      <c r="AZ161" s="40" t="str">
        <f>IF(Email_TaskV2[[#This Row],[Nomor Nodin RFS/RFI]]="","",TEXT(Email_TaskV2[[#This Row],[Tanggal nodin RFS/RFI]],"MMM"))</f>
        <v>Feb</v>
      </c>
      <c r="BA161" s="46" t="str">
        <f>IF(Email_TaskV2[[#This Row],[Nodin BO]]="","No","Yes")</f>
        <v>Yes</v>
      </c>
      <c r="BB161" s="61">
        <f>YEAR(Email_TaskV2[[#This Row],[Tanggal nodin RFS/RFI]])</f>
        <v>2023</v>
      </c>
      <c r="BC161" s="25">
        <f>IF(Email_TaskV2[[#This Row],[Month]]="",13,MONTH(Email_TaskV2[[#This Row],[Tanggal nodin RFS/RFI]]))</f>
        <v>2</v>
      </c>
    </row>
    <row r="162" spans="1:55" ht="15" customHeight="1" x14ac:dyDescent="0.3">
      <c r="A162" s="59">
        <v>161</v>
      </c>
      <c r="B162" s="28" t="s">
        <v>1076</v>
      </c>
      <c r="C162" s="79">
        <v>44968</v>
      </c>
      <c r="D162" s="72" t="s">
        <v>1077</v>
      </c>
      <c r="E162" s="57" t="s">
        <v>676</v>
      </c>
      <c r="F162" s="73">
        <v>0.7</v>
      </c>
      <c r="G162" s="30">
        <v>44970</v>
      </c>
      <c r="H162" s="30"/>
      <c r="I162" s="28"/>
      <c r="J162" s="30"/>
      <c r="K162" s="28"/>
      <c r="L162" s="27"/>
      <c r="M162" s="31"/>
      <c r="N162" s="31" t="s">
        <v>111</v>
      </c>
      <c r="O162" s="31" t="s">
        <v>112</v>
      </c>
      <c r="P162" s="31" t="str">
        <f>VLOOKUP(Email_TaskV2[[#This Row],[PIC Dev]],[1]Organization!C:D,2,FALSE)</f>
        <v>Digital and VAS</v>
      </c>
      <c r="Q162" s="31"/>
      <c r="R162" s="28"/>
      <c r="S162" s="28" t="s">
        <v>57</v>
      </c>
      <c r="T162" s="28" t="s">
        <v>1078</v>
      </c>
      <c r="U162" s="28" t="s">
        <v>1079</v>
      </c>
      <c r="V162" s="30">
        <v>44966</v>
      </c>
      <c r="W162" s="28" t="s">
        <v>113</v>
      </c>
      <c r="X162" s="28" t="s">
        <v>161</v>
      </c>
      <c r="Y162" s="28" t="s">
        <v>162</v>
      </c>
      <c r="Z162" s="28" t="s">
        <v>58</v>
      </c>
      <c r="AA162" s="28" t="s">
        <v>59</v>
      </c>
      <c r="AB162" s="28" t="s">
        <v>113</v>
      </c>
      <c r="AC162" s="28" t="s">
        <v>71</v>
      </c>
      <c r="AD162" s="18" t="s">
        <v>109</v>
      </c>
      <c r="AE162" s="27"/>
      <c r="AF162" s="27"/>
      <c r="AG162" s="28"/>
      <c r="AH162" s="28"/>
      <c r="AI162" s="57" t="s">
        <v>110</v>
      </c>
      <c r="AJ162" s="58" t="str">
        <f t="shared" si="46"/>
        <v>(FUT Simulator)</v>
      </c>
      <c r="AK162" s="19"/>
      <c r="AL162" s="19"/>
      <c r="AM162" s="19">
        <v>3</v>
      </c>
      <c r="AN162" s="19"/>
      <c r="AO162" s="19"/>
      <c r="AP162" s="19"/>
      <c r="AQ162" s="20">
        <f ca="1">IF(AND(Email_TaskV2[[#This Row],[Status]]="ON PROGRESS"),TODAY()-Email_TaskV2[[#This Row],[Tanggal nodin RFS/RFI]],0)</f>
        <v>6</v>
      </c>
      <c r="AR162" s="20">
        <f ca="1">IF(AND(Email_TaskV2[[#This Row],[Status]]="ON PROGRESS",Email_TaskV2[[#This Row],[Type]]="RFI"),TODAY()-Email_TaskV2[[#This Row],[Tanggal nodin RFS/RFI]],0)</f>
        <v>0</v>
      </c>
      <c r="AS162" s="20" t="str">
        <f ca="1">IF(Email_TaskV2[[#This Row],[Aging]]&gt;7,"Warning","")</f>
        <v/>
      </c>
      <c r="AT162" s="37"/>
      <c r="AU162" s="37"/>
      <c r="AV162" s="37"/>
      <c r="AW162" s="17" t="str">
        <f>IF(AND(Email_TaskV2[[#This Row],[Status]]="ON PROGRESS",Email_TaskV2[[#This Row],[Type]]="RFS"),"YES","")</f>
        <v>YES</v>
      </c>
      <c r="AX162" s="17" t="str">
        <f>IF(AND(Email_TaskV2[[#This Row],[Status]]="ON PROGRESS",Email_TaskV2[[#This Row],[Type]]="RFI"),"YES","")</f>
        <v/>
      </c>
      <c r="AY162" s="17">
        <f>IF(Email_TaskV2[[#This Row],[Nomor Nodin RFS/RFI]]="","",DAY(Email_TaskV2[[#This Row],[Tanggal nodin RFS/RFI]]))</f>
        <v>11</v>
      </c>
      <c r="AZ162" s="40" t="str">
        <f>IF(Email_TaskV2[[#This Row],[Nomor Nodin RFS/RFI]]="","",TEXT(Email_TaskV2[[#This Row],[Tanggal nodin RFS/RFI]],"MMM"))</f>
        <v>Feb</v>
      </c>
      <c r="BA162" s="46" t="str">
        <f>IF(Email_TaskV2[[#This Row],[Nodin BO]]="","No","Yes")</f>
        <v>Yes</v>
      </c>
      <c r="BB162" s="61">
        <f>YEAR(Email_TaskV2[[#This Row],[Tanggal nodin RFS/RFI]])</f>
        <v>2023</v>
      </c>
      <c r="BC162" s="25">
        <f>IF(Email_TaskV2[[#This Row],[Month]]="",13,MONTH(Email_TaskV2[[#This Row],[Tanggal nodin RFS/RFI]]))</f>
        <v>2</v>
      </c>
    </row>
    <row r="163" spans="1:55" ht="15" customHeight="1" x14ac:dyDescent="0.3">
      <c r="A163" s="59">
        <v>162</v>
      </c>
      <c r="B163" s="28" t="s">
        <v>1080</v>
      </c>
      <c r="C163" s="79">
        <v>44970</v>
      </c>
      <c r="D163" s="71" t="s">
        <v>1081</v>
      </c>
      <c r="E163" s="57" t="s">
        <v>676</v>
      </c>
      <c r="F163" s="73">
        <v>0.7</v>
      </c>
      <c r="G163" s="30">
        <v>44970</v>
      </c>
      <c r="H163" s="30"/>
      <c r="I163" s="28"/>
      <c r="J163" s="30"/>
      <c r="K163" s="28"/>
      <c r="L163" s="27"/>
      <c r="M163" s="31"/>
      <c r="N163" s="31" t="s">
        <v>502</v>
      </c>
      <c r="O163" s="31" t="s">
        <v>135</v>
      </c>
      <c r="P163" s="31" t="str">
        <f>VLOOKUP(Email_TaskV2[[#This Row],[PIC Dev]],[1]Organization!C:D,2,FALSE)</f>
        <v>Business Architecture</v>
      </c>
      <c r="Q163" s="31"/>
      <c r="R163" s="28"/>
      <c r="S163" s="28" t="s">
        <v>57</v>
      </c>
      <c r="T163" s="28" t="s">
        <v>1082</v>
      </c>
      <c r="U163" s="43" t="s">
        <v>1083</v>
      </c>
      <c r="V163" s="30">
        <v>44964</v>
      </c>
      <c r="W163" s="28" t="s">
        <v>170</v>
      </c>
      <c r="X163" s="28" t="s">
        <v>171</v>
      </c>
      <c r="Y163" s="28" t="s">
        <v>172</v>
      </c>
      <c r="Z163" s="28" t="s">
        <v>58</v>
      </c>
      <c r="AA163" s="28" t="s">
        <v>59</v>
      </c>
      <c r="AB163" s="28" t="s">
        <v>119</v>
      </c>
      <c r="AC163" s="28" t="s">
        <v>71</v>
      </c>
      <c r="AD163" s="18" t="s">
        <v>129</v>
      </c>
      <c r="AE163" s="27" t="s">
        <v>139</v>
      </c>
      <c r="AF163" s="27"/>
      <c r="AG163" s="28"/>
      <c r="AH163" s="28"/>
      <c r="AI163" s="57" t="s">
        <v>64</v>
      </c>
      <c r="AJ163" s="58" t="str">
        <f t="shared" si="46"/>
        <v/>
      </c>
      <c r="AK163" s="19"/>
      <c r="AL163" s="19"/>
      <c r="AM163" s="19"/>
      <c r="AN163" s="19"/>
      <c r="AO163" s="19"/>
      <c r="AP163" s="19"/>
      <c r="AQ163" s="20">
        <f ca="1">IF(AND(Email_TaskV2[[#This Row],[Status]]="ON PROGRESS"),TODAY()-Email_TaskV2[[#This Row],[Tanggal nodin RFS/RFI]],0)</f>
        <v>4</v>
      </c>
      <c r="AR163" s="20">
        <f ca="1">IF(AND(Email_TaskV2[[#This Row],[Status]]="ON PROGRESS",Email_TaskV2[[#This Row],[Type]]="RFI"),TODAY()-Email_TaskV2[[#This Row],[Tanggal nodin RFS/RFI]],0)</f>
        <v>0</v>
      </c>
      <c r="AS163" s="20" t="str">
        <f ca="1">IF(Email_TaskV2[[#This Row],[Aging]]&gt;7,"Warning","")</f>
        <v/>
      </c>
      <c r="AT163" s="37"/>
      <c r="AU163" s="37"/>
      <c r="AV163" s="37"/>
      <c r="AW163" s="17" t="str">
        <f>IF(AND(Email_TaskV2[[#This Row],[Status]]="ON PROGRESS",Email_TaskV2[[#This Row],[Type]]="RFS"),"YES","")</f>
        <v>YES</v>
      </c>
      <c r="AX163" s="17" t="str">
        <f>IF(AND(Email_TaskV2[[#This Row],[Status]]="ON PROGRESS",Email_TaskV2[[#This Row],[Type]]="RFI"),"YES","")</f>
        <v/>
      </c>
      <c r="AY163" s="17">
        <f>IF(Email_TaskV2[[#This Row],[Nomor Nodin RFS/RFI]]="","",DAY(Email_TaskV2[[#This Row],[Tanggal nodin RFS/RFI]]))</f>
        <v>13</v>
      </c>
      <c r="AZ163" s="40" t="str">
        <f>IF(Email_TaskV2[[#This Row],[Nomor Nodin RFS/RFI]]="","",TEXT(Email_TaskV2[[#This Row],[Tanggal nodin RFS/RFI]],"MMM"))</f>
        <v>Feb</v>
      </c>
      <c r="BA163" s="46" t="str">
        <f>IF(Email_TaskV2[[#This Row],[Nodin BO]]="","No","Yes")</f>
        <v>Yes</v>
      </c>
      <c r="BB163" s="61">
        <f>YEAR(Email_TaskV2[[#This Row],[Tanggal nodin RFS/RFI]])</f>
        <v>2023</v>
      </c>
      <c r="BC163" s="25">
        <f>IF(Email_TaskV2[[#This Row],[Month]]="",13,MONTH(Email_TaskV2[[#This Row],[Tanggal nodin RFS/RFI]]))</f>
        <v>2</v>
      </c>
    </row>
    <row r="164" spans="1:55" ht="15" customHeight="1" x14ac:dyDescent="0.3">
      <c r="A164" s="59">
        <v>163</v>
      </c>
      <c r="B164" s="28" t="s">
        <v>1084</v>
      </c>
      <c r="C164" s="79">
        <v>44970</v>
      </c>
      <c r="D164" s="72" t="s">
        <v>1085</v>
      </c>
      <c r="E164" s="57" t="s">
        <v>55</v>
      </c>
      <c r="F164" s="70" t="s">
        <v>144</v>
      </c>
      <c r="G164" s="30">
        <v>44970</v>
      </c>
      <c r="H164" s="30"/>
      <c r="I164" s="28"/>
      <c r="J164" s="30">
        <v>44970</v>
      </c>
      <c r="K164" s="28"/>
      <c r="L164" s="27"/>
      <c r="M164" s="31"/>
      <c r="N164" s="31" t="s">
        <v>87</v>
      </c>
      <c r="O164" s="31" t="s">
        <v>88</v>
      </c>
      <c r="P164" s="31" t="str">
        <f>VLOOKUP(Email_TaskV2[[#This Row],[PIC Dev]],[1]Organization!C:D,2,FALSE)</f>
        <v>BSM Prepaid</v>
      </c>
      <c r="Q164" s="31"/>
      <c r="R164" s="28"/>
      <c r="S164" s="28" t="s">
        <v>57</v>
      </c>
      <c r="T164" s="28" t="s">
        <v>1086</v>
      </c>
      <c r="U164" s="43" t="s">
        <v>1087</v>
      </c>
      <c r="V164" s="30">
        <v>44964</v>
      </c>
      <c r="W164" s="28" t="s">
        <v>191</v>
      </c>
      <c r="X164" s="28" t="s">
        <v>160</v>
      </c>
      <c r="Y164" s="28" t="s">
        <v>155</v>
      </c>
      <c r="Z164" s="28" t="s">
        <v>58</v>
      </c>
      <c r="AA164" s="28" t="s">
        <v>59</v>
      </c>
      <c r="AB164" s="28" t="s">
        <v>60</v>
      </c>
      <c r="AC164" s="28" t="s">
        <v>61</v>
      </c>
      <c r="AD164" s="18" t="s">
        <v>142</v>
      </c>
      <c r="AE164" s="27" t="s">
        <v>91</v>
      </c>
      <c r="AF164" s="27"/>
      <c r="AG164" s="28"/>
      <c r="AH164" s="28"/>
      <c r="AI164" s="57" t="s">
        <v>62</v>
      </c>
      <c r="AJ164" s="58" t="str">
        <f t="shared" si="46"/>
        <v>(FUT Simulator)</v>
      </c>
      <c r="AK164" s="19"/>
      <c r="AL164" s="19"/>
      <c r="AM164" s="19">
        <v>3</v>
      </c>
      <c r="AN164" s="19"/>
      <c r="AO164" s="19"/>
      <c r="AP164" s="19"/>
      <c r="AQ164" s="20">
        <f ca="1">IF(AND(Email_TaskV2[[#This Row],[Status]]="ON PROGRESS"),TODAY()-Email_TaskV2[[#This Row],[Tanggal nodin RFS/RFI]],0)</f>
        <v>0</v>
      </c>
      <c r="AR164" s="20">
        <f ca="1">IF(AND(Email_TaskV2[[#This Row],[Status]]="ON PROGRESS",Email_TaskV2[[#This Row],[Type]]="RFI"),TODAY()-Email_TaskV2[[#This Row],[Tanggal nodin RFS/RFI]],0)</f>
        <v>0</v>
      </c>
      <c r="AS164" s="20" t="str">
        <f ca="1">IF(Email_TaskV2[[#This Row],[Aging]]&gt;7,"Warning","")</f>
        <v/>
      </c>
      <c r="AT164" s="37"/>
      <c r="AU164" s="37"/>
      <c r="AV164" s="37"/>
      <c r="AW164" s="17" t="str">
        <f>IF(AND(Email_TaskV2[[#This Row],[Status]]="ON PROGRESS",Email_TaskV2[[#This Row],[Type]]="RFS"),"YES","")</f>
        <v/>
      </c>
      <c r="AX164" s="17" t="str">
        <f>IF(AND(Email_TaskV2[[#This Row],[Status]]="ON PROGRESS",Email_TaskV2[[#This Row],[Type]]="RFI"),"YES","")</f>
        <v/>
      </c>
      <c r="AY164" s="17">
        <f>IF(Email_TaskV2[[#This Row],[Nomor Nodin RFS/RFI]]="","",DAY(Email_TaskV2[[#This Row],[Tanggal nodin RFS/RFI]]))</f>
        <v>13</v>
      </c>
      <c r="AZ164" s="40" t="str">
        <f>IF(Email_TaskV2[[#This Row],[Nomor Nodin RFS/RFI]]="","",TEXT(Email_TaskV2[[#This Row],[Tanggal nodin RFS/RFI]],"MMM"))</f>
        <v>Feb</v>
      </c>
      <c r="BA164" s="46" t="str">
        <f>IF(Email_TaskV2[[#This Row],[Nodin BO]]="","No","Yes")</f>
        <v>Yes</v>
      </c>
      <c r="BB164" s="61">
        <f>YEAR(Email_TaskV2[[#This Row],[Tanggal nodin RFS/RFI]])</f>
        <v>2023</v>
      </c>
      <c r="BC164" s="25">
        <f>IF(Email_TaskV2[[#This Row],[Month]]="",13,MONTH(Email_TaskV2[[#This Row],[Tanggal nodin RFS/RFI]]))</f>
        <v>2</v>
      </c>
    </row>
    <row r="165" spans="1:55" ht="15" customHeight="1" x14ac:dyDescent="0.3">
      <c r="A165" s="59">
        <v>164</v>
      </c>
      <c r="B165" s="28" t="s">
        <v>1088</v>
      </c>
      <c r="C165" s="79">
        <v>44970</v>
      </c>
      <c r="D165" s="72" t="s">
        <v>1089</v>
      </c>
      <c r="E165" s="57" t="s">
        <v>676</v>
      </c>
      <c r="F165" s="56" t="s">
        <v>974</v>
      </c>
      <c r="G165" s="30"/>
      <c r="H165" s="30"/>
      <c r="I165" s="28"/>
      <c r="J165" s="30"/>
      <c r="K165" s="28"/>
      <c r="L165" s="27"/>
      <c r="M165" s="31"/>
      <c r="N165" s="31" t="s">
        <v>87</v>
      </c>
      <c r="O165" s="31" t="s">
        <v>88</v>
      </c>
      <c r="P165" s="31" t="str">
        <f>VLOOKUP(Email_TaskV2[[#This Row],[PIC Dev]],[1]Organization!C:D,2,FALSE)</f>
        <v>BSM Prepaid</v>
      </c>
      <c r="Q165" s="31"/>
      <c r="R165" s="28"/>
      <c r="S165" s="28" t="s">
        <v>75</v>
      </c>
      <c r="T165" s="28" t="s">
        <v>1090</v>
      </c>
      <c r="U165" s="43" t="s">
        <v>1091</v>
      </c>
      <c r="V165" s="30">
        <v>44965</v>
      </c>
      <c r="W165" s="28" t="s">
        <v>191</v>
      </c>
      <c r="X165" s="28" t="s">
        <v>192</v>
      </c>
      <c r="Y165" s="28" t="s">
        <v>193</v>
      </c>
      <c r="Z165" s="28" t="s">
        <v>58</v>
      </c>
      <c r="AA165" s="28" t="s">
        <v>59</v>
      </c>
      <c r="AB165" s="28" t="s">
        <v>60</v>
      </c>
      <c r="AC165" s="28" t="s">
        <v>61</v>
      </c>
      <c r="AD165" s="18" t="s">
        <v>128</v>
      </c>
      <c r="AE165" s="27"/>
      <c r="AF165" s="27"/>
      <c r="AG165" s="28"/>
      <c r="AH165" s="28"/>
      <c r="AI165" s="57" t="s">
        <v>110</v>
      </c>
      <c r="AJ165" s="58" t="str">
        <f t="shared" si="46"/>
        <v>(Prima Automation)</v>
      </c>
      <c r="AK165" s="19"/>
      <c r="AL165" s="19">
        <v>2</v>
      </c>
      <c r="AM165" s="19"/>
      <c r="AN165" s="19"/>
      <c r="AO165" s="19"/>
      <c r="AP165" s="19"/>
      <c r="AQ165" s="20">
        <f ca="1">IF(AND(Email_TaskV2[[#This Row],[Status]]="ON PROGRESS"),TODAY()-Email_TaskV2[[#This Row],[Tanggal nodin RFS/RFI]],0)</f>
        <v>4</v>
      </c>
      <c r="AR165" s="20">
        <f ca="1">IF(AND(Email_TaskV2[[#This Row],[Status]]="ON PROGRESS",Email_TaskV2[[#This Row],[Type]]="RFI"),TODAY()-Email_TaskV2[[#This Row],[Tanggal nodin RFS/RFI]],0)</f>
        <v>4</v>
      </c>
      <c r="AS165" s="20" t="str">
        <f ca="1">IF(Email_TaskV2[[#This Row],[Aging]]&gt;7,"Warning","")</f>
        <v/>
      </c>
      <c r="AT165" s="37"/>
      <c r="AU165" s="37"/>
      <c r="AV165" s="37"/>
      <c r="AW165" s="17" t="str">
        <f>IF(AND(Email_TaskV2[[#This Row],[Status]]="ON PROGRESS",Email_TaskV2[[#This Row],[Type]]="RFS"),"YES","")</f>
        <v/>
      </c>
      <c r="AX165" s="17" t="str">
        <f>IF(AND(Email_TaskV2[[#This Row],[Status]]="ON PROGRESS",Email_TaskV2[[#This Row],[Type]]="RFI"),"YES","")</f>
        <v>YES</v>
      </c>
      <c r="AY165" s="17">
        <f>IF(Email_TaskV2[[#This Row],[Nomor Nodin RFS/RFI]]="","",DAY(Email_TaskV2[[#This Row],[Tanggal nodin RFS/RFI]]))</f>
        <v>13</v>
      </c>
      <c r="AZ165" s="40" t="str">
        <f>IF(Email_TaskV2[[#This Row],[Nomor Nodin RFS/RFI]]="","",TEXT(Email_TaskV2[[#This Row],[Tanggal nodin RFS/RFI]],"MMM"))</f>
        <v>Feb</v>
      </c>
      <c r="BA165" s="46" t="str">
        <f>IF(Email_TaskV2[[#This Row],[Nodin BO]]="","No","Yes")</f>
        <v>Yes</v>
      </c>
      <c r="BB165" s="61">
        <f>YEAR(Email_TaskV2[[#This Row],[Tanggal nodin RFS/RFI]])</f>
        <v>2023</v>
      </c>
      <c r="BC165" s="25">
        <f>IF(Email_TaskV2[[#This Row],[Month]]="",13,MONTH(Email_TaskV2[[#This Row],[Tanggal nodin RFS/RFI]]))</f>
        <v>2</v>
      </c>
    </row>
    <row r="166" spans="1:55" ht="15" customHeight="1" x14ac:dyDescent="0.3">
      <c r="A166" s="59">
        <v>165</v>
      </c>
      <c r="B166" s="28" t="s">
        <v>1092</v>
      </c>
      <c r="C166" s="79">
        <v>44970</v>
      </c>
      <c r="D166" s="72" t="s">
        <v>1093</v>
      </c>
      <c r="E166" s="57" t="s">
        <v>676</v>
      </c>
      <c r="F166" s="56" t="s">
        <v>974</v>
      </c>
      <c r="G166" s="30"/>
      <c r="H166" s="30"/>
      <c r="I166" s="28"/>
      <c r="J166" s="30"/>
      <c r="K166" s="28"/>
      <c r="L166" s="27"/>
      <c r="M166" s="31"/>
      <c r="N166" s="31" t="s">
        <v>73</v>
      </c>
      <c r="O166" s="31" t="s">
        <v>74</v>
      </c>
      <c r="P166" s="31" t="str">
        <f>VLOOKUP(Email_TaskV2[[#This Row],[PIC Dev]],[1]Organization!C:D,2,FALSE)</f>
        <v>Digital and VAS</v>
      </c>
      <c r="Q166" s="31"/>
      <c r="R166" s="28"/>
      <c r="S166" s="28" t="s">
        <v>75</v>
      </c>
      <c r="T166" s="28" t="s">
        <v>802</v>
      </c>
      <c r="U166" s="43" t="s">
        <v>1094</v>
      </c>
      <c r="V166" s="30">
        <v>44902</v>
      </c>
      <c r="W166" s="28" t="s">
        <v>177</v>
      </c>
      <c r="X166" s="28" t="s">
        <v>164</v>
      </c>
      <c r="Y166" s="28" t="s">
        <v>165</v>
      </c>
      <c r="Z166" s="28" t="s">
        <v>58</v>
      </c>
      <c r="AA166" s="28" t="s">
        <v>59</v>
      </c>
      <c r="AB166" s="28" t="s">
        <v>76</v>
      </c>
      <c r="AC166" s="28" t="s">
        <v>71</v>
      </c>
      <c r="AD166" s="75" t="s">
        <v>89</v>
      </c>
      <c r="AE166" s="27"/>
      <c r="AF166" s="27"/>
      <c r="AG166" s="28"/>
      <c r="AH166" s="28"/>
      <c r="AI166" s="57" t="s">
        <v>64</v>
      </c>
      <c r="AJ166" s="58" t="str">
        <f t="shared" si="46"/>
        <v/>
      </c>
      <c r="AK166" s="19"/>
      <c r="AL166" s="19"/>
      <c r="AM166" s="19"/>
      <c r="AN166" s="19"/>
      <c r="AO166" s="19"/>
      <c r="AP166" s="19"/>
      <c r="AQ166" s="20">
        <f ca="1">IF(AND(Email_TaskV2[[#This Row],[Status]]="ON PROGRESS"),TODAY()-Email_TaskV2[[#This Row],[Tanggal nodin RFS/RFI]],0)</f>
        <v>4</v>
      </c>
      <c r="AR166" s="20">
        <f ca="1">IF(AND(Email_TaskV2[[#This Row],[Status]]="ON PROGRESS",Email_TaskV2[[#This Row],[Type]]="RFI"),TODAY()-Email_TaskV2[[#This Row],[Tanggal nodin RFS/RFI]],0)</f>
        <v>4</v>
      </c>
      <c r="AS166" s="20" t="str">
        <f ca="1">IF(Email_TaskV2[[#This Row],[Aging]]&gt;7,"Warning","")</f>
        <v/>
      </c>
      <c r="AT166" s="37"/>
      <c r="AU166" s="37"/>
      <c r="AV166" s="37"/>
      <c r="AW166" s="17" t="str">
        <f>IF(AND(Email_TaskV2[[#This Row],[Status]]="ON PROGRESS",Email_TaskV2[[#This Row],[Type]]="RFS"),"YES","")</f>
        <v/>
      </c>
      <c r="AX166" s="17" t="str">
        <f>IF(AND(Email_TaskV2[[#This Row],[Status]]="ON PROGRESS",Email_TaskV2[[#This Row],[Type]]="RFI"),"YES","")</f>
        <v>YES</v>
      </c>
      <c r="AY166" s="17">
        <f>IF(Email_TaskV2[[#This Row],[Nomor Nodin RFS/RFI]]="","",DAY(Email_TaskV2[[#This Row],[Tanggal nodin RFS/RFI]]))</f>
        <v>13</v>
      </c>
      <c r="AZ166" s="40" t="str">
        <f>IF(Email_TaskV2[[#This Row],[Nomor Nodin RFS/RFI]]="","",TEXT(Email_TaskV2[[#This Row],[Tanggal nodin RFS/RFI]],"MMM"))</f>
        <v>Feb</v>
      </c>
      <c r="BA166" s="46" t="str">
        <f>IF(Email_TaskV2[[#This Row],[Nodin BO]]="","No","Yes")</f>
        <v>Yes</v>
      </c>
      <c r="BB166" s="61">
        <f>YEAR(Email_TaskV2[[#This Row],[Tanggal nodin RFS/RFI]])</f>
        <v>2023</v>
      </c>
      <c r="BC166" s="25">
        <f>IF(Email_TaskV2[[#This Row],[Month]]="",13,MONTH(Email_TaskV2[[#This Row],[Tanggal nodin RFS/RFI]]))</f>
        <v>2</v>
      </c>
    </row>
    <row r="167" spans="1:55" ht="15" customHeight="1" x14ac:dyDescent="0.3">
      <c r="A167" s="59">
        <v>166</v>
      </c>
      <c r="B167" s="28" t="s">
        <v>1095</v>
      </c>
      <c r="C167" s="79">
        <v>44970</v>
      </c>
      <c r="D167" s="72" t="s">
        <v>1096</v>
      </c>
      <c r="E167" s="57" t="s">
        <v>676</v>
      </c>
      <c r="F167" s="56" t="s">
        <v>974</v>
      </c>
      <c r="G167" s="30"/>
      <c r="H167" s="30"/>
      <c r="I167" s="28"/>
      <c r="J167" s="30"/>
      <c r="K167" s="28"/>
      <c r="L167" s="27"/>
      <c r="M167" s="31"/>
      <c r="N167" s="31" t="s">
        <v>87</v>
      </c>
      <c r="O167" s="31" t="s">
        <v>88</v>
      </c>
      <c r="P167" s="31" t="str">
        <f>VLOOKUP(Email_TaskV2[[#This Row],[PIC Dev]],[1]Organization!C:D,2,FALSE)</f>
        <v>BSM Prepaid</v>
      </c>
      <c r="Q167" s="31"/>
      <c r="R167" s="28"/>
      <c r="S167" s="28" t="s">
        <v>75</v>
      </c>
      <c r="T167" s="28" t="s">
        <v>1068</v>
      </c>
      <c r="U167" s="43" t="s">
        <v>1097</v>
      </c>
      <c r="V167" s="30">
        <v>44967</v>
      </c>
      <c r="W167" s="28" t="s">
        <v>191</v>
      </c>
      <c r="X167" s="28" t="s">
        <v>160</v>
      </c>
      <c r="Y167" s="28" t="s">
        <v>155</v>
      </c>
      <c r="Z167" s="28" t="s">
        <v>58</v>
      </c>
      <c r="AA167" s="28" t="s">
        <v>59</v>
      </c>
      <c r="AB167" s="28" t="s">
        <v>60</v>
      </c>
      <c r="AC167" s="28" t="s">
        <v>61</v>
      </c>
      <c r="AD167" s="18" t="s">
        <v>132</v>
      </c>
      <c r="AE167" s="27"/>
      <c r="AF167" s="27"/>
      <c r="AG167" s="28"/>
      <c r="AH167" s="28"/>
      <c r="AI167" s="57" t="s">
        <v>64</v>
      </c>
      <c r="AJ167" s="58" t="str">
        <f t="shared" si="46"/>
        <v/>
      </c>
      <c r="AK167" s="19"/>
      <c r="AL167" s="19"/>
      <c r="AM167" s="19"/>
      <c r="AN167" s="19"/>
      <c r="AO167" s="19"/>
      <c r="AP167" s="19"/>
      <c r="AQ167" s="20">
        <f ca="1">IF(AND(Email_TaskV2[[#This Row],[Status]]="ON PROGRESS"),TODAY()-Email_TaskV2[[#This Row],[Tanggal nodin RFS/RFI]],0)</f>
        <v>4</v>
      </c>
      <c r="AR167" s="20">
        <f ca="1">IF(AND(Email_TaskV2[[#This Row],[Status]]="ON PROGRESS",Email_TaskV2[[#This Row],[Type]]="RFI"),TODAY()-Email_TaskV2[[#This Row],[Tanggal nodin RFS/RFI]],0)</f>
        <v>4</v>
      </c>
      <c r="AS167" s="20" t="str">
        <f ca="1">IF(Email_TaskV2[[#This Row],[Aging]]&gt;7,"Warning","")</f>
        <v/>
      </c>
      <c r="AT167" s="37"/>
      <c r="AU167" s="37"/>
      <c r="AV167" s="37"/>
      <c r="AW167" s="17" t="str">
        <f>IF(AND(Email_TaskV2[[#This Row],[Status]]="ON PROGRESS",Email_TaskV2[[#This Row],[Type]]="RFS"),"YES","")</f>
        <v/>
      </c>
      <c r="AX167" s="49" t="str">
        <f>IF(AND(Email_TaskV2[[#This Row],[Status]]="ON PROGRESS",Email_TaskV2[[#This Row],[Type]]="RFI"),"YES","")</f>
        <v>YES</v>
      </c>
      <c r="AY167" s="17">
        <f>IF(Email_TaskV2[[#This Row],[Nomor Nodin RFS/RFI]]="","",DAY(Email_TaskV2[[#This Row],[Tanggal nodin RFS/RFI]]))</f>
        <v>13</v>
      </c>
      <c r="AZ167" s="40" t="str">
        <f>IF(Email_TaskV2[[#This Row],[Nomor Nodin RFS/RFI]]="","",TEXT(Email_TaskV2[[#This Row],[Tanggal nodin RFS/RFI]],"MMM"))</f>
        <v>Feb</v>
      </c>
      <c r="BA167" s="46" t="str">
        <f>IF(Email_TaskV2[[#This Row],[Nodin BO]]="","No","Yes")</f>
        <v>Yes</v>
      </c>
      <c r="BB167" s="61">
        <f>YEAR(Email_TaskV2[[#This Row],[Tanggal nodin RFS/RFI]])</f>
        <v>2023</v>
      </c>
      <c r="BC167" s="25">
        <f>IF(Email_TaskV2[[#This Row],[Month]]="",13,MONTH(Email_TaskV2[[#This Row],[Tanggal nodin RFS/RFI]]))</f>
        <v>2</v>
      </c>
    </row>
    <row r="168" spans="1:55" ht="15" customHeight="1" x14ac:dyDescent="0.3">
      <c r="A168" s="59">
        <v>167</v>
      </c>
      <c r="B168" s="22" t="s">
        <v>1098</v>
      </c>
      <c r="C168" s="80">
        <v>44970</v>
      </c>
      <c r="D168" s="68" t="s">
        <v>1099</v>
      </c>
      <c r="E168" s="69" t="s">
        <v>676</v>
      </c>
      <c r="F168" s="36" t="s">
        <v>974</v>
      </c>
      <c r="G168" s="82"/>
      <c r="H168" s="82"/>
      <c r="I168" s="22"/>
      <c r="J168" s="82"/>
      <c r="K168" s="28"/>
      <c r="L168" s="23"/>
      <c r="M168" s="24"/>
      <c r="N168" s="24" t="s">
        <v>68</v>
      </c>
      <c r="O168" s="24" t="s">
        <v>69</v>
      </c>
      <c r="P168" s="24" t="str">
        <f>VLOOKUP(Email_TaskV2[[#This Row],[PIC Dev]],[1]Organization!C:D,2,FALSE)</f>
        <v>Digital and VAS</v>
      </c>
      <c r="Q168" s="24"/>
      <c r="R168" s="22"/>
      <c r="S168" s="22" t="s">
        <v>75</v>
      </c>
      <c r="T168" s="22" t="s">
        <v>226</v>
      </c>
      <c r="U168" s="43" t="s">
        <v>1100</v>
      </c>
      <c r="V168" s="30">
        <v>44903</v>
      </c>
      <c r="W168" s="28" t="s">
        <v>140</v>
      </c>
      <c r="X168" s="28" t="s">
        <v>163</v>
      </c>
      <c r="Y168" s="28" t="s">
        <v>159</v>
      </c>
      <c r="Z168" s="28" t="s">
        <v>58</v>
      </c>
      <c r="AA168" s="28" t="s">
        <v>59</v>
      </c>
      <c r="AB168" s="28" t="s">
        <v>105</v>
      </c>
      <c r="AC168" s="28" t="s">
        <v>71</v>
      </c>
      <c r="AD168" s="75" t="s">
        <v>89</v>
      </c>
      <c r="AE168" s="23"/>
      <c r="AF168" s="23"/>
      <c r="AG168" s="22"/>
      <c r="AH168" s="22"/>
      <c r="AI168" s="57" t="s">
        <v>64</v>
      </c>
      <c r="AJ168" s="58" t="str">
        <f t="shared" si="46"/>
        <v/>
      </c>
      <c r="AK168" s="19"/>
      <c r="AL168" s="19"/>
      <c r="AM168" s="19"/>
      <c r="AN168" s="19"/>
      <c r="AO168" s="19"/>
      <c r="AP168" s="19"/>
      <c r="AQ168" s="20">
        <f ca="1">IF(AND(Email_TaskV2[[#This Row],[Status]]="ON PROGRESS"),TODAY()-Email_TaskV2[[#This Row],[Tanggal nodin RFS/RFI]],0)</f>
        <v>4</v>
      </c>
      <c r="AR168" s="20">
        <f ca="1">IF(AND(Email_TaskV2[[#This Row],[Status]]="ON PROGRESS",Email_TaskV2[[#This Row],[Type]]="RFI"),TODAY()-Email_TaskV2[[#This Row],[Tanggal nodin RFS/RFI]],0)</f>
        <v>4</v>
      </c>
      <c r="AS168" s="20" t="str">
        <f ca="1">IF(Email_TaskV2[[#This Row],[Aging]]&gt;7,"Warning","")</f>
        <v/>
      </c>
      <c r="AT168" s="37"/>
      <c r="AU168" s="37"/>
      <c r="AV168" s="37"/>
      <c r="AW168" s="17" t="str">
        <f>IF(AND(Email_TaskV2[[#This Row],[Status]]="ON PROGRESS",Email_TaskV2[[#This Row],[Type]]="RFS"),"YES","")</f>
        <v/>
      </c>
      <c r="AX168" s="49" t="str">
        <f>IF(AND(Email_TaskV2[[#This Row],[Status]]="ON PROGRESS",Email_TaskV2[[#This Row],[Type]]="RFI"),"YES","")</f>
        <v>YES</v>
      </c>
      <c r="AY168" s="17">
        <f>IF(Email_TaskV2[[#This Row],[Nomor Nodin RFS/RFI]]="","",DAY(Email_TaskV2[[#This Row],[Tanggal nodin RFS/RFI]]))</f>
        <v>13</v>
      </c>
      <c r="AZ168" s="40" t="str">
        <f>IF(Email_TaskV2[[#This Row],[Nomor Nodin RFS/RFI]]="","",TEXT(Email_TaskV2[[#This Row],[Tanggal nodin RFS/RFI]],"MMM"))</f>
        <v>Feb</v>
      </c>
      <c r="BA168" s="46" t="str">
        <f>IF(Email_TaskV2[[#This Row],[Nodin BO]]="","No","Yes")</f>
        <v>Yes</v>
      </c>
      <c r="BB168" s="61">
        <f>YEAR(Email_TaskV2[[#This Row],[Tanggal nodin RFS/RFI]])</f>
        <v>2023</v>
      </c>
      <c r="BC168" s="25">
        <f>IF(Email_TaskV2[[#This Row],[Month]]="",13,MONTH(Email_TaskV2[[#This Row],[Tanggal nodin RFS/RFI]]))</f>
        <v>2</v>
      </c>
    </row>
    <row r="169" spans="1:55" ht="15" customHeight="1" x14ac:dyDescent="0.3">
      <c r="A169" s="59">
        <v>168</v>
      </c>
      <c r="B169" s="28" t="s">
        <v>1101</v>
      </c>
      <c r="C169" s="79">
        <v>44970</v>
      </c>
      <c r="D169" s="72" t="s">
        <v>1102</v>
      </c>
      <c r="E169" s="57" t="s">
        <v>676</v>
      </c>
      <c r="F169" s="56" t="s">
        <v>974</v>
      </c>
      <c r="G169" s="30"/>
      <c r="H169" s="30"/>
      <c r="I169" s="28"/>
      <c r="J169" s="30"/>
      <c r="K169" s="51"/>
      <c r="L169" s="27"/>
      <c r="M169" s="31"/>
      <c r="N169" s="24" t="s">
        <v>68</v>
      </c>
      <c r="O169" s="31" t="s">
        <v>69</v>
      </c>
      <c r="P169" s="31" t="str">
        <f>VLOOKUP(Email_TaskV2[[#This Row],[PIC Dev]],[1]Organization!C:D,2,FALSE)</f>
        <v>Digital and VAS</v>
      </c>
      <c r="Q169" s="31"/>
      <c r="R169" s="28"/>
      <c r="S169" s="28" t="s">
        <v>75</v>
      </c>
      <c r="T169" s="28" t="s">
        <v>226</v>
      </c>
      <c r="U169" s="43" t="s">
        <v>1100</v>
      </c>
      <c r="V169" s="30">
        <v>44903</v>
      </c>
      <c r="W169" s="28" t="s">
        <v>140</v>
      </c>
      <c r="X169" s="28" t="s">
        <v>163</v>
      </c>
      <c r="Y169" s="28" t="s">
        <v>159</v>
      </c>
      <c r="Z169" s="28" t="s">
        <v>58</v>
      </c>
      <c r="AA169" s="28" t="s">
        <v>59</v>
      </c>
      <c r="AB169" s="28" t="s">
        <v>105</v>
      </c>
      <c r="AC169" s="28" t="s">
        <v>71</v>
      </c>
      <c r="AD169" s="75" t="s">
        <v>89</v>
      </c>
      <c r="AE169" s="27"/>
      <c r="AF169" s="27"/>
      <c r="AG169" s="28"/>
      <c r="AH169" s="28"/>
      <c r="AI169" s="57" t="s">
        <v>64</v>
      </c>
      <c r="AJ169" s="58" t="str">
        <f t="shared" si="46"/>
        <v/>
      </c>
      <c r="AK169" s="19"/>
      <c r="AL169" s="19"/>
      <c r="AM169" s="19"/>
      <c r="AN169" s="19"/>
      <c r="AO169" s="19"/>
      <c r="AP169" s="19"/>
      <c r="AQ169" s="20">
        <f ca="1">IF(AND(Email_TaskV2[[#This Row],[Status]]="ON PROGRESS"),TODAY()-Email_TaskV2[[#This Row],[Tanggal nodin RFS/RFI]],0)</f>
        <v>4</v>
      </c>
      <c r="AR169" s="20">
        <f ca="1">IF(AND(Email_TaskV2[[#This Row],[Status]]="ON PROGRESS",Email_TaskV2[[#This Row],[Type]]="RFI"),TODAY()-Email_TaskV2[[#This Row],[Tanggal nodin RFS/RFI]],0)</f>
        <v>4</v>
      </c>
      <c r="AS169" s="20" t="str">
        <f ca="1">IF(Email_TaskV2[[#This Row],[Aging]]&gt;7,"Warning","")</f>
        <v/>
      </c>
      <c r="AT169" s="37"/>
      <c r="AU169" s="37"/>
      <c r="AV169" s="37"/>
      <c r="AW169" s="17" t="str">
        <f>IF(AND(Email_TaskV2[[#This Row],[Status]]="ON PROGRESS",Email_TaskV2[[#This Row],[Type]]="RFS"),"YES","")</f>
        <v/>
      </c>
      <c r="AX169" s="49" t="str">
        <f>IF(AND(Email_TaskV2[[#This Row],[Status]]="ON PROGRESS",Email_TaskV2[[#This Row],[Type]]="RFI"),"YES","")</f>
        <v>YES</v>
      </c>
      <c r="AY169" s="17">
        <f>IF(Email_TaskV2[[#This Row],[Nomor Nodin RFS/RFI]]="","",DAY(Email_TaskV2[[#This Row],[Tanggal nodin RFS/RFI]]))</f>
        <v>13</v>
      </c>
      <c r="AZ169" s="40" t="str">
        <f>IF(Email_TaskV2[[#This Row],[Nomor Nodin RFS/RFI]]="","",TEXT(Email_TaskV2[[#This Row],[Tanggal nodin RFS/RFI]],"MMM"))</f>
        <v>Feb</v>
      </c>
      <c r="BA169" s="46" t="str">
        <f>IF(Email_TaskV2[[#This Row],[Nodin BO]]="","No","Yes")</f>
        <v>Yes</v>
      </c>
      <c r="BB169" s="61">
        <f>YEAR(Email_TaskV2[[#This Row],[Tanggal nodin RFS/RFI]])</f>
        <v>2023</v>
      </c>
      <c r="BC169" s="25">
        <f>IF(Email_TaskV2[[#This Row],[Month]]="",13,MONTH(Email_TaskV2[[#This Row],[Tanggal nodin RFS/RFI]]))</f>
        <v>2</v>
      </c>
    </row>
  </sheetData>
  <pageMargins left="0.7" right="0.7" top="0.75" bottom="0.75" header="0" footer="0"/>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 RFS-RFI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Febriana- [2010]</cp:lastModifiedBy>
  <dcterms:created xsi:type="dcterms:W3CDTF">2023-02-14T09:50:00Z</dcterms:created>
  <dcterms:modified xsi:type="dcterms:W3CDTF">2023-02-17T12:50:28Z</dcterms:modified>
</cp:coreProperties>
</file>