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hidden" name="Event Sponsorship" sheetId="2" r:id="rId5"/>
    <sheet state="visible" name="Cost Per Signups(CPS)" sheetId="3" r:id="rId6"/>
    <sheet state="visible" name="Explorative Data Analysis" sheetId="4" r:id="rId7"/>
    <sheet state="visible" name="EventType Performance Analysis" sheetId="5" r:id="rId8"/>
    <sheet state="visible" name="City-wise Performance Analysis" sheetId="6" r:id="rId9"/>
    <sheet state="visible" name="Dashboard" sheetId="7" r:id="rId10"/>
    <sheet state="visible" name="Insights" sheetId="8" r:id="rId11"/>
  </sheets>
  <definedNames/>
  <calcPr/>
</workbook>
</file>

<file path=xl/sharedStrings.xml><?xml version="1.0" encoding="utf-8"?>
<sst xmlns="http://schemas.openxmlformats.org/spreadsheetml/2006/main" count="222" uniqueCount="89">
  <si>
    <t>Get Started</t>
  </si>
  <si>
    <t>BrandPulse, a leading consumer electronics company, has invested in multiple sponsorships across various high-profile events in India. These sponsorships aimed to drive product signups directly at the event venues. The company's goal is to analyze the performance of each event sponsorship in terms of signups achieved and compare this performance against the sponsorship amount spent.</t>
  </si>
  <si>
    <t>Objective</t>
  </si>
  <si>
    <r>
      <rPr>
        <rFont val="Noto Serif Georgian"/>
        <b/>
        <color theme="1"/>
        <sz val="11.0"/>
      </rPr>
      <t>EventType Analysis:</t>
    </r>
    <r>
      <rPr>
        <rFont val="Noto Serif Georgian"/>
        <color theme="1"/>
        <sz val="11.0"/>
      </rPr>
      <t xml:space="preserve"> Assess how different types of events performed in terms of the number of signups and the sponsorship amounts spent to achieve those signups</t>
    </r>
  </si>
  <si>
    <r>
      <rPr>
        <rFont val="Noto Serif Georgian"/>
        <b/>
        <color theme="1"/>
        <sz val="11.0"/>
      </rPr>
      <t>City-wise Analysis:</t>
    </r>
    <r>
      <rPr>
        <rFont val="Noto Serif Georgian"/>
        <color theme="1"/>
        <sz val="11.0"/>
      </rPr>
      <t xml:space="preserve"> Assess how different cities performed in terms of the number of signups and the sponsorship amounts spent to achieve those signups.</t>
    </r>
  </si>
  <si>
    <t>Data</t>
  </si>
  <si>
    <r>
      <rPr>
        <rFont val="Noto Serif Georgian"/>
        <b/>
        <color theme="1"/>
        <sz val="11.0"/>
      </rPr>
      <t xml:space="preserve">Event Sponsorship Data: </t>
    </r>
    <r>
      <rPr>
        <rFont val="Noto Serif Georgian"/>
        <color theme="1"/>
        <sz val="11.0"/>
      </rPr>
      <t>This dataset provides details of each sponsored event, including the event type, city, sponsorship amount, and the number of signups achieved.</t>
    </r>
  </si>
  <si>
    <t>Event ID</t>
  </si>
  <si>
    <t>Event Name</t>
  </si>
  <si>
    <t>Event Type</t>
  </si>
  <si>
    <t>City</t>
  </si>
  <si>
    <t>Sponsorship Amount (in Rs.)</t>
  </si>
  <si>
    <t>Product Signups</t>
  </si>
  <si>
    <t>SN-MU-A1</t>
  </si>
  <si>
    <t>Sonu Nigam Tour</t>
  </si>
  <si>
    <t>Music Festival</t>
  </si>
  <si>
    <t>Mumbai</t>
  </si>
  <si>
    <t>KL-SP-A2</t>
  </si>
  <si>
    <t>Kabbadi League</t>
  </si>
  <si>
    <t>Sports Event</t>
  </si>
  <si>
    <t>Delhi</t>
  </si>
  <si>
    <t>TC-CF-A3</t>
  </si>
  <si>
    <t>Tech Conference</t>
  </si>
  <si>
    <t>Conference</t>
  </si>
  <si>
    <t>Bangalore</t>
  </si>
  <si>
    <t>RW-MU-A4</t>
  </si>
  <si>
    <t>Retro Waves</t>
  </si>
  <si>
    <t>BW-SP-A5</t>
  </si>
  <si>
    <t>Badminton World Championship</t>
  </si>
  <si>
    <t>DS-CF-A6</t>
  </si>
  <si>
    <t>Developer Summit</t>
  </si>
  <si>
    <t>MF-MU-A7</t>
  </si>
  <si>
    <t>Metal Fest</t>
  </si>
  <si>
    <t>Hyderabad</t>
  </si>
  <si>
    <t>PL-SP-A8</t>
  </si>
  <si>
    <t>Pro League Football</t>
  </si>
  <si>
    <t>Pune</t>
  </si>
  <si>
    <t>FS-MU-A9</t>
  </si>
  <si>
    <t>Folk Sound Festival</t>
  </si>
  <si>
    <t>WT-CF-A10</t>
  </si>
  <si>
    <t>Web Tech Conference</t>
  </si>
  <si>
    <t>FF-MU-A11</t>
  </si>
  <si>
    <t>Fusion Fiesta</t>
  </si>
  <si>
    <t>CW-SP-A12</t>
  </si>
  <si>
    <t>Cricket World Cup Final</t>
  </si>
  <si>
    <t>IS-CF-A13</t>
  </si>
  <si>
    <t>Innovation Summit</t>
  </si>
  <si>
    <t>AG-SP-A14</t>
  </si>
  <si>
    <t>Athletics Grand Prix</t>
  </si>
  <si>
    <t>CS-MU-A15</t>
  </si>
  <si>
    <t>Classical Strings</t>
  </si>
  <si>
    <t>HJ-CF-A16</t>
  </si>
  <si>
    <t>Health &amp; Wellness Summit</t>
  </si>
  <si>
    <t>BB-SP-A17</t>
  </si>
  <si>
    <t>Basketball Finals</t>
  </si>
  <si>
    <t>LE-CF-A18</t>
  </si>
  <si>
    <t>Leadership Excellence</t>
  </si>
  <si>
    <t>BB-MU-A19</t>
  </si>
  <si>
    <t>Bollywood Bash</t>
  </si>
  <si>
    <t>RW-SP-A20</t>
  </si>
  <si>
    <t>Hockey World Cup</t>
  </si>
  <si>
    <t>Cost Per Signups(CPS)</t>
  </si>
  <si>
    <t>Overview of Event Sponsorships</t>
  </si>
  <si>
    <t>Total Amount Spent on Event Sponsorships (in Rs.)</t>
  </si>
  <si>
    <t>Number of Events Sponsored</t>
  </si>
  <si>
    <t>Total Signups</t>
  </si>
  <si>
    <t>Average Sponsorship Amount Spent per Event</t>
  </si>
  <si>
    <t>Average Signups per Event</t>
  </si>
  <si>
    <t>Cost Per Signup(CPS)</t>
  </si>
  <si>
    <t>EventType Performance Analysis</t>
  </si>
  <si>
    <t>EvenType</t>
  </si>
  <si>
    <t>Number of Events</t>
  </si>
  <si>
    <t>CPS (in Rs.)</t>
  </si>
  <si>
    <t>City-wise Performance Analysis</t>
  </si>
  <si>
    <t>Event Sponsorship Overview</t>
  </si>
  <si>
    <t>Insights from Analysis</t>
  </si>
  <si>
    <t>Report for Management</t>
  </si>
  <si>
    <t>EventType Performance</t>
  </si>
  <si>
    <t xml:space="preserve"> Sports Events has worked best for us with CPS of Rs. 179.35 which is the lowest for all event types</t>
  </si>
  <si>
    <t>Details</t>
  </si>
  <si>
    <t>Type of Event</t>
  </si>
  <si>
    <t>Conference as events has not performed well for us. It has CPS of RS. 282.76 which is the highest for all event types</t>
  </si>
  <si>
    <t>Eventlype with Lowest CPS</t>
  </si>
  <si>
    <t xml:space="preserve"> Events held in Mumbai have perfromed well, with a CPS of Rs. 180.56, the lowest for any city.</t>
  </si>
  <si>
    <t>EventType with Highest CPS</t>
  </si>
  <si>
    <t>Events held in Bengaluru, have not performed well for us, with a CPS of Rs. 254.72 ,the highest for any city.</t>
  </si>
  <si>
    <t>City-wise Performance</t>
  </si>
  <si>
    <t>City with Lowest CPS</t>
  </si>
  <si>
    <t>City with Highest CPS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</si>
</sst>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Noto Serif Georgian"/>
    </font>
    <font>
      <sz val="11.0"/>
      <color theme="1"/>
      <name val="Noto Serif Georgian"/>
    </font>
    <font>
      <color theme="1"/>
      <name val="Arial"/>
    </font>
    <font>
      <b/>
      <sz val="10.0"/>
      <color theme="1"/>
      <name val="Noto Serif Georgian"/>
    </font>
    <font>
      <sz val="10.0"/>
      <color theme="1"/>
      <name val="Noto Serif Georgian"/>
    </font>
    <font>
      <b/>
      <sz val="10.0"/>
      <color rgb="FF222222"/>
      <name val="Noto Serif Georgian"/>
    </font>
    <font>
      <color theme="1"/>
      <name val="Noto Serif Georgian"/>
    </font>
    <font>
      <b/>
      <sz val="16.0"/>
      <color theme="1"/>
      <name val="Noto Serif Georgian"/>
    </font>
    <font/>
    <font>
      <b/>
      <color theme="1"/>
      <name val="Noto Serif Georgian"/>
    </font>
    <font>
      <sz val="16.0"/>
      <color theme="1"/>
      <name val="Noto Serif Georgian"/>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D8E5F8"/>
        <bgColor rgb="FFD8E5F8"/>
      </patternFill>
    </fill>
  </fills>
  <borders count="7">
    <border/>
    <border>
      <left style="thin">
        <color rgb="FF2F2F2F"/>
      </left>
      <right style="thin">
        <color rgb="FF2F2F2F"/>
      </right>
      <top style="thin">
        <color rgb="FF2F2F2F"/>
      </top>
      <bottom style="thin">
        <color rgb="FF2F2F2F"/>
      </bottom>
    </border>
    <border>
      <left style="thin">
        <color rgb="FF2F2F2F"/>
      </left>
      <top style="thin">
        <color rgb="FF2F2F2F"/>
      </top>
      <bottom style="thin">
        <color rgb="FF2F2F2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1" fillId="2" fontId="4" numFmtId="0" xfId="0" applyAlignment="1" applyBorder="1" applyFont="1">
      <alignment readingOrder="0" vertical="top"/>
    </xf>
    <xf borderId="1" fillId="2" fontId="4" numFmtId="3" xfId="0" applyAlignment="1" applyBorder="1" applyFont="1" applyNumberFormat="1">
      <alignment readingOrder="0" vertical="top"/>
    </xf>
    <xf borderId="1" fillId="0" fontId="5" numFmtId="0" xfId="0" applyAlignment="1" applyBorder="1" applyFont="1">
      <alignment readingOrder="0" vertical="top"/>
    </xf>
    <xf borderId="1" fillId="0" fontId="5" numFmtId="3" xfId="0" applyAlignment="1" applyBorder="1" applyFont="1" applyNumberFormat="1">
      <alignment readingOrder="0" vertical="top"/>
    </xf>
    <xf borderId="2" fillId="2" fontId="4" numFmtId="0" xfId="0" applyAlignment="1" applyBorder="1" applyFont="1">
      <alignment readingOrder="0" vertical="top"/>
    </xf>
    <xf borderId="3" fillId="3" fontId="6" numFmtId="0" xfId="0" applyAlignment="1" applyBorder="1" applyFill="1" applyFont="1">
      <alignment readingOrder="0"/>
    </xf>
    <xf borderId="2" fillId="0" fontId="5" numFmtId="0" xfId="0" applyAlignment="1" applyBorder="1" applyFont="1">
      <alignment readingOrder="0" vertical="top"/>
    </xf>
    <xf borderId="3" fillId="0" fontId="7" numFmtId="1" xfId="0" applyBorder="1" applyFont="1" applyNumberFormat="1"/>
    <xf borderId="4" fillId="2" fontId="8" numFmtId="0" xfId="0" applyAlignment="1" applyBorder="1" applyFont="1">
      <alignment horizontal="center" readingOrder="0"/>
    </xf>
    <xf borderId="5" fillId="0" fontId="9" numFmtId="0" xfId="0" applyBorder="1" applyFont="1"/>
    <xf borderId="3" fillId="0" fontId="7" numFmtId="0" xfId="0" applyAlignment="1" applyBorder="1" applyFont="1">
      <alignment readingOrder="0"/>
    </xf>
    <xf borderId="3" fillId="0" fontId="7" numFmtId="3" xfId="0" applyBorder="1" applyFont="1" applyNumberFormat="1"/>
    <xf borderId="6" fillId="0" fontId="9" numFmtId="0" xfId="0" applyBorder="1" applyFont="1"/>
    <xf borderId="3" fillId="2" fontId="10" numFmtId="0" xfId="0" applyAlignment="1" applyBorder="1" applyFont="1">
      <alignment readingOrder="0"/>
    </xf>
    <xf borderId="3" fillId="0" fontId="7" numFmtId="0" xfId="0" applyBorder="1" applyFont="1"/>
    <xf borderId="3" fillId="0" fontId="7" numFmtId="2" xfId="0" applyBorder="1" applyFont="1" applyNumberFormat="1"/>
    <xf borderId="0" fillId="2" fontId="8" numFmtId="0" xfId="0" applyAlignment="1" applyFont="1">
      <alignment horizontal="center" readingOrder="0"/>
    </xf>
    <xf borderId="0" fillId="0" fontId="7" numFmtId="0" xfId="0" applyFont="1"/>
    <xf borderId="0" fillId="2" fontId="11" numFmtId="0" xfId="0" applyAlignment="1" applyFont="1">
      <alignment horizontal="center" readingOrder="0"/>
    </xf>
    <xf borderId="4" fillId="2" fontId="10" numFmtId="0" xfId="0" applyAlignment="1" applyBorder="1" applyFont="1">
      <alignment horizontal="center" readingOrder="0"/>
    </xf>
    <xf borderId="0" fillId="0" fontId="7" numFmtId="0" xfId="0" applyAlignment="1" applyFont="1">
      <alignment readingOrder="0" vertical="top"/>
    </xf>
    <xf borderId="3" fillId="0" fontId="7" numFmtId="0" xfId="0" applyAlignment="1" applyBorder="1" applyFont="1">
      <alignment vertical="top"/>
    </xf>
    <xf borderId="3" fillId="0" fontId="7" numFmtId="0" xfId="0" applyAlignment="1" applyBorder="1" applyFont="1">
      <alignment horizontal="right" vertical="top"/>
    </xf>
    <xf borderId="4" fillId="2" fontId="10" numFmtId="0" xfId="0" applyAlignment="1" applyBorder="1" applyFont="1">
      <alignment horizontal="center" readingOrder="0" vertical="top"/>
    </xf>
    <xf borderId="3" fillId="2" fontId="10" numFmtId="0" xfId="0" applyAlignment="1" applyBorder="1" applyFont="1">
      <alignment vertical="top"/>
    </xf>
    <xf borderId="0" fillId="0" fontId="12" numFmtId="0" xfId="0" applyAlignment="1" applyFont="1">
      <alignment readingOrder="0" vertical="top"/>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Event Type-wise CPS</a:t>
            </a:r>
          </a:p>
        </c:rich>
      </c:tx>
      <c:overlay val="0"/>
    </c:title>
    <c:plotArea>
      <c:layout/>
      <c:barChart>
        <c:barDir val="col"/>
        <c:ser>
          <c:idx val="0"/>
          <c:order val="0"/>
          <c:tx>
            <c:strRef>
              <c:f>'EventType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'EventType Performance Analysis'!$A$3:$A$5</c:f>
            </c:strRef>
          </c:cat>
          <c:val>
            <c:numRef>
              <c:f>'EventType Performance Analysis'!$E$3:$E$5</c:f>
              <c:numCache/>
            </c:numRef>
          </c:val>
        </c:ser>
        <c:axId val="106935086"/>
        <c:axId val="1481313679"/>
      </c:barChart>
      <c:catAx>
        <c:axId val="106935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EvenType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481313679"/>
      </c:catAx>
      <c:valAx>
        <c:axId val="1481313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 (in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935086"/>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Toal Signups by EventType</a:t>
            </a:r>
          </a:p>
        </c:rich>
      </c:tx>
      <c:overlay val="0"/>
    </c:title>
    <c:plotArea>
      <c:layout/>
      <c:pieChart>
        <c:varyColors val="1"/>
        <c:ser>
          <c:idx val="0"/>
          <c:order val="0"/>
          <c:tx>
            <c:strRef>
              <c:f>'EventType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'EventType Performance Analysis'!$A$3:$A$5</c:f>
            </c:strRef>
          </c:cat>
          <c:val>
            <c:numRef>
              <c:f>'EventType Performance Analysis'!$D$3:$D$5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City-wise Average CPS</a:t>
            </a:r>
          </a:p>
        </c:rich>
      </c:tx>
      <c:overlay val="0"/>
    </c:title>
    <c:plotArea>
      <c:layout/>
      <c:barChart>
        <c:barDir val="col"/>
        <c:ser>
          <c:idx val="0"/>
          <c:order val="0"/>
          <c:tx>
            <c:strRef>
              <c:f>'City-wise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'City-wise Performance Analysis'!$A$3:$A$7</c:f>
            </c:strRef>
          </c:cat>
          <c:val>
            <c:numRef>
              <c:f>'City-wise Performance Analysis'!$E$3:$E$7</c:f>
              <c:numCache/>
            </c:numRef>
          </c:val>
        </c:ser>
        <c:axId val="1492875848"/>
        <c:axId val="991778191"/>
      </c:barChart>
      <c:catAx>
        <c:axId val="14928758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City</a:t>
                </a:r>
              </a:p>
            </c:rich>
          </c:tx>
          <c:overlay val="0"/>
        </c:title>
        <c:numFmt formatCode="General" sourceLinked="1"/>
        <c:majorTickMark val="none"/>
        <c:minorTickMark val="none"/>
        <c:spPr/>
        <c:txPr>
          <a:bodyPr/>
          <a:lstStyle/>
          <a:p>
            <a:pPr lvl="0">
              <a:defRPr b="0">
                <a:solidFill>
                  <a:srgbClr val="000000"/>
                </a:solidFill>
                <a:latin typeface="+mn-lt"/>
              </a:defRPr>
            </a:pPr>
          </a:p>
        </c:txPr>
        <c:crossAx val="991778191"/>
      </c:catAx>
      <c:valAx>
        <c:axId val="9917781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CPS (in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287584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Signups </a:t>
            </a:r>
          </a:p>
        </c:rich>
      </c:tx>
      <c:overlay val="0"/>
    </c:title>
    <c:plotArea>
      <c:layout/>
      <c:doughnutChart>
        <c:varyColors val="1"/>
        <c:ser>
          <c:idx val="0"/>
          <c:order val="0"/>
          <c:tx>
            <c:strRef>
              <c:f>'City-wise 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'City-wise Performance Analysis'!$A$3:$A$7</c:f>
            </c:strRef>
          </c:cat>
          <c:val>
            <c:numRef>
              <c:f>'City-wise Performance Analysis'!$D$3:$D$7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285750</xdr:rowOff>
    </xdr:from>
    <xdr:ext cx="5219700" cy="26193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400050</xdr:colOff>
      <xdr:row>0</xdr:row>
      <xdr:rowOff>285750</xdr:rowOff>
    </xdr:from>
    <xdr:ext cx="4400550" cy="26193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13</xdr:row>
      <xdr:rowOff>180975</xdr:rowOff>
    </xdr:from>
    <xdr:ext cx="5219700" cy="28194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400050</xdr:colOff>
      <xdr:row>13</xdr:row>
      <xdr:rowOff>200025</xdr:rowOff>
    </xdr:from>
    <xdr:ext cx="4400550" cy="28003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c r="A3" s="3"/>
      <c r="B3" s="3"/>
      <c r="C3" s="3"/>
      <c r="D3" s="3"/>
      <c r="E3" s="3"/>
      <c r="F3" s="3"/>
      <c r="G3" s="3"/>
    </row>
    <row r="4">
      <c r="A4" s="1" t="s">
        <v>2</v>
      </c>
    </row>
    <row r="5">
      <c r="A5" s="2" t="s">
        <v>3</v>
      </c>
    </row>
    <row r="6">
      <c r="A6" s="2" t="s">
        <v>4</v>
      </c>
    </row>
    <row r="7">
      <c r="A7" s="3"/>
      <c r="B7" s="3"/>
      <c r="C7" s="3"/>
      <c r="D7" s="3"/>
      <c r="E7" s="3"/>
      <c r="F7" s="3"/>
      <c r="G7" s="3"/>
    </row>
    <row r="8">
      <c r="A8" s="1" t="s">
        <v>5</v>
      </c>
    </row>
    <row r="9">
      <c r="A9" s="2" t="s">
        <v>6</v>
      </c>
    </row>
  </sheetData>
  <mergeCells count="7">
    <mergeCell ref="A1:G1"/>
    <mergeCell ref="A2:G2"/>
    <mergeCell ref="A4:G4"/>
    <mergeCell ref="A5:G5"/>
    <mergeCell ref="A6:G6"/>
    <mergeCell ref="A8:G8"/>
    <mergeCell ref="A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6" width="21.63"/>
  </cols>
  <sheetData>
    <row r="1">
      <c r="A1" s="4" t="s">
        <v>7</v>
      </c>
      <c r="B1" s="4" t="s">
        <v>8</v>
      </c>
      <c r="C1" s="4" t="s">
        <v>9</v>
      </c>
      <c r="D1" s="4" t="s">
        <v>10</v>
      </c>
      <c r="E1" s="5" t="s">
        <v>11</v>
      </c>
      <c r="F1" s="4" t="s">
        <v>12</v>
      </c>
    </row>
    <row r="2">
      <c r="A2" s="6" t="s">
        <v>13</v>
      </c>
      <c r="B2" s="6" t="s">
        <v>14</v>
      </c>
      <c r="C2" s="6" t="s">
        <v>15</v>
      </c>
      <c r="D2" s="6" t="s">
        <v>16</v>
      </c>
      <c r="E2" s="7">
        <v>500000.0</v>
      </c>
      <c r="F2" s="6">
        <v>2000.0</v>
      </c>
    </row>
    <row r="3">
      <c r="A3" s="6" t="s">
        <v>17</v>
      </c>
      <c r="B3" s="6" t="s">
        <v>18</v>
      </c>
      <c r="C3" s="6" t="s">
        <v>19</v>
      </c>
      <c r="D3" s="6" t="s">
        <v>20</v>
      </c>
      <c r="E3" s="7">
        <v>700000.0</v>
      </c>
      <c r="F3" s="6">
        <v>3500.0</v>
      </c>
    </row>
    <row r="4">
      <c r="A4" s="6" t="s">
        <v>21</v>
      </c>
      <c r="B4" s="6" t="s">
        <v>22</v>
      </c>
      <c r="C4" s="6" t="s">
        <v>23</v>
      </c>
      <c r="D4" s="6" t="s">
        <v>24</v>
      </c>
      <c r="E4" s="7">
        <v>400000.0</v>
      </c>
      <c r="F4" s="6">
        <v>1200.0</v>
      </c>
    </row>
    <row r="5">
      <c r="A5" s="6" t="s">
        <v>25</v>
      </c>
      <c r="B5" s="6" t="s">
        <v>26</v>
      </c>
      <c r="C5" s="6" t="s">
        <v>15</v>
      </c>
      <c r="D5" s="6" t="s">
        <v>24</v>
      </c>
      <c r="E5" s="7">
        <v>450000.0</v>
      </c>
      <c r="F5" s="6">
        <v>1400.0</v>
      </c>
    </row>
    <row r="6">
      <c r="A6" s="6" t="s">
        <v>27</v>
      </c>
      <c r="B6" s="6" t="s">
        <v>28</v>
      </c>
      <c r="C6" s="6" t="s">
        <v>19</v>
      </c>
      <c r="D6" s="6" t="s">
        <v>16</v>
      </c>
      <c r="E6" s="7">
        <v>600000.0</v>
      </c>
      <c r="F6" s="6">
        <v>4200.0</v>
      </c>
    </row>
    <row r="7">
      <c r="A7" s="6" t="s">
        <v>29</v>
      </c>
      <c r="B7" s="6" t="s">
        <v>30</v>
      </c>
      <c r="C7" s="6" t="s">
        <v>23</v>
      </c>
      <c r="D7" s="6" t="s">
        <v>20</v>
      </c>
      <c r="E7" s="7">
        <v>300000.0</v>
      </c>
      <c r="F7" s="6">
        <v>1000.0</v>
      </c>
    </row>
    <row r="8">
      <c r="A8" s="6" t="s">
        <v>31</v>
      </c>
      <c r="B8" s="6" t="s">
        <v>32</v>
      </c>
      <c r="C8" s="6" t="s">
        <v>15</v>
      </c>
      <c r="D8" s="6" t="s">
        <v>33</v>
      </c>
      <c r="E8" s="7">
        <v>350000.0</v>
      </c>
      <c r="F8" s="6">
        <v>1500.0</v>
      </c>
    </row>
    <row r="9">
      <c r="A9" s="6" t="s">
        <v>34</v>
      </c>
      <c r="B9" s="6" t="s">
        <v>35</v>
      </c>
      <c r="C9" s="6" t="s">
        <v>19</v>
      </c>
      <c r="D9" s="6" t="s">
        <v>36</v>
      </c>
      <c r="E9" s="7">
        <v>650000.0</v>
      </c>
      <c r="F9" s="6">
        <v>3700.0</v>
      </c>
    </row>
    <row r="10">
      <c r="A10" s="6" t="s">
        <v>37</v>
      </c>
      <c r="B10" s="6" t="s">
        <v>38</v>
      </c>
      <c r="C10" s="6" t="s">
        <v>15</v>
      </c>
      <c r="D10" s="6" t="s">
        <v>36</v>
      </c>
      <c r="E10" s="7">
        <v>300000.0</v>
      </c>
      <c r="F10" s="6">
        <v>1300.0</v>
      </c>
    </row>
    <row r="11">
      <c r="A11" s="6" t="s">
        <v>39</v>
      </c>
      <c r="B11" s="6" t="s">
        <v>40</v>
      </c>
      <c r="C11" s="6" t="s">
        <v>23</v>
      </c>
      <c r="D11" s="6" t="s">
        <v>33</v>
      </c>
      <c r="E11" s="7">
        <v>250000.0</v>
      </c>
      <c r="F11" s="6">
        <v>900.0</v>
      </c>
    </row>
    <row r="12">
      <c r="A12" s="6" t="s">
        <v>41</v>
      </c>
      <c r="B12" s="6" t="s">
        <v>42</v>
      </c>
      <c r="C12" s="6" t="s">
        <v>15</v>
      </c>
      <c r="D12" s="6" t="s">
        <v>33</v>
      </c>
      <c r="E12" s="7">
        <v>480000.0</v>
      </c>
      <c r="F12" s="6">
        <v>2200.0</v>
      </c>
    </row>
    <row r="13">
      <c r="A13" s="6" t="s">
        <v>43</v>
      </c>
      <c r="B13" s="6" t="s">
        <v>44</v>
      </c>
      <c r="C13" s="6" t="s">
        <v>19</v>
      </c>
      <c r="D13" s="6" t="s">
        <v>16</v>
      </c>
      <c r="E13" s="7">
        <v>900000.0</v>
      </c>
      <c r="F13" s="6">
        <v>5000.0</v>
      </c>
    </row>
    <row r="14">
      <c r="A14" s="6" t="s">
        <v>45</v>
      </c>
      <c r="B14" s="6" t="s">
        <v>46</v>
      </c>
      <c r="C14" s="6" t="s">
        <v>23</v>
      </c>
      <c r="D14" s="6" t="s">
        <v>36</v>
      </c>
      <c r="E14" s="7">
        <v>350000.0</v>
      </c>
      <c r="F14" s="6">
        <v>1400.0</v>
      </c>
    </row>
    <row r="15">
      <c r="A15" s="6" t="s">
        <v>47</v>
      </c>
      <c r="B15" s="6" t="s">
        <v>48</v>
      </c>
      <c r="C15" s="6" t="s">
        <v>19</v>
      </c>
      <c r="D15" s="6" t="s">
        <v>24</v>
      </c>
      <c r="E15" s="7">
        <v>500000.0</v>
      </c>
      <c r="F15" s="6">
        <v>2700.0</v>
      </c>
    </row>
    <row r="16">
      <c r="A16" s="6" t="s">
        <v>49</v>
      </c>
      <c r="B16" s="6" t="s">
        <v>50</v>
      </c>
      <c r="C16" s="6" t="s">
        <v>15</v>
      </c>
      <c r="D16" s="6" t="s">
        <v>36</v>
      </c>
      <c r="E16" s="7">
        <v>250000.0</v>
      </c>
      <c r="F16" s="6">
        <v>1100.0</v>
      </c>
    </row>
    <row r="17">
      <c r="A17" s="6" t="s">
        <v>51</v>
      </c>
      <c r="B17" s="6" t="s">
        <v>52</v>
      </c>
      <c r="C17" s="6" t="s">
        <v>23</v>
      </c>
      <c r="D17" s="6" t="s">
        <v>33</v>
      </c>
      <c r="E17" s="7">
        <v>400000.0</v>
      </c>
      <c r="F17" s="6">
        <v>1250.0</v>
      </c>
    </row>
    <row r="18">
      <c r="A18" s="6" t="s">
        <v>53</v>
      </c>
      <c r="B18" s="6" t="s">
        <v>54</v>
      </c>
      <c r="C18" s="6" t="s">
        <v>19</v>
      </c>
      <c r="D18" s="6" t="s">
        <v>33</v>
      </c>
      <c r="E18" s="7">
        <v>750000.0</v>
      </c>
      <c r="F18" s="6">
        <v>4000.0</v>
      </c>
    </row>
    <row r="19">
      <c r="A19" s="6" t="s">
        <v>55</v>
      </c>
      <c r="B19" s="6" t="s">
        <v>56</v>
      </c>
      <c r="C19" s="6" t="s">
        <v>23</v>
      </c>
      <c r="D19" s="6" t="s">
        <v>20</v>
      </c>
      <c r="E19" s="7">
        <v>350000.0</v>
      </c>
      <c r="F19" s="6">
        <v>1500.0</v>
      </c>
    </row>
    <row r="20">
      <c r="A20" s="6" t="s">
        <v>57</v>
      </c>
      <c r="B20" s="6" t="s">
        <v>58</v>
      </c>
      <c r="C20" s="6" t="s">
        <v>15</v>
      </c>
      <c r="D20" s="6" t="s">
        <v>16</v>
      </c>
      <c r="E20" s="7">
        <v>600000.0</v>
      </c>
      <c r="F20" s="6">
        <v>3200.0</v>
      </c>
    </row>
    <row r="21">
      <c r="A21" s="6" t="s">
        <v>59</v>
      </c>
      <c r="B21" s="6" t="s">
        <v>60</v>
      </c>
      <c r="C21" s="6" t="s">
        <v>19</v>
      </c>
      <c r="D21" s="6" t="s">
        <v>36</v>
      </c>
      <c r="E21" s="7">
        <v>850000.0</v>
      </c>
      <c r="F21" s="6">
        <v>4500.0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0"/>
    <col customWidth="1" min="3" max="3" width="15.75"/>
    <col customWidth="1" min="5" max="5" width="25.88"/>
    <col customWidth="1" min="6" max="6" width="21.63"/>
    <col customWidth="1" min="7" max="7" width="21.38"/>
  </cols>
  <sheetData>
    <row r="1">
      <c r="A1" s="4" t="s">
        <v>7</v>
      </c>
      <c r="B1" s="4" t="s">
        <v>8</v>
      </c>
      <c r="C1" s="4" t="s">
        <v>9</v>
      </c>
      <c r="D1" s="4" t="s">
        <v>10</v>
      </c>
      <c r="E1" s="5" t="s">
        <v>11</v>
      </c>
      <c r="F1" s="8" t="s">
        <v>12</v>
      </c>
      <c r="G1" s="9" t="s">
        <v>61</v>
      </c>
    </row>
    <row r="2">
      <c r="A2" s="6" t="s">
        <v>13</v>
      </c>
      <c r="B2" s="6" t="s">
        <v>14</v>
      </c>
      <c r="C2" s="6" t="s">
        <v>15</v>
      </c>
      <c r="D2" s="6" t="s">
        <v>16</v>
      </c>
      <c r="E2" s="7">
        <v>500000.0</v>
      </c>
      <c r="F2" s="10">
        <v>2000.0</v>
      </c>
      <c r="G2" s="11">
        <f t="shared" ref="G2:G21" si="1">E2/F2</f>
        <v>250</v>
      </c>
    </row>
    <row r="3">
      <c r="A3" s="6" t="s">
        <v>17</v>
      </c>
      <c r="B3" s="6" t="s">
        <v>18</v>
      </c>
      <c r="C3" s="6" t="s">
        <v>19</v>
      </c>
      <c r="D3" s="6" t="s">
        <v>20</v>
      </c>
      <c r="E3" s="7">
        <v>700000.0</v>
      </c>
      <c r="F3" s="10">
        <v>3500.0</v>
      </c>
      <c r="G3" s="11">
        <f t="shared" si="1"/>
        <v>200</v>
      </c>
    </row>
    <row r="4">
      <c r="A4" s="6" t="s">
        <v>21</v>
      </c>
      <c r="B4" s="6" t="s">
        <v>22</v>
      </c>
      <c r="C4" s="6" t="s">
        <v>23</v>
      </c>
      <c r="D4" s="6" t="s">
        <v>24</v>
      </c>
      <c r="E4" s="7">
        <v>400000.0</v>
      </c>
      <c r="F4" s="10">
        <v>1200.0</v>
      </c>
      <c r="G4" s="11">
        <f t="shared" si="1"/>
        <v>333.3333333</v>
      </c>
    </row>
    <row r="5">
      <c r="A5" s="6" t="s">
        <v>25</v>
      </c>
      <c r="B5" s="6" t="s">
        <v>26</v>
      </c>
      <c r="C5" s="6" t="s">
        <v>15</v>
      </c>
      <c r="D5" s="6" t="s">
        <v>24</v>
      </c>
      <c r="E5" s="7">
        <v>450000.0</v>
      </c>
      <c r="F5" s="10">
        <v>1400.0</v>
      </c>
      <c r="G5" s="11">
        <f t="shared" si="1"/>
        <v>321.4285714</v>
      </c>
    </row>
    <row r="6">
      <c r="A6" s="6" t="s">
        <v>27</v>
      </c>
      <c r="B6" s="6" t="s">
        <v>28</v>
      </c>
      <c r="C6" s="6" t="s">
        <v>19</v>
      </c>
      <c r="D6" s="6" t="s">
        <v>16</v>
      </c>
      <c r="E6" s="7">
        <v>600000.0</v>
      </c>
      <c r="F6" s="10">
        <v>4200.0</v>
      </c>
      <c r="G6" s="11">
        <f t="shared" si="1"/>
        <v>142.8571429</v>
      </c>
    </row>
    <row r="7">
      <c r="A7" s="6" t="s">
        <v>29</v>
      </c>
      <c r="B7" s="6" t="s">
        <v>30</v>
      </c>
      <c r="C7" s="6" t="s">
        <v>23</v>
      </c>
      <c r="D7" s="6" t="s">
        <v>20</v>
      </c>
      <c r="E7" s="7">
        <v>300000.0</v>
      </c>
      <c r="F7" s="10">
        <v>1000.0</v>
      </c>
      <c r="G7" s="11">
        <f t="shared" si="1"/>
        <v>300</v>
      </c>
    </row>
    <row r="8">
      <c r="A8" s="6" t="s">
        <v>31</v>
      </c>
      <c r="B8" s="6" t="s">
        <v>32</v>
      </c>
      <c r="C8" s="6" t="s">
        <v>15</v>
      </c>
      <c r="D8" s="6" t="s">
        <v>33</v>
      </c>
      <c r="E8" s="7">
        <v>350000.0</v>
      </c>
      <c r="F8" s="10">
        <v>1500.0</v>
      </c>
      <c r="G8" s="11">
        <f t="shared" si="1"/>
        <v>233.3333333</v>
      </c>
    </row>
    <row r="9">
      <c r="A9" s="6" t="s">
        <v>34</v>
      </c>
      <c r="B9" s="6" t="s">
        <v>35</v>
      </c>
      <c r="C9" s="6" t="s">
        <v>19</v>
      </c>
      <c r="D9" s="6" t="s">
        <v>36</v>
      </c>
      <c r="E9" s="7">
        <v>650000.0</v>
      </c>
      <c r="F9" s="10">
        <v>3700.0</v>
      </c>
      <c r="G9" s="11">
        <f t="shared" si="1"/>
        <v>175.6756757</v>
      </c>
    </row>
    <row r="10">
      <c r="A10" s="6" t="s">
        <v>37</v>
      </c>
      <c r="B10" s="6" t="s">
        <v>38</v>
      </c>
      <c r="C10" s="6" t="s">
        <v>15</v>
      </c>
      <c r="D10" s="6" t="s">
        <v>36</v>
      </c>
      <c r="E10" s="7">
        <v>300000.0</v>
      </c>
      <c r="F10" s="10">
        <v>1300.0</v>
      </c>
      <c r="G10" s="11">
        <f t="shared" si="1"/>
        <v>230.7692308</v>
      </c>
    </row>
    <row r="11">
      <c r="A11" s="6" t="s">
        <v>39</v>
      </c>
      <c r="B11" s="6" t="s">
        <v>40</v>
      </c>
      <c r="C11" s="6" t="s">
        <v>23</v>
      </c>
      <c r="D11" s="6" t="s">
        <v>33</v>
      </c>
      <c r="E11" s="7">
        <v>250000.0</v>
      </c>
      <c r="F11" s="10">
        <v>900.0</v>
      </c>
      <c r="G11" s="11">
        <f t="shared" si="1"/>
        <v>277.7777778</v>
      </c>
    </row>
    <row r="12">
      <c r="A12" s="6" t="s">
        <v>41</v>
      </c>
      <c r="B12" s="6" t="s">
        <v>42</v>
      </c>
      <c r="C12" s="6" t="s">
        <v>15</v>
      </c>
      <c r="D12" s="6" t="s">
        <v>33</v>
      </c>
      <c r="E12" s="7">
        <v>480000.0</v>
      </c>
      <c r="F12" s="10">
        <v>2200.0</v>
      </c>
      <c r="G12" s="11">
        <f t="shared" si="1"/>
        <v>218.1818182</v>
      </c>
    </row>
    <row r="13">
      <c r="A13" s="6" t="s">
        <v>43</v>
      </c>
      <c r="B13" s="6" t="s">
        <v>44</v>
      </c>
      <c r="C13" s="6" t="s">
        <v>19</v>
      </c>
      <c r="D13" s="6" t="s">
        <v>16</v>
      </c>
      <c r="E13" s="7">
        <v>900000.0</v>
      </c>
      <c r="F13" s="10">
        <v>5000.0</v>
      </c>
      <c r="G13" s="11">
        <f t="shared" si="1"/>
        <v>180</v>
      </c>
    </row>
    <row r="14">
      <c r="A14" s="6" t="s">
        <v>45</v>
      </c>
      <c r="B14" s="6" t="s">
        <v>46</v>
      </c>
      <c r="C14" s="6" t="s">
        <v>23</v>
      </c>
      <c r="D14" s="6" t="s">
        <v>36</v>
      </c>
      <c r="E14" s="7">
        <v>350000.0</v>
      </c>
      <c r="F14" s="10">
        <v>1400.0</v>
      </c>
      <c r="G14" s="11">
        <f t="shared" si="1"/>
        <v>250</v>
      </c>
    </row>
    <row r="15">
      <c r="A15" s="6" t="s">
        <v>47</v>
      </c>
      <c r="B15" s="6" t="s">
        <v>48</v>
      </c>
      <c r="C15" s="6" t="s">
        <v>19</v>
      </c>
      <c r="D15" s="6" t="s">
        <v>24</v>
      </c>
      <c r="E15" s="7">
        <v>500000.0</v>
      </c>
      <c r="F15" s="10">
        <v>2700.0</v>
      </c>
      <c r="G15" s="11">
        <f t="shared" si="1"/>
        <v>185.1851852</v>
      </c>
    </row>
    <row r="16">
      <c r="A16" s="6" t="s">
        <v>49</v>
      </c>
      <c r="B16" s="6" t="s">
        <v>50</v>
      </c>
      <c r="C16" s="6" t="s">
        <v>15</v>
      </c>
      <c r="D16" s="6" t="s">
        <v>36</v>
      </c>
      <c r="E16" s="7">
        <v>250000.0</v>
      </c>
      <c r="F16" s="10">
        <v>1100.0</v>
      </c>
      <c r="G16" s="11">
        <f t="shared" si="1"/>
        <v>227.2727273</v>
      </c>
    </row>
    <row r="17">
      <c r="A17" s="6" t="s">
        <v>51</v>
      </c>
      <c r="B17" s="6" t="s">
        <v>52</v>
      </c>
      <c r="C17" s="6" t="s">
        <v>23</v>
      </c>
      <c r="D17" s="6" t="s">
        <v>33</v>
      </c>
      <c r="E17" s="7">
        <v>400000.0</v>
      </c>
      <c r="F17" s="10">
        <v>1250.0</v>
      </c>
      <c r="G17" s="11">
        <f t="shared" si="1"/>
        <v>320</v>
      </c>
    </row>
    <row r="18">
      <c r="A18" s="6" t="s">
        <v>53</v>
      </c>
      <c r="B18" s="6" t="s">
        <v>54</v>
      </c>
      <c r="C18" s="6" t="s">
        <v>19</v>
      </c>
      <c r="D18" s="6" t="s">
        <v>33</v>
      </c>
      <c r="E18" s="7">
        <v>750000.0</v>
      </c>
      <c r="F18" s="10">
        <v>4000.0</v>
      </c>
      <c r="G18" s="11">
        <f t="shared" si="1"/>
        <v>187.5</v>
      </c>
    </row>
    <row r="19">
      <c r="A19" s="6" t="s">
        <v>55</v>
      </c>
      <c r="B19" s="6" t="s">
        <v>56</v>
      </c>
      <c r="C19" s="6" t="s">
        <v>23</v>
      </c>
      <c r="D19" s="6" t="s">
        <v>20</v>
      </c>
      <c r="E19" s="7">
        <v>350000.0</v>
      </c>
      <c r="F19" s="10">
        <v>1500.0</v>
      </c>
      <c r="G19" s="11">
        <f t="shared" si="1"/>
        <v>233.3333333</v>
      </c>
    </row>
    <row r="20">
      <c r="A20" s="6" t="s">
        <v>57</v>
      </c>
      <c r="B20" s="6" t="s">
        <v>58</v>
      </c>
      <c r="C20" s="6" t="s">
        <v>15</v>
      </c>
      <c r="D20" s="6" t="s">
        <v>16</v>
      </c>
      <c r="E20" s="7">
        <v>600000.0</v>
      </c>
      <c r="F20" s="10">
        <v>3200.0</v>
      </c>
      <c r="G20" s="11">
        <f t="shared" si="1"/>
        <v>187.5</v>
      </c>
    </row>
    <row r="21">
      <c r="A21" s="6" t="s">
        <v>59</v>
      </c>
      <c r="B21" s="6" t="s">
        <v>60</v>
      </c>
      <c r="C21" s="6" t="s">
        <v>19</v>
      </c>
      <c r="D21" s="6" t="s">
        <v>36</v>
      </c>
      <c r="E21" s="7">
        <v>850000.0</v>
      </c>
      <c r="F21" s="10">
        <v>4500.0</v>
      </c>
      <c r="G21" s="11">
        <f t="shared" si="1"/>
        <v>188.8888889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42.25"/>
  </cols>
  <sheetData>
    <row r="1">
      <c r="A1" s="12" t="s">
        <v>62</v>
      </c>
      <c r="B1" s="13"/>
    </row>
    <row r="2">
      <c r="A2" s="14" t="s">
        <v>63</v>
      </c>
      <c r="B2" s="15">
        <f>sum('Event Sponsorship'!E2:E21)</f>
        <v>9930000</v>
      </c>
    </row>
    <row r="3">
      <c r="A3" s="14" t="s">
        <v>64</v>
      </c>
      <c r="B3" s="15">
        <f>COUNTA('Event Sponsorship'!B2:B21)</f>
        <v>20</v>
      </c>
    </row>
    <row r="4">
      <c r="A4" s="14" t="s">
        <v>65</v>
      </c>
      <c r="B4" s="15">
        <f>sum('Event Sponsorship'!F2:F21)</f>
        <v>47550</v>
      </c>
    </row>
    <row r="5">
      <c r="A5" s="14" t="s">
        <v>66</v>
      </c>
      <c r="B5" s="15">
        <f>B2/B3</f>
        <v>496500</v>
      </c>
    </row>
    <row r="6">
      <c r="A6" s="14" t="s">
        <v>67</v>
      </c>
      <c r="B6" s="15">
        <f>B4/B3</f>
        <v>2377.5</v>
      </c>
    </row>
    <row r="7">
      <c r="A7" s="14" t="s">
        <v>68</v>
      </c>
      <c r="B7" s="15">
        <f>B2/B4</f>
        <v>208.8328076</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25.38"/>
    <col customWidth="1" min="4" max="5" width="17.75"/>
  </cols>
  <sheetData>
    <row r="1">
      <c r="A1" s="12" t="s">
        <v>69</v>
      </c>
      <c r="B1" s="16"/>
      <c r="C1" s="16"/>
      <c r="D1" s="16"/>
      <c r="E1" s="13"/>
    </row>
    <row r="2">
      <c r="A2" s="17" t="s">
        <v>70</v>
      </c>
      <c r="B2" s="17" t="s">
        <v>71</v>
      </c>
      <c r="C2" s="17" t="s">
        <v>11</v>
      </c>
      <c r="D2" s="17" t="s">
        <v>65</v>
      </c>
      <c r="E2" s="17" t="s">
        <v>72</v>
      </c>
    </row>
    <row r="3">
      <c r="A3" s="18" t="str">
        <f>IFERROR(__xludf.DUMMYFUNCTION("unique('Cost Per Signups(CPS)'!C2:C21)"),"Music Festival")</f>
        <v>Music Festival</v>
      </c>
      <c r="B3" s="18">
        <f>COUNTIF('Cost Per Signups(CPS)'!$C$2:$C$21,A3)</f>
        <v>7</v>
      </c>
      <c r="C3" s="15">
        <f>sumifs('Cost Per Signups(CPS)'!$E$2:$E$21,'Cost Per Signups(CPS)'!$C$2:$C$21,A3)</f>
        <v>2930000</v>
      </c>
      <c r="D3" s="15">
        <f>sumifs('Cost Per Signups(CPS)'!$F$2:$F$21,'Cost Per Signups(CPS)'!$C$2:$C$21,A3)</f>
        <v>12700</v>
      </c>
      <c r="E3" s="19">
        <f t="shared" ref="E3:E5" si="1">C3/D3</f>
        <v>230.7086614</v>
      </c>
    </row>
    <row r="4">
      <c r="A4" s="18" t="str">
        <f>IFERROR(__xludf.DUMMYFUNCTION("""COMPUTED_VALUE"""),"Sports Event")</f>
        <v>Sports Event</v>
      </c>
      <c r="B4" s="18">
        <f>COUNTIF('Cost Per Signups(CPS)'!$C$2:$C$21,A4)</f>
        <v>7</v>
      </c>
      <c r="C4" s="15">
        <f>sumifs('Cost Per Signups(CPS)'!$E$2:$E$21,'Cost Per Signups(CPS)'!$C$2:$C$21,A4)</f>
        <v>4950000</v>
      </c>
      <c r="D4" s="15">
        <f>sumifs('Cost Per Signups(CPS)'!$F$2:$F$21,'Cost Per Signups(CPS)'!$C$2:$C$21,A4)</f>
        <v>27600</v>
      </c>
      <c r="E4" s="19">
        <f t="shared" si="1"/>
        <v>179.3478261</v>
      </c>
    </row>
    <row r="5">
      <c r="A5" s="18" t="str">
        <f>IFERROR(__xludf.DUMMYFUNCTION("""COMPUTED_VALUE"""),"Conference")</f>
        <v>Conference</v>
      </c>
      <c r="B5" s="18">
        <f>COUNTIF('Cost Per Signups(CPS)'!$C$2:$C$21,A5)</f>
        <v>6</v>
      </c>
      <c r="C5" s="15">
        <f>sumifs('Cost Per Signups(CPS)'!$E$2:$E$21,'Cost Per Signups(CPS)'!$C$2:$C$21,A5)</f>
        <v>2050000</v>
      </c>
      <c r="D5" s="15">
        <f>sumifs('Cost Per Signups(CPS)'!$F$2:$F$21,'Cost Per Signups(CPS)'!$C$2:$C$21,A5)</f>
        <v>7250</v>
      </c>
      <c r="E5" s="19">
        <f t="shared" si="1"/>
        <v>282.7586207</v>
      </c>
    </row>
  </sheetData>
  <mergeCells count="1">
    <mergeCell ref="A1:E1"/>
  </mergeCells>
  <conditionalFormatting sqref="E3:E5">
    <cfRule type="expression" dxfId="0" priority="1">
      <formula>E3=min($E$3:$E$5)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25"/>
    <col customWidth="1" min="3" max="3" width="23.5"/>
    <col customWidth="1" min="4" max="5" width="20.25"/>
  </cols>
  <sheetData>
    <row r="1">
      <c r="A1" s="12" t="s">
        <v>73</v>
      </c>
      <c r="B1" s="16"/>
      <c r="C1" s="16"/>
      <c r="D1" s="16"/>
      <c r="E1" s="13"/>
    </row>
    <row r="2">
      <c r="A2" s="17" t="s">
        <v>10</v>
      </c>
      <c r="B2" s="17" t="s">
        <v>71</v>
      </c>
      <c r="C2" s="17" t="s">
        <v>11</v>
      </c>
      <c r="D2" s="17" t="s">
        <v>65</v>
      </c>
      <c r="E2" s="17" t="s">
        <v>72</v>
      </c>
    </row>
    <row r="3">
      <c r="A3" s="18" t="str">
        <f>IFERROR(__xludf.DUMMYFUNCTION("unique('Cost Per Signups(CPS)'!D2:D21)"),"Mumbai")</f>
        <v>Mumbai</v>
      </c>
      <c r="B3" s="18">
        <f>COUNTIF('Cost Per Signups(CPS)'!$D$2:$D$21,A3)</f>
        <v>4</v>
      </c>
      <c r="C3" s="15">
        <f>SUMIFS('Cost Per Signups(CPS)'!$E$2:$E$21,'Cost Per Signups(CPS)'!$D$2:$D$21,A3)</f>
        <v>2600000</v>
      </c>
      <c r="D3" s="15">
        <f>SUMIFS('Cost Per Signups(CPS)'!$F$2:$F$21,'Cost Per Signups(CPS)'!$D$2:$D$21,A3)</f>
        <v>14400</v>
      </c>
      <c r="E3" s="19">
        <f t="shared" ref="E3:E7" si="1">C3/D3</f>
        <v>180.5555556</v>
      </c>
    </row>
    <row r="4">
      <c r="A4" s="18" t="str">
        <f>IFERROR(__xludf.DUMMYFUNCTION("""COMPUTED_VALUE"""),"Delhi")</f>
        <v>Delhi</v>
      </c>
      <c r="B4" s="18">
        <f>COUNTIF('Cost Per Signups(CPS)'!$D$2:$D$21,A4)</f>
        <v>3</v>
      </c>
      <c r="C4" s="15">
        <f>SUMIFS('Cost Per Signups(CPS)'!$E$2:$E$21,'Cost Per Signups(CPS)'!$D$2:$D$21,A4)</f>
        <v>1350000</v>
      </c>
      <c r="D4" s="15">
        <f>SUMIFS('Cost Per Signups(CPS)'!$F$2:$F$21,'Cost Per Signups(CPS)'!$D$2:$D$21,A4)</f>
        <v>6000</v>
      </c>
      <c r="E4" s="19">
        <f t="shared" si="1"/>
        <v>225</v>
      </c>
    </row>
    <row r="5">
      <c r="A5" s="18" t="str">
        <f>IFERROR(__xludf.DUMMYFUNCTION("""COMPUTED_VALUE"""),"Bangalore")</f>
        <v>Bangalore</v>
      </c>
      <c r="B5" s="18">
        <f>COUNTIF('Cost Per Signups(CPS)'!$D$2:$D$21,A5)</f>
        <v>3</v>
      </c>
      <c r="C5" s="15">
        <f>SUMIFS('Cost Per Signups(CPS)'!$E$2:$E$21,'Cost Per Signups(CPS)'!$D$2:$D$21,A5)</f>
        <v>1350000</v>
      </c>
      <c r="D5" s="15">
        <f>SUMIFS('Cost Per Signups(CPS)'!$F$2:$F$21,'Cost Per Signups(CPS)'!$D$2:$D$21,A5)</f>
        <v>5300</v>
      </c>
      <c r="E5" s="19">
        <f t="shared" si="1"/>
        <v>254.7169811</v>
      </c>
    </row>
    <row r="6">
      <c r="A6" s="18" t="str">
        <f>IFERROR(__xludf.DUMMYFUNCTION("""COMPUTED_VALUE"""),"Hyderabad")</f>
        <v>Hyderabad</v>
      </c>
      <c r="B6" s="18">
        <f>COUNTIF('Cost Per Signups(CPS)'!$D$2:$D$21,A6)</f>
        <v>5</v>
      </c>
      <c r="C6" s="15">
        <f>SUMIFS('Cost Per Signups(CPS)'!$E$2:$E$21,'Cost Per Signups(CPS)'!$D$2:$D$21,A6)</f>
        <v>2230000</v>
      </c>
      <c r="D6" s="15">
        <f>SUMIFS('Cost Per Signups(CPS)'!$F$2:$F$21,'Cost Per Signups(CPS)'!$D$2:$D$21,A6)</f>
        <v>9850</v>
      </c>
      <c r="E6" s="19">
        <f t="shared" si="1"/>
        <v>226.3959391</v>
      </c>
    </row>
    <row r="7">
      <c r="A7" s="18" t="str">
        <f>IFERROR(__xludf.DUMMYFUNCTION("""COMPUTED_VALUE"""),"Pune")</f>
        <v>Pune</v>
      </c>
      <c r="B7" s="18">
        <f>COUNTIF('Cost Per Signups(CPS)'!$D$2:$D$21,A7)</f>
        <v>5</v>
      </c>
      <c r="C7" s="15">
        <f>SUMIFS('Cost Per Signups(CPS)'!$E$2:$E$21,'Cost Per Signups(CPS)'!$D$2:$D$21,A7)</f>
        <v>2400000</v>
      </c>
      <c r="D7" s="15">
        <f>SUMIFS('Cost Per Signups(CPS)'!$F$2:$F$21,'Cost Per Signups(CPS)'!$D$2:$D$21,A7)</f>
        <v>12000</v>
      </c>
      <c r="E7" s="19">
        <f t="shared" si="1"/>
        <v>200</v>
      </c>
    </row>
  </sheetData>
  <mergeCells count="1">
    <mergeCell ref="A1:E1"/>
  </mergeCells>
  <conditionalFormatting sqref="E3:E7">
    <cfRule type="expression" dxfId="0" priority="1">
      <formula>E3=min($E$3:$E$7)</formula>
    </cfRule>
  </conditionalFormatting>
  <conditionalFormatting sqref="E3:E7">
    <cfRule type="expression" dxfId="1" priority="2">
      <formula>E3=MAX($E$3:$E$7)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74</v>
      </c>
    </row>
  </sheetData>
  <mergeCells count="1">
    <mergeCell ref="A1:J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3" width="22.13"/>
    <col customWidth="1" min="5" max="5" width="4.38"/>
  </cols>
  <sheetData>
    <row r="1">
      <c r="A1" s="12" t="s">
        <v>75</v>
      </c>
      <c r="B1" s="16"/>
      <c r="C1" s="13"/>
      <c r="D1" s="21"/>
      <c r="E1" s="22" t="s">
        <v>76</v>
      </c>
    </row>
    <row r="2">
      <c r="A2" s="23" t="s">
        <v>77</v>
      </c>
      <c r="B2" s="16"/>
      <c r="C2" s="13"/>
      <c r="D2" s="21"/>
      <c r="E2" s="24">
        <v>1.0</v>
      </c>
      <c r="F2" s="24" t="s">
        <v>78</v>
      </c>
      <c r="G2" s="21"/>
      <c r="H2" s="21"/>
      <c r="I2" s="21"/>
      <c r="J2" s="21"/>
      <c r="K2" s="21"/>
      <c r="L2" s="21"/>
    </row>
    <row r="3">
      <c r="A3" s="17" t="s">
        <v>79</v>
      </c>
      <c r="B3" s="17" t="s">
        <v>80</v>
      </c>
      <c r="C3" s="17" t="s">
        <v>72</v>
      </c>
      <c r="D3" s="21"/>
      <c r="E3" s="24">
        <v>2.0</v>
      </c>
      <c r="F3" s="24" t="s">
        <v>81</v>
      </c>
      <c r="G3" s="21"/>
      <c r="H3" s="21"/>
      <c r="I3" s="21"/>
      <c r="J3" s="21"/>
      <c r="K3" s="21"/>
      <c r="L3" s="21"/>
    </row>
    <row r="4">
      <c r="A4" s="25" t="s">
        <v>82</v>
      </c>
      <c r="B4" s="25" t="s">
        <v>19</v>
      </c>
      <c r="C4" s="26">
        <v>179.35</v>
      </c>
      <c r="D4" s="21"/>
      <c r="E4" s="24">
        <v>3.0</v>
      </c>
      <c r="F4" s="24" t="s">
        <v>83</v>
      </c>
      <c r="G4" s="21"/>
      <c r="H4" s="21"/>
      <c r="I4" s="21"/>
      <c r="J4" s="21"/>
      <c r="K4" s="21"/>
      <c r="L4" s="21"/>
    </row>
    <row r="5">
      <c r="A5" s="25" t="s">
        <v>84</v>
      </c>
      <c r="B5" s="25" t="s">
        <v>23</v>
      </c>
      <c r="C5" s="26">
        <v>282.76</v>
      </c>
      <c r="D5" s="21"/>
      <c r="E5" s="24">
        <v>4.0</v>
      </c>
      <c r="F5" s="24" t="s">
        <v>85</v>
      </c>
      <c r="G5" s="21"/>
      <c r="H5" s="21"/>
      <c r="I5" s="21"/>
      <c r="J5" s="21"/>
      <c r="K5" s="21"/>
      <c r="L5" s="21"/>
    </row>
    <row r="6">
      <c r="A6" s="27" t="s">
        <v>86</v>
      </c>
      <c r="B6" s="16"/>
      <c r="C6" s="13"/>
      <c r="D6" s="21"/>
      <c r="E6" s="21"/>
      <c r="F6" s="21"/>
      <c r="G6" s="21"/>
      <c r="H6" s="21"/>
      <c r="I6" s="21"/>
      <c r="J6" s="21"/>
      <c r="K6" s="21"/>
      <c r="L6" s="21"/>
    </row>
    <row r="7">
      <c r="A7" s="28" t="s">
        <v>79</v>
      </c>
      <c r="B7" s="28" t="s">
        <v>10</v>
      </c>
      <c r="C7" s="28" t="s">
        <v>72</v>
      </c>
      <c r="D7" s="21"/>
      <c r="E7" s="21"/>
      <c r="F7" s="21"/>
      <c r="G7" s="21"/>
      <c r="H7" s="21"/>
      <c r="I7" s="21"/>
      <c r="J7" s="21"/>
      <c r="K7" s="21"/>
      <c r="L7" s="21"/>
    </row>
    <row r="8">
      <c r="A8" s="25" t="s">
        <v>87</v>
      </c>
      <c r="B8" s="25" t="s">
        <v>16</v>
      </c>
      <c r="C8" s="26">
        <v>180.56</v>
      </c>
      <c r="D8" s="21"/>
      <c r="E8" s="21"/>
      <c r="F8" s="21"/>
      <c r="G8" s="21"/>
      <c r="H8" s="21"/>
      <c r="I8" s="21"/>
      <c r="J8" s="21"/>
      <c r="K8" s="21"/>
      <c r="L8" s="21"/>
    </row>
    <row r="9">
      <c r="A9" s="25" t="s">
        <v>88</v>
      </c>
      <c r="B9" s="25" t="s">
        <v>24</v>
      </c>
      <c r="C9" s="26">
        <v>254.72</v>
      </c>
      <c r="D9" s="21"/>
      <c r="E9" s="21"/>
      <c r="F9" s="21"/>
      <c r="G9" s="21"/>
      <c r="H9" s="21"/>
      <c r="I9" s="21"/>
      <c r="J9" s="21"/>
      <c r="K9" s="21"/>
      <c r="L9" s="21"/>
    </row>
    <row r="10">
      <c r="A10" s="29"/>
      <c r="B10" s="29"/>
      <c r="C10" s="29"/>
    </row>
  </sheetData>
  <mergeCells count="4">
    <mergeCell ref="A1:C1"/>
    <mergeCell ref="E1:L1"/>
    <mergeCell ref="A2:C2"/>
    <mergeCell ref="A6:C6"/>
  </mergeCells>
  <drawing r:id="rId1"/>
</worksheet>
</file>