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rpan\OneDrive\Área de Trabalho\"/>
    </mc:Choice>
  </mc:AlternateContent>
  <xr:revisionPtr revIDLastSave="0" documentId="13_ncr:1_{FE3294F0-DD26-4943-93F4-42EE4346046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xerc1" sheetId="1" r:id="rId1"/>
    <sheet name="Exerc2" sheetId="2" r:id="rId2"/>
    <sheet name="Exerc3" sheetId="3" r:id="rId3"/>
    <sheet name="Planilha1" sheetId="5" r:id="rId4"/>
    <sheet name="Exerc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4" i="4"/>
  <c r="E4" i="4"/>
  <c r="E7" i="4"/>
  <c r="E5" i="4"/>
  <c r="E6" i="4"/>
  <c r="D4" i="4"/>
  <c r="D5" i="4"/>
  <c r="D6" i="4"/>
  <c r="D7" i="4"/>
  <c r="B2" i="5"/>
  <c r="B3" i="5"/>
  <c r="B4" i="5"/>
  <c r="B5" i="5"/>
  <c r="B6" i="5"/>
  <c r="B7" i="5"/>
  <c r="B8" i="5"/>
  <c r="I6" i="3"/>
  <c r="I7" i="3"/>
  <c r="I8" i="3"/>
  <c r="I9" i="3"/>
  <c r="I10" i="3"/>
  <c r="I11" i="3"/>
  <c r="I12" i="3"/>
  <c r="I13" i="3"/>
  <c r="I14" i="3"/>
  <c r="I5" i="3"/>
  <c r="J6" i="3"/>
  <c r="J7" i="3"/>
  <c r="J8" i="3"/>
  <c r="J9" i="3"/>
  <c r="J10" i="3"/>
  <c r="J11" i="3"/>
  <c r="J12" i="3"/>
  <c r="J13" i="3"/>
  <c r="J14" i="3"/>
  <c r="J5" i="3"/>
  <c r="H14" i="3"/>
  <c r="H6" i="3"/>
  <c r="H7" i="3"/>
  <c r="H8" i="3"/>
  <c r="H9" i="3"/>
  <c r="H10" i="3"/>
  <c r="H11" i="3"/>
  <c r="H12" i="3"/>
  <c r="H13" i="3"/>
  <c r="H5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C14" i="1" l="1"/>
  <c r="C11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<sst xmlns="http://schemas.openxmlformats.org/spreadsheetml/2006/main" count="165" uniqueCount="146">
  <si>
    <t>Equação</t>
  </si>
  <si>
    <t>Resposta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</si>
  <si>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</si>
  <si>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</si>
  <si>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</si>
  <si>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</si>
  <si>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</si>
  <si>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</si>
  <si>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</si>
  <si>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</si>
  <si>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</si>
  <si>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j)</t>
  </si>
  <si>
    <t>k)</t>
  </si>
  <si>
    <r>
      <rPr>
        <sz val="11"/>
        <color theme="1"/>
        <rFont val="Arial1"/>
      </rPr>
      <t>Gerar 1 número aleatório</t>
    </r>
    <r>
      <rPr>
        <b/>
        <sz val="12"/>
        <color theme="1"/>
        <rFont val="Arial1"/>
      </rPr>
      <t xml:space="preserve">   </t>
    </r>
  </si>
  <si>
    <t>l)</t>
  </si>
  <si>
    <t>Gerar 1 número aleatório entre 100 e 200</t>
  </si>
  <si>
    <t>NOME E SOBRENOME</t>
  </si>
  <si>
    <t>nome e sobrenome</t>
  </si>
  <si>
    <t>Nome E Sobrenome</t>
  </si>
  <si>
    <t>ANA CAROLINA COLUMBELI</t>
  </si>
  <si>
    <t>ANA LUIZA BRAZ NORONHA</t>
  </si>
  <si>
    <t>ANA PAULA DE MORAES PERUCHI</t>
  </si>
  <si>
    <t>BRENO TOBIAS GELIO</t>
  </si>
  <si>
    <t>CAMILLA OLGA TASSO</t>
  </si>
  <si>
    <t>CLÁUDIO FIORESI JÚNIOR</t>
  </si>
  <si>
    <t>DANIELA OLIVA DE GODOY</t>
  </si>
  <si>
    <t>DANIELE BRANDÃO AQUAROLI</t>
  </si>
  <si>
    <t>DIEGO HENRIQUE GARBUIO</t>
  </si>
  <si>
    <t>DOUGLAS FELIPE MOURA OLIVEIRA</t>
  </si>
  <si>
    <t>FLAVIO JOSÉ PASCHOAL SICCHIROLI FILHO</t>
  </si>
  <si>
    <t>GABRIELE VOLTARELI DA SILVA</t>
  </si>
  <si>
    <t>GEOVÁ QUEIROZ DE LIMA JÚNIOR</t>
  </si>
  <si>
    <t>GUILHERME ANTONIO DE FREITAS</t>
  </si>
  <si>
    <t>GUSTAVO DA SILVA FREITAS</t>
  </si>
  <si>
    <t>ISIS MATTIOLI PARTEL</t>
  </si>
  <si>
    <t>LAURA FANTUCCI DE OLIVEIRA MATHEUS</t>
  </si>
  <si>
    <t>LUTTI MANECK DELEVATTI</t>
  </si>
  <si>
    <t>MARCELA ZANARDO</t>
  </si>
  <si>
    <t>MATHEUS FLEURY FINA PAULILLO</t>
  </si>
  <si>
    <t>NATÁLIA OLIVATTO VICENTINI</t>
  </si>
  <si>
    <t>NICOLE COLUCCI TRAMONTE</t>
  </si>
  <si>
    <t>RAFAEL DE CARVALHO SCARAMEL</t>
  </si>
  <si>
    <t>SHARAHDINY DE MORI CREPALDI DOS SANTOS</t>
  </si>
  <si>
    <t>VALQUÍRIA DE ALENCAR BESERRA</t>
  </si>
  <si>
    <t>ALEXANDRE DE MORAES HENRIQUE</t>
  </si>
  <si>
    <t>ANA CAROLINA COPPEDE JUSTINO</t>
  </si>
  <si>
    <t>DALMO CAMARGO QUILIS</t>
  </si>
  <si>
    <t>FERNANDA CANDIDO SEVERINO</t>
  </si>
  <si>
    <t>FERNANDA DOS SANTOS RAYMUNDO</t>
  </si>
  <si>
    <t>FERNANDO AUGUSTO RODRIGUES</t>
  </si>
  <si>
    <t>FERNANDO VILELA DE ALMEIDA BORGES</t>
  </si>
  <si>
    <t>FLÁVIA BARBOSA DE OLIVEIRA SCARPINO</t>
  </si>
  <si>
    <t>FLÁVIA DO VAL MARQUES DE AZEVEDO</t>
  </si>
  <si>
    <t>FRANCINE MENDES PERES</t>
  </si>
  <si>
    <t>GABRIELA RODRIGUES</t>
  </si>
  <si>
    <t>GUSTAVO DO VALLE PEREIRA</t>
  </si>
  <si>
    <t>HELLEN CRISTINA PIN DE ANGELIS</t>
  </si>
  <si>
    <t>HELOÍSA DE ALMEIDA FIDELIS</t>
  </si>
  <si>
    <t>HENRIQUE DE SOUSA NOGUEIRA</t>
  </si>
  <si>
    <t>JONATHAN VERSUTI</t>
  </si>
  <si>
    <t>KELLY AKEMI TOBACE</t>
  </si>
  <si>
    <t>LIGIA LUZIA RODRIGUES NANTES</t>
  </si>
  <si>
    <t>LUCAS GERARDI DUARTE</t>
  </si>
  <si>
    <t>MICHELLE CRISTINA DA SILVA</t>
  </si>
  <si>
    <t>NATÁLIA CRISTINA FERNANDES DE JORGE</t>
  </si>
  <si>
    <t>PRISCILA MAYUMI GOMES NINUMA</t>
  </si>
  <si>
    <t>RAFAEL CAMPOS DAREZZO</t>
  </si>
  <si>
    <t>RENAN DUTRA DE OLIVEIRA</t>
  </si>
  <si>
    <t>RODRIGO MOREIRA GARCIA</t>
  </si>
  <si>
    <t>TALITA LACERDA TAKADA</t>
  </si>
  <si>
    <t>PRODUÇÃO DE REBANHO</t>
  </si>
  <si>
    <t>VACA</t>
  </si>
  <si>
    <t>PAI</t>
  </si>
  <si>
    <t>D.  NASC.</t>
  </si>
  <si>
    <t>D.  PARTO</t>
  </si>
  <si>
    <t>SEXO</t>
  </si>
  <si>
    <t>PR. LEITE</t>
  </si>
  <si>
    <t>PR.GORD.</t>
  </si>
  <si>
    <t>M</t>
  </si>
  <si>
    <t>F</t>
  </si>
  <si>
    <t>DOLAR DO DIA:</t>
  </si>
  <si>
    <t>PRODUTO</t>
  </si>
  <si>
    <t>Nº ITENS</t>
  </si>
  <si>
    <t>PREÇO UNIT.</t>
  </si>
  <si>
    <t>VAL. ESTOQUE</t>
  </si>
  <si>
    <t>EM R$</t>
  </si>
  <si>
    <t>EM US$</t>
  </si>
  <si>
    <t>LAPIS</t>
  </si>
  <si>
    <t>CANETA</t>
  </si>
  <si>
    <t>BORRACHA</t>
  </si>
  <si>
    <t>DVD</t>
  </si>
  <si>
    <t>Nome</t>
  </si>
  <si>
    <t>Sobrenome</t>
  </si>
  <si>
    <t>Email</t>
  </si>
  <si>
    <t>MATHEUS</t>
  </si>
  <si>
    <t>HENRIQUE</t>
  </si>
  <si>
    <t>COLUMBELI</t>
  </si>
  <si>
    <t>NORONHA</t>
  </si>
  <si>
    <t>PERUCHI</t>
  </si>
  <si>
    <t>GELIO</t>
  </si>
  <si>
    <t>TASSO</t>
  </si>
  <si>
    <t>JÚNIOR</t>
  </si>
  <si>
    <t>GODOY</t>
  </si>
  <si>
    <t>AQUAROLI</t>
  </si>
  <si>
    <t>GARBUIO</t>
  </si>
  <si>
    <t>OLIVEIRA</t>
  </si>
  <si>
    <t>FILHO</t>
  </si>
  <si>
    <t>SILVA</t>
  </si>
  <si>
    <t>FREITAS</t>
  </si>
  <si>
    <t>PARTEL</t>
  </si>
  <si>
    <t>DELEVATTI</t>
  </si>
  <si>
    <t>ZANARDO</t>
  </si>
  <si>
    <t>PAULILLO</t>
  </si>
  <si>
    <t>VICENTINI</t>
  </si>
  <si>
    <t>TRAMONTE</t>
  </si>
  <si>
    <t>SCARAMEL</t>
  </si>
  <si>
    <t>SANTOS</t>
  </si>
  <si>
    <t>BESERRA</t>
  </si>
  <si>
    <t>JUSTINO</t>
  </si>
  <si>
    <t>QUILIS</t>
  </si>
  <si>
    <t>SEVERINO</t>
  </si>
  <si>
    <t>RAYMUNDO</t>
  </si>
  <si>
    <t>RODRIGUES</t>
  </si>
  <si>
    <t>BORGES</t>
  </si>
  <si>
    <t>SCARPINO</t>
  </si>
  <si>
    <t>AZEVEDO</t>
  </si>
  <si>
    <t>PERES</t>
  </si>
  <si>
    <t>PEREIRA</t>
  </si>
  <si>
    <t>ANGELIS</t>
  </si>
  <si>
    <t>FIDELIS</t>
  </si>
  <si>
    <t>NOGUEIRA</t>
  </si>
  <si>
    <t>VERSUTI</t>
  </si>
  <si>
    <t>TOBACE</t>
  </si>
  <si>
    <t>NANTES</t>
  </si>
  <si>
    <t>DUARTE</t>
  </si>
  <si>
    <t>JORGE</t>
  </si>
  <si>
    <t>NINUMA</t>
  </si>
  <si>
    <t>DAREZZO</t>
  </si>
  <si>
    <t>GARCIA</t>
  </si>
  <si>
    <t>TAKADA</t>
  </si>
  <si>
    <t>ESTÂNCIA ARCO-IRIS</t>
  </si>
  <si>
    <t>% GORDURA</t>
  </si>
  <si>
    <t>IDP</t>
  </si>
  <si>
    <t>CLASS</t>
  </si>
  <si>
    <t>Media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</si>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</sst>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[$R$-416]&quot; &quot;#,##0.00;[Red]&quot;-&quot;[$R$-416]&quot; &quot;#,##0.00"/>
    <numFmt numFmtId="166" formatCode="0.0000"/>
    <numFmt numFmtId="167" formatCode="dd/mm/yy;@"/>
  </numFmts>
  <fonts count="13"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b/>
      <sz val="12"/>
      <color rgb="FFFFFFFF"/>
      <name val="Arial1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11"/>
      <color rgb="FF000000"/>
      <name val="Arial1"/>
    </font>
    <font>
      <sz val="12"/>
      <color theme="1"/>
      <name val="Arial1"/>
    </font>
    <font>
      <b/>
      <sz val="12"/>
      <color theme="1"/>
      <name val="Arial1"/>
    </font>
    <font>
      <b/>
      <sz val="11"/>
      <color theme="1"/>
      <name val="Arial1"/>
    </font>
    <font>
      <sz val="11"/>
      <color rgb="FFFFFFFF"/>
      <name val="Arial1"/>
    </font>
    <font>
      <sz val="11"/>
      <color theme="4"/>
      <name val="Arial1"/>
    </font>
    <font>
      <sz val="11"/>
      <color rgb="FFFF0000"/>
      <name val="Arial1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E6"/>
        <bgColor rgb="FFE6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5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9" fillId="0" borderId="0" xfId="0" applyFont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0" fontId="12" fillId="5" borderId="0" xfId="0" applyFont="1" applyFill="1" applyAlignment="1">
      <alignment horizontal="center"/>
    </xf>
    <xf numFmtId="167" fontId="12" fillId="5" borderId="0" xfId="0" applyNumberFormat="1" applyFont="1" applyFill="1"/>
    <xf numFmtId="2" fontId="12" fillId="5" borderId="0" xfId="0" applyNumberFormat="1" applyFont="1" applyFill="1"/>
    <xf numFmtId="166" fontId="12" fillId="5" borderId="0" xfId="0" applyNumberFormat="1" applyFont="1" applyFill="1"/>
    <xf numFmtId="0" fontId="11" fillId="4" borderId="3" xfId="0" applyFont="1" applyFill="1" applyBorder="1" applyAlignment="1">
      <alignment horizontal="center"/>
    </xf>
    <xf numFmtId="0" fontId="11" fillId="4" borderId="3" xfId="0" applyFont="1" applyFill="1" applyBorder="1"/>
    <xf numFmtId="0" fontId="12" fillId="5" borderId="4" xfId="0" applyFont="1" applyFill="1" applyBorder="1" applyAlignment="1">
      <alignment horizontal="center"/>
    </xf>
    <xf numFmtId="167" fontId="12" fillId="5" borderId="4" xfId="0" applyNumberFormat="1" applyFont="1" applyFill="1" applyBorder="1"/>
    <xf numFmtId="2" fontId="12" fillId="5" borderId="4" xfId="0" applyNumberFormat="1" applyFont="1" applyFill="1" applyBorder="1"/>
    <xf numFmtId="166" fontId="12" fillId="5" borderId="4" xfId="0" applyNumberFormat="1" applyFont="1" applyFill="1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38616" y="188274"/>
    <xdr:ext cx="71963" cy="173918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81AABF0-797D-EF06-1B02-2B2739A5D0B0}"/>
            </a:ext>
          </a:extLst>
        </xdr:cNvPr>
        <xdr:cNvSpPr txBox="1">
          <a:spLocks noResize="1"/>
        </xdr:cNvSpPr>
      </xdr:nvSpPr>
      <xdr:spPr>
        <a:xfrm>
          <a:off x="638616" y="188274"/>
          <a:ext cx="71963" cy="173918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ctr" anchorCtr="1" compatLnSpc="0">
          <a:noAutofit/>
        </a:bodyPr>
        <a:lstStyle/>
        <a:p>
          <a:pPr lvl="0" rtl="0" hangingPunct="0">
            <a:buNone/>
            <a:tabLst/>
          </a:pPr>
          <a:endParaRPr lang="pt-BR" sz="1200">
            <a:latin typeface="Thorndale AMT" pitchFamily="18"/>
          </a:endParaRPr>
        </a:p>
      </xdr:txBody>
    </xdr:sp>
    <xdr:clientData/>
  </xdr:absoluteAnchor>
  <xdr:absoluteAnchor>
    <xdr:pos x="1358615" y="224302"/>
    <xdr:ext cx="368960" cy="1739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5589B56-1AC4-984F-7D69-480F352E0A4F}"/>
                </a:ext>
              </a:extLst>
            </xdr:cNvPr>
            <xdr:cNvSpPr txBox="1">
              <a:spLocks noResize="1"/>
            </xdr:cNvSpPr>
          </xdr:nvSpPr>
          <xdr:spPr>
            <a:xfrm>
              <a:off x="1358615" y="224302"/>
              <a:ext cx="368960" cy="17391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>
                        <a:latin typeface="Cambria Math" panose="02040503050406030204" pitchFamily="18" charset="0"/>
                      </a:rPr>
                      <m:t>log</m:t>
                    </m:r>
                    <m:r>
                      <a:rPr lang="pt-BR" i="0">
                        <a:latin typeface="Cambria Math" panose="02040503050406030204" pitchFamily="18" charset="0"/>
                      </a:rPr>
                      <m:t>3</m:t>
                    </m:r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5589B56-1AC4-984F-7D69-480F352E0A4F}"/>
                </a:ext>
              </a:extLst>
            </xdr:cNvPr>
            <xdr:cNvSpPr txBox="1">
              <a:spLocks noResize="1"/>
            </xdr:cNvSpPr>
          </xdr:nvSpPr>
          <xdr:spPr>
            <a:xfrm>
              <a:off x="1358615" y="224302"/>
              <a:ext cx="368960" cy="17391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latin typeface="Cambria Math" panose="02040503050406030204" pitchFamily="18" charset="0"/>
                </a:rPr>
                <a:t>log3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  <xdr:absoluteAnchor>
    <xdr:pos x="1348191" y="475945"/>
    <xdr:ext cx="417606" cy="195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D512C1F-8FF7-F3BC-1F55-F530D31957C8}"/>
                </a:ext>
              </a:extLst>
            </xdr:cNvPr>
            <xdr:cNvSpPr txBox="1">
              <a:spLocks noResize="1"/>
            </xdr:cNvSpPr>
          </xdr:nvSpPr>
          <xdr:spPr>
            <a:xfrm>
              <a:off x="1348191" y="475945"/>
              <a:ext cx="417606" cy="19549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pt-BR">
                            <a:latin typeface="Cambria Math" panose="02040503050406030204" pitchFamily="18" charset="0"/>
                          </a:rPr>
                          <m:t>log</m:t>
                        </m:r>
                      </m:e>
                      <m:sub>
                        <m:r>
                          <a:rPr lang="pt-BR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i="0">
                        <a:latin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D512C1F-8FF7-F3BC-1F55-F530D31957C8}"/>
                </a:ext>
              </a:extLst>
            </xdr:cNvPr>
            <xdr:cNvSpPr txBox="1">
              <a:spLocks noResize="1"/>
            </xdr:cNvSpPr>
          </xdr:nvSpPr>
          <xdr:spPr>
            <a:xfrm>
              <a:off x="1348191" y="475945"/>
              <a:ext cx="417606" cy="19549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latin typeface="Cambria Math" panose="02040503050406030204" pitchFamily="18" charset="0"/>
                </a:rPr>
                <a:t>log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t-BR" i="0">
                  <a:latin typeface="Cambria Math" panose="02040503050406030204" pitchFamily="18" charset="0"/>
                </a:rPr>
                <a:t>3 5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  <xdr:absoluteAnchor>
    <xdr:pos x="1347825" y="714603"/>
    <xdr:ext cx="367954" cy="1739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263D8D6-A859-1ED2-1D0B-B08ADBC1A378}"/>
                </a:ext>
              </a:extLst>
            </xdr:cNvPr>
            <xdr:cNvSpPr txBox="1">
              <a:spLocks noResize="1"/>
            </xdr:cNvSpPr>
          </xdr:nvSpPr>
          <xdr:spPr>
            <a:xfrm>
              <a:off x="1347825" y="714603"/>
              <a:ext cx="367954" cy="17391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>
                        <a:latin typeface="Cambria Math" panose="02040503050406030204" pitchFamily="18" charset="0"/>
                      </a:rPr>
                      <m:t>ln</m:t>
                    </m:r>
                    <m:r>
                      <a:rPr lang="pt-BR" i="0">
                        <a:latin typeface="Cambria Math" panose="02040503050406030204" pitchFamily="18" charset="0"/>
                      </a:rPr>
                      <m:t>10</m:t>
                    </m:r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263D8D6-A859-1ED2-1D0B-B08ADBC1A378}"/>
                </a:ext>
              </a:extLst>
            </xdr:cNvPr>
            <xdr:cNvSpPr txBox="1">
              <a:spLocks noResize="1"/>
            </xdr:cNvSpPr>
          </xdr:nvSpPr>
          <xdr:spPr>
            <a:xfrm>
              <a:off x="1347825" y="714603"/>
              <a:ext cx="367954" cy="17391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latin typeface="Cambria Math" panose="02040503050406030204" pitchFamily="18" charset="0"/>
                </a:rPr>
                <a:t>ln10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  <xdr:absoluteAnchor>
    <xdr:pos x="1367668" y="943935"/>
    <xdr:ext cx="194401" cy="195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D7900E9-D713-61AE-F26C-9DA5B1A29B90}"/>
                </a:ext>
              </a:extLst>
            </xdr:cNvPr>
            <xdr:cNvSpPr txBox="1">
              <a:spLocks noResize="1"/>
            </xdr:cNvSpPr>
          </xdr:nvSpPr>
          <xdr:spPr>
            <a:xfrm>
              <a:off x="1367668" y="943935"/>
              <a:ext cx="194401" cy="19549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pt-BR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D7900E9-D713-61AE-F26C-9DA5B1A29B90}"/>
                </a:ext>
              </a:extLst>
            </xdr:cNvPr>
            <xdr:cNvSpPr txBox="1">
              <a:spLocks noResize="1"/>
            </xdr:cNvSpPr>
          </xdr:nvSpPr>
          <xdr:spPr>
            <a:xfrm>
              <a:off x="1367668" y="943935"/>
              <a:ext cx="194401" cy="19549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latin typeface="Cambria Math" panose="02040503050406030204" pitchFamily="18" charset="0"/>
                </a:rPr>
                <a:t>𝑒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</a:rPr>
                <a:t>2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  <xdr:absoluteAnchor>
    <xdr:pos x="1118128" y="1505559"/>
    <xdr:ext cx="724296" cy="3934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64B7FFB8-FBC9-F504-A474-7CD6A0F6416B}"/>
                </a:ext>
              </a:extLst>
            </xdr:cNvPr>
            <xdr:cNvSpPr txBox="1">
              <a:spLocks noResize="1"/>
            </xdr:cNvSpPr>
          </xdr:nvSpPr>
          <xdr:spPr>
            <a:xfrm>
              <a:off x="1118128" y="1505559"/>
              <a:ext cx="724296" cy="393466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>
                            <a:latin typeface="Cambria Math" panose="02040503050406030204" pitchFamily="18" charset="0"/>
                          </a:rPr>
                          <m:t>25</m:t>
                        </m:r>
                        <m:r>
                          <a:rPr lang="pt-BR" i="0">
                            <a:latin typeface="Cambria Math" panose="02040503050406030204" pitchFamily="18" charset="0"/>
                          </a:rPr>
                          <m:t>+60×8</m:t>
                        </m:r>
                      </m:num>
                      <m:den>
                        <m:sSup>
                          <m:sSupPr>
                            <m:ctrlPr>
                              <a:rPr lang="pt-BR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i="0">
                                    <a:latin typeface="Cambria Math" panose="02040503050406030204" pitchFamily="18" charset="0"/>
                                  </a:rPr>
                                  <m:t>14−5</m:t>
                                </m:r>
                              </m:e>
                            </m:d>
                          </m:e>
                          <m:sup>
                            <m:r>
                              <a:rPr lang="pt-BR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64B7FFB8-FBC9-F504-A474-7CD6A0F6416B}"/>
                </a:ext>
              </a:extLst>
            </xdr:cNvPr>
            <xdr:cNvSpPr txBox="1">
              <a:spLocks noResize="1"/>
            </xdr:cNvSpPr>
          </xdr:nvSpPr>
          <xdr:spPr>
            <a:xfrm>
              <a:off x="1118128" y="1505559"/>
              <a:ext cx="724296" cy="393466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i="0">
                  <a:latin typeface="Cambria Math" panose="02040503050406030204" pitchFamily="18" charset="0"/>
                </a:rPr>
                <a:t>25+60×8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pt-BR" i="0">
                  <a:latin typeface="Cambria Math" panose="02040503050406030204" pitchFamily="18" charset="0"/>
                </a:rPr>
                <a:t>14−5)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</a:rPr>
                <a:t>2 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  <xdr:absoluteAnchor>
    <xdr:pos x="1276959" y="1210665"/>
    <xdr:ext cx="394197" cy="1871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3D7DC2F-5B7C-CC5C-EAC2-AA19BCD48CD5}"/>
                </a:ext>
              </a:extLst>
            </xdr:cNvPr>
            <xdr:cNvSpPr txBox="1">
              <a:spLocks noResize="1"/>
            </xdr:cNvSpPr>
          </xdr:nvSpPr>
          <xdr:spPr>
            <a:xfrm>
              <a:off x="1276959" y="1210665"/>
              <a:ext cx="394197" cy="187177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BR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>
                            <a:latin typeface="Cambria Math" panose="02040503050406030204" pitchFamily="18" charset="0"/>
                          </a:rPr>
                          <m:t>225</m:t>
                        </m:r>
                      </m:e>
                    </m:rad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3D7DC2F-5B7C-CC5C-EAC2-AA19BCD48CD5}"/>
                </a:ext>
              </a:extLst>
            </xdr:cNvPr>
            <xdr:cNvSpPr txBox="1">
              <a:spLocks noResize="1"/>
            </xdr:cNvSpPr>
          </xdr:nvSpPr>
          <xdr:spPr>
            <a:xfrm>
              <a:off x="1276959" y="1210665"/>
              <a:ext cx="394197" cy="187177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pt-BR" i="0">
                  <a:latin typeface="Cambria Math" panose="02040503050406030204" pitchFamily="18" charset="0"/>
                </a:rPr>
                <a:t>225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  <xdr:absoluteAnchor>
    <xdr:pos x="1347825" y="1962759"/>
    <xdr:ext cx="226039" cy="1739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78583192-B518-5BEF-2D49-36A1E3D8DD9F}"/>
                </a:ext>
              </a:extLst>
            </xdr:cNvPr>
            <xdr:cNvSpPr txBox="1">
              <a:spLocks noResize="1"/>
            </xdr:cNvSpPr>
          </xdr:nvSpPr>
          <xdr:spPr>
            <a:xfrm>
              <a:off x="1347825" y="1962759"/>
              <a:ext cx="226039" cy="17391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>
                        <a:latin typeface="Cambria Math" panose="02040503050406030204" pitchFamily="18" charset="0"/>
                      </a:rPr>
                      <m:t>8</m:t>
                    </m:r>
                    <m:r>
                      <a:rPr lang="pt-BR" i="0"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78583192-B518-5BEF-2D49-36A1E3D8DD9F}"/>
                </a:ext>
              </a:extLst>
            </xdr:cNvPr>
            <xdr:cNvSpPr txBox="1">
              <a:spLocks noResize="1"/>
            </xdr:cNvSpPr>
          </xdr:nvSpPr>
          <xdr:spPr>
            <a:xfrm>
              <a:off x="1347825" y="1962759"/>
              <a:ext cx="226039" cy="173918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latin typeface="Cambria Math" panose="02040503050406030204" pitchFamily="18" charset="0"/>
                </a:rPr>
                <a:t>8!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  <xdr:absoluteAnchor>
    <xdr:pos x="1168237" y="2211476"/>
    <xdr:ext cx="742675" cy="1752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6800F7BB-29CA-21C8-F4AB-E15B452DFA6E}"/>
                </a:ext>
              </a:extLst>
            </xdr:cNvPr>
            <xdr:cNvSpPr txBox="1">
              <a:spLocks noResize="1"/>
            </xdr:cNvSpPr>
          </xdr:nvSpPr>
          <xdr:spPr>
            <a:xfrm>
              <a:off x="1168237" y="2211476"/>
              <a:ext cx="742675" cy="17529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i="1">
                        <a:latin typeface="Cambria Math" panose="02040503050406030204" pitchFamily="18" charset="0"/>
                      </a:rPr>
                      <m:t>𝑆𝑒𝑛𝑜</m:t>
                    </m:r>
                    <m:d>
                      <m:dPr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i="0">
                            <a:latin typeface="Cambria Math" panose="02040503050406030204" pitchFamily="18" charset="0"/>
                          </a:rPr>
                          <m:t>30°</m:t>
                        </m:r>
                      </m:e>
                    </m:d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6800F7BB-29CA-21C8-F4AB-E15B452DFA6E}"/>
                </a:ext>
              </a:extLst>
            </xdr:cNvPr>
            <xdr:cNvSpPr txBox="1">
              <a:spLocks noResize="1"/>
            </xdr:cNvSpPr>
          </xdr:nvSpPr>
          <xdr:spPr>
            <a:xfrm>
              <a:off x="1168237" y="2211476"/>
              <a:ext cx="742675" cy="17529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latin typeface="Cambria Math" panose="02040503050406030204" pitchFamily="18" charset="0"/>
                </a:rPr>
                <a:t>𝑆𝑒𝑛𝑜(30°)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  <xdr:absoluteAnchor>
    <xdr:pos x="1119225" y="2490094"/>
    <xdr:ext cx="866119" cy="420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7FE12B4-5288-5A8E-0F40-B4C45B8B84FB}"/>
                </a:ext>
              </a:extLst>
            </xdr:cNvPr>
            <xdr:cNvSpPr txBox="1">
              <a:spLocks noResize="1"/>
            </xdr:cNvSpPr>
          </xdr:nvSpPr>
          <xdr:spPr>
            <a:xfrm>
              <a:off x="1119225" y="2490094"/>
              <a:ext cx="866119" cy="420806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pt-BR" i="0">
                                <a:latin typeface="Cambria Math" panose="02040503050406030204" pitchFamily="18" charset="0"/>
                              </a:rPr>
                              <m:t>π</m:t>
                            </m:r>
                          </m:e>
                        </m:rad>
                      </m:den>
                    </m:f>
                    <m:r>
                      <a:rPr lang="pt-BR" i="0">
                        <a:latin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pt-BR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pt-BR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pt-BR" i="0">
                            <a:latin typeface="Cambria Math" panose="02040503050406030204" pitchFamily="18" charset="0"/>
                          </a:rPr>
                          <m:t>×</m:t>
                        </m:r>
                        <m:sSup>
                          <m:sSupPr>
                            <m:ctrlPr>
                              <a:rPr lang="pt-BR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i="0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pt-BR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7FE12B4-5288-5A8E-0F40-B4C45B8B84FB}"/>
                </a:ext>
              </a:extLst>
            </xdr:cNvPr>
            <xdr:cNvSpPr txBox="1">
              <a:spLocks noResize="1"/>
            </xdr:cNvSpPr>
          </xdr:nvSpPr>
          <xdr:spPr>
            <a:xfrm>
              <a:off x="1119225" y="2490094"/>
              <a:ext cx="866119" cy="420806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latin typeface="Cambria Math" panose="02040503050406030204" pitchFamily="18" charset="0"/>
                </a:rPr>
                <a:t>1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/√</a:t>
              </a:r>
              <a:r>
                <a:rPr lang="pt-BR" i="0">
                  <a:latin typeface="Cambria Math" panose="02040503050406030204" pitchFamily="18" charset="0"/>
                </a:rPr>
                <a:t>2π×𝑒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^((</a:t>
              </a:r>
              <a:r>
                <a:rPr lang="pt-BR" i="0">
                  <a:latin typeface="Cambria Math" panose="02040503050406030204" pitchFamily="18" charset="0"/>
                </a:rPr>
                <a:t>−1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t-BR" i="0">
                  <a:latin typeface="Cambria Math" panose="02040503050406030204" pitchFamily="18" charset="0"/>
                </a:rPr>
                <a:t>2×4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</a:rPr>
                <a:t>2 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  <xdr:absoluteAnchor>
    <xdr:pos x="1058052" y="3036630"/>
    <xdr:ext cx="1081095" cy="3988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CF0D6D3-000F-0557-E22C-673D44F06E00}"/>
                </a:ext>
              </a:extLst>
            </xdr:cNvPr>
            <xdr:cNvSpPr txBox="1">
              <a:spLocks noResize="1"/>
            </xdr:cNvSpPr>
          </xdr:nvSpPr>
          <xdr:spPr>
            <a:xfrm>
              <a:off x="1058052" y="3036630"/>
              <a:ext cx="1081095" cy="398861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t-BR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plcHide m:val="on"/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pt-BR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pt-BR"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</m:e>
                          </m:mr>
                          <m:mr>
                            <m:e>
                              <m:r>
                                <a:rPr lang="pt-BR" i="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e>
                          </m:mr>
                        </m:m>
                      </m:e>
                    </m:d>
                    <m:r>
                      <a:rPr lang="pt-BR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i="0">
                            <a:latin typeface="Cambria Math" panose="02040503050406030204" pitchFamily="18" charset="0"/>
                          </a:rPr>
                          <m:t>5!</m:t>
                        </m:r>
                      </m:num>
                      <m:den>
                        <m:r>
                          <a:rPr lang="pt-BR" i="0">
                            <a:latin typeface="Cambria Math" panose="02040503050406030204" pitchFamily="18" charset="0"/>
                          </a:rPr>
                          <m:t>3!</m:t>
                        </m:r>
                        <m:d>
                          <m:d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i="0">
                                <a:latin typeface="Cambria Math" panose="02040503050406030204" pitchFamily="18" charset="0"/>
                              </a:rPr>
                              <m:t>5−3</m:t>
                            </m:r>
                          </m:e>
                        </m:d>
                        <m:r>
                          <a:rPr lang="pt-BR" i="0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pt-BR">
                <a:latin typeface="Thorndale AMT" pitchFamily="18"/>
              </a:endParaRPr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CF0D6D3-000F-0557-E22C-673D44F06E00}"/>
                </a:ext>
              </a:extLst>
            </xdr:cNvPr>
            <xdr:cNvSpPr txBox="1">
              <a:spLocks noResize="1"/>
            </xdr:cNvSpPr>
          </xdr:nvSpPr>
          <xdr:spPr>
            <a:xfrm>
              <a:off x="1058052" y="3036630"/>
              <a:ext cx="1081095" cy="398861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(■(</a:t>
              </a:r>
              <a:r>
                <a:rPr lang="pt-BR" i="0">
                  <a:latin typeface="Cambria Math" panose="02040503050406030204" pitchFamily="18" charset="0"/>
                </a:rPr>
                <a:t>5@3))=5!</a:t>
              </a:r>
              <a:r>
                <a:rPr lang="pt-BR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t-BR" i="0">
                  <a:latin typeface="Cambria Math" panose="02040503050406030204" pitchFamily="18" charset="0"/>
                </a:rPr>
                <a:t>3!(5−3)!</a:t>
              </a:r>
              <a:endParaRPr lang="pt-BR">
                <a:latin typeface="Thorndale AMT" pitchFamily="18"/>
              </a:endParaRPr>
            </a:p>
          </xdr:txBody>
        </xdr:sp>
      </mc:Fallback>
    </mc:AlternateContent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60" zoomScaleNormal="160" workbookViewId="0">
      <selection activeCell="B2" sqref="B2"/>
    </sheetView>
  </sheetViews>
  <sheetFormatPr defaultRowHeight="12.75" customHeight="1"/>
  <cols>
    <col min="1" max="1" width="8.375" customWidth="1"/>
    <col min="2" max="2" width="26.875" customWidth="1"/>
    <col min="3" max="3" width="22" customWidth="1"/>
    <col min="4" max="1024" width="8.375" customWidth="1"/>
  </cols>
  <sheetData>
    <row r="1" spans="1:3" ht="14.85" customHeight="1">
      <c r="B1" s="1" t="s">
        <v>0</v>
      </c>
      <c r="C1" s="1" t="s">
        <v>1</v>
      </c>
    </row>
    <row r="2" spans="1:3" ht="20.100000000000001" customHeight="1">
      <c r="A2" s="2" t="s">
        <v>2</v>
      </c>
      <c r="B2" s="3"/>
      <c r="C2" s="4">
        <f>LOG(3)</f>
        <v>0.47712125471966244</v>
      </c>
    </row>
    <row r="3" spans="1:3" ht="20.100000000000001" customHeight="1">
      <c r="A3" s="2" t="s">
        <v>3</v>
      </c>
      <c r="B3" s="3"/>
      <c r="C3" s="4">
        <f>LOG(5,3)</f>
        <v>1.4649735207179269</v>
      </c>
    </row>
    <row r="4" spans="1:3" ht="20.100000000000001" customHeight="1">
      <c r="A4" s="2" t="s">
        <v>4</v>
      </c>
      <c r="B4" s="3"/>
      <c r="C4" s="4">
        <f>LN(10)</f>
        <v>2.3025850929940459</v>
      </c>
    </row>
    <row r="5" spans="1:3" ht="20.100000000000001" customHeight="1">
      <c r="A5" s="2" t="s">
        <v>5</v>
      </c>
      <c r="B5" s="3"/>
      <c r="C5" s="4">
        <f>EXP(2)</f>
        <v>7.3890560989306504</v>
      </c>
    </row>
    <row r="6" spans="1:3" ht="20.100000000000001" customHeight="1">
      <c r="A6" s="2" t="s">
        <v>6</v>
      </c>
      <c r="B6" s="3"/>
      <c r="C6" s="4">
        <f>SQRT(225)</f>
        <v>15</v>
      </c>
    </row>
    <row r="7" spans="1:3" ht="39.4" customHeight="1">
      <c r="A7" s="2" t="s">
        <v>7</v>
      </c>
      <c r="B7" s="3"/>
      <c r="C7" s="4">
        <f>(25+60*8)/(14-5)^2</f>
        <v>6.2345679012345681</v>
      </c>
    </row>
    <row r="8" spans="1:3" ht="20.100000000000001" customHeight="1">
      <c r="A8" s="2" t="s">
        <v>8</v>
      </c>
      <c r="B8" s="3"/>
      <c r="C8" s="4">
        <f>FACT(8)</f>
        <v>40320</v>
      </c>
    </row>
    <row r="9" spans="1:3" ht="20.100000000000001" customHeight="1">
      <c r="A9" s="2" t="s">
        <v>9</v>
      </c>
      <c r="B9" s="3"/>
      <c r="C9" s="4">
        <f>SIN(RADIANS(30))</f>
        <v>0.49999999999999994</v>
      </c>
    </row>
    <row r="10" spans="1:3" ht="40.15" customHeight="1">
      <c r="A10" s="2" t="s">
        <v>10</v>
      </c>
      <c r="B10" s="3"/>
      <c r="C10" s="4">
        <f>1/SQRT(2*PI())*EXP(-1/2*4^2)</f>
        <v>1.3383022576488537E-4</v>
      </c>
    </row>
    <row r="11" spans="1:3" ht="42.4" customHeight="1">
      <c r="A11" s="2" t="s">
        <v>11</v>
      </c>
      <c r="B11" s="3"/>
      <c r="C11" s="4">
        <f>COMBIN(5,3)</f>
        <v>10</v>
      </c>
    </row>
    <row r="12" spans="1:3" ht="20.100000000000001" customHeight="1">
      <c r="A12" s="2" t="s">
        <v>12</v>
      </c>
      <c r="B12" s="5" t="s">
        <v>13</v>
      </c>
      <c r="C12" s="4">
        <f ca="1">RAND()</f>
        <v>0.72518801797436161</v>
      </c>
    </row>
    <row r="13" spans="1:3" ht="30.4" customHeight="1">
      <c r="A13" s="2" t="s">
        <v>14</v>
      </c>
      <c r="B13" s="6" t="s">
        <v>15</v>
      </c>
      <c r="C13" s="4"/>
    </row>
    <row r="14" spans="1:3" ht="12.75" customHeight="1">
      <c r="C14">
        <f ca="1">RANDBETWEEN(100,200)</f>
        <v>135</v>
      </c>
    </row>
    <row r="16" spans="1:3" ht="12.75" customHeight="1">
      <c r="C16" s="7"/>
    </row>
  </sheetData>
  <pageMargins left="0.78739999999999999" right="0.78739999999999999" top="1.2792000000000001" bottom="1.2792000000000001" header="0.9839" footer="0.9839"/>
  <pageSetup paperSize="0" fitToWidth="0" fitToHeight="0" pageOrder="overThenDown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topLeftCell="D1" zoomScaleNormal="100" workbookViewId="0">
      <selection activeCell="H2" sqref="H2:H52"/>
    </sheetView>
  </sheetViews>
  <sheetFormatPr defaultRowHeight="12.75" customHeight="1"/>
  <cols>
    <col min="1" max="1" width="42.125" customWidth="1"/>
    <col min="2" max="2" width="32.25" customWidth="1"/>
    <col min="3" max="3" width="33.625" customWidth="1"/>
    <col min="4" max="4" width="19.375" customWidth="1"/>
    <col min="5" max="5" width="20.25" customWidth="1"/>
    <col min="6" max="6" width="40.25" customWidth="1"/>
    <col min="7" max="7" width="32.625" bestFit="1" customWidth="1"/>
    <col min="8" max="8" width="26.875" bestFit="1" customWidth="1"/>
    <col min="9" max="1024" width="8.375" customWidth="1"/>
  </cols>
  <sheetData>
    <row r="1" spans="1:8" ht="12.75" customHeight="1">
      <c r="A1" s="8" t="s">
        <v>16</v>
      </c>
      <c r="B1" s="8" t="s">
        <v>17</v>
      </c>
      <c r="C1" s="8" t="s">
        <v>18</v>
      </c>
      <c r="D1" s="8" t="s">
        <v>91</v>
      </c>
      <c r="E1" s="8" t="s">
        <v>92</v>
      </c>
      <c r="F1" s="8" t="s">
        <v>93</v>
      </c>
      <c r="G1" s="8" t="s">
        <v>93</v>
      </c>
      <c r="H1" s="8" t="s">
        <v>93</v>
      </c>
    </row>
    <row r="2" spans="1:8" ht="12.75" customHeight="1">
      <c r="A2" t="s">
        <v>19</v>
      </c>
      <c r="B2" t="str">
        <f>LOWER(A2)</f>
        <v>ana carolina columbeli</v>
      </c>
      <c r="C2" t="str">
        <f>PROPER(A2)</f>
        <v>Ana Carolina Columbeli</v>
      </c>
      <c r="D2" t="str">
        <f>_xlfn.TEXTBEFORE(A2," ")</f>
        <v>ANA</v>
      </c>
      <c r="E2" t="s">
        <v>96</v>
      </c>
      <c r="F2" t="str">
        <f>LOWER(D2)&amp;"."&amp;LOWER(E2)&amp;"@empresa.com.br"</f>
        <v>ana.columbeli@empresa.com.br</v>
      </c>
      <c r="G2" t="str">
        <f>LOWER(_xlfn.CONCAT((D2),".", (E2),"@empresa.com.br"))</f>
        <v>ana.columbeli@empresa.com.br</v>
      </c>
      <c r="H2" t="str">
        <f>LOWER(_xlfn.CONCAT((D3),".", (E3),"@empresa.com.br"))</f>
        <v>ana.noronha@empresa.com.br</v>
      </c>
    </row>
    <row r="3" spans="1:8" ht="12.75" customHeight="1">
      <c r="A3" t="s">
        <v>20</v>
      </c>
      <c r="B3" t="str">
        <f t="shared" ref="B3:B52" si="0">LOWER(A3)</f>
        <v>ana luiza braz noronha</v>
      </c>
      <c r="C3" t="str">
        <f t="shared" ref="C3:C52" si="1">PROPER(A3)</f>
        <v>Ana Luiza Braz Noronha</v>
      </c>
      <c r="D3" t="str">
        <f t="shared" ref="D3:D52" si="2">_xlfn.TEXTBEFORE(A3," ")</f>
        <v>ANA</v>
      </c>
      <c r="E3" t="s">
        <v>97</v>
      </c>
      <c r="F3" t="str">
        <f t="shared" ref="F3:F52" si="3">LOWER(D3)&amp;"."&amp;LOWER(E3)&amp;"@empresa.com.br"</f>
        <v>ana.noronha@empresa.com.br</v>
      </c>
      <c r="G3" t="str">
        <f t="shared" ref="G3:G52" si="4">_xlfn.CONCAT(LOWER(D3),".", LOWER(E3),"@empresa.com.br")</f>
        <v>ana.noronha@empresa.com.br</v>
      </c>
      <c r="H3" t="str">
        <f t="shared" ref="H3:H52" si="5">LOWER(_xlfn.CONCAT((D4),".", (E4),"@empresa.com.br"))</f>
        <v>ana.peruchi@empresa.com.br</v>
      </c>
    </row>
    <row r="4" spans="1:8" ht="12.75" customHeight="1">
      <c r="A4" t="s">
        <v>21</v>
      </c>
      <c r="B4" t="str">
        <f t="shared" si="0"/>
        <v>ana paula de moraes peruchi</v>
      </c>
      <c r="C4" t="str">
        <f t="shared" si="1"/>
        <v>Ana Paula De Moraes Peruchi</v>
      </c>
      <c r="D4" t="str">
        <f t="shared" si="2"/>
        <v>ANA</v>
      </c>
      <c r="E4" t="s">
        <v>98</v>
      </c>
      <c r="F4" t="str">
        <f t="shared" si="3"/>
        <v>ana.peruchi@empresa.com.br</v>
      </c>
      <c r="G4" t="str">
        <f t="shared" si="4"/>
        <v>ana.peruchi@empresa.com.br</v>
      </c>
      <c r="H4" t="str">
        <f t="shared" si="5"/>
        <v>breno.gelio@empresa.com.br</v>
      </c>
    </row>
    <row r="5" spans="1:8" ht="12.75" customHeight="1">
      <c r="A5" t="s">
        <v>22</v>
      </c>
      <c r="B5" t="str">
        <f t="shared" si="0"/>
        <v>breno tobias gelio</v>
      </c>
      <c r="C5" t="str">
        <f t="shared" si="1"/>
        <v>Breno Tobias Gelio</v>
      </c>
      <c r="D5" t="str">
        <f t="shared" si="2"/>
        <v>BRENO</v>
      </c>
      <c r="E5" t="s">
        <v>99</v>
      </c>
      <c r="F5" t="str">
        <f t="shared" si="3"/>
        <v>breno.gelio@empresa.com.br</v>
      </c>
      <c r="G5" t="str">
        <f t="shared" si="4"/>
        <v>breno.gelio@empresa.com.br</v>
      </c>
      <c r="H5" t="str">
        <f t="shared" si="5"/>
        <v>camilla.tasso@empresa.com.br</v>
      </c>
    </row>
    <row r="6" spans="1:8" ht="12.75" customHeight="1">
      <c r="A6" t="s">
        <v>23</v>
      </c>
      <c r="B6" t="str">
        <f t="shared" si="0"/>
        <v>camilla olga tasso</v>
      </c>
      <c r="C6" t="str">
        <f t="shared" si="1"/>
        <v>Camilla Olga Tasso</v>
      </c>
      <c r="D6" t="str">
        <f t="shared" si="2"/>
        <v>CAMILLA</v>
      </c>
      <c r="E6" t="s">
        <v>100</v>
      </c>
      <c r="F6" t="str">
        <f t="shared" si="3"/>
        <v>camilla.tasso@empresa.com.br</v>
      </c>
      <c r="G6" t="str">
        <f t="shared" si="4"/>
        <v>camilla.tasso@empresa.com.br</v>
      </c>
      <c r="H6" t="str">
        <f t="shared" si="5"/>
        <v>cláudio.júnior@empresa.com.br</v>
      </c>
    </row>
    <row r="7" spans="1:8" ht="12.75" customHeight="1">
      <c r="A7" t="s">
        <v>24</v>
      </c>
      <c r="B7" t="str">
        <f t="shared" si="0"/>
        <v>cláudio fioresi júnior</v>
      </c>
      <c r="C7" t="str">
        <f t="shared" si="1"/>
        <v>Cláudio Fioresi Júnior</v>
      </c>
      <c r="D7" t="str">
        <f t="shared" si="2"/>
        <v>CLÁUDIO</v>
      </c>
      <c r="E7" t="s">
        <v>101</v>
      </c>
      <c r="F7" t="str">
        <f t="shared" si="3"/>
        <v>cláudio.júnior@empresa.com.br</v>
      </c>
      <c r="G7" t="str">
        <f t="shared" si="4"/>
        <v>cláudio.júnior@empresa.com.br</v>
      </c>
      <c r="H7" t="str">
        <f t="shared" si="5"/>
        <v>daniela.godoy@empresa.com.br</v>
      </c>
    </row>
    <row r="8" spans="1:8" ht="12.75" customHeight="1">
      <c r="A8" t="s">
        <v>25</v>
      </c>
      <c r="B8" t="str">
        <f t="shared" si="0"/>
        <v>daniela oliva de godoy</v>
      </c>
      <c r="C8" t="str">
        <f t="shared" si="1"/>
        <v>Daniela Oliva De Godoy</v>
      </c>
      <c r="D8" t="str">
        <f t="shared" si="2"/>
        <v>DANIELA</v>
      </c>
      <c r="E8" t="s">
        <v>102</v>
      </c>
      <c r="F8" t="str">
        <f t="shared" si="3"/>
        <v>daniela.godoy@empresa.com.br</v>
      </c>
      <c r="G8" t="str">
        <f t="shared" si="4"/>
        <v>daniela.godoy@empresa.com.br</v>
      </c>
      <c r="H8" t="str">
        <f t="shared" si="5"/>
        <v>daniele.aquaroli@empresa.com.br</v>
      </c>
    </row>
    <row r="9" spans="1:8" ht="12.75" customHeight="1">
      <c r="A9" t="s">
        <v>26</v>
      </c>
      <c r="B9" t="str">
        <f t="shared" si="0"/>
        <v>daniele brandão aquaroli</v>
      </c>
      <c r="C9" t="str">
        <f t="shared" si="1"/>
        <v>Daniele Brandão Aquaroli</v>
      </c>
      <c r="D9" t="str">
        <f t="shared" si="2"/>
        <v>DANIELE</v>
      </c>
      <c r="E9" t="s">
        <v>103</v>
      </c>
      <c r="F9" t="str">
        <f t="shared" si="3"/>
        <v>daniele.aquaroli@empresa.com.br</v>
      </c>
      <c r="G9" t="str">
        <f t="shared" si="4"/>
        <v>daniele.aquaroli@empresa.com.br</v>
      </c>
      <c r="H9" t="str">
        <f t="shared" si="5"/>
        <v>diego.garbuio@empresa.com.br</v>
      </c>
    </row>
    <row r="10" spans="1:8" ht="12.75" customHeight="1">
      <c r="A10" t="s">
        <v>27</v>
      </c>
      <c r="B10" t="str">
        <f t="shared" si="0"/>
        <v>diego henrique garbuio</v>
      </c>
      <c r="C10" t="str">
        <f t="shared" si="1"/>
        <v>Diego Henrique Garbuio</v>
      </c>
      <c r="D10" t="str">
        <f t="shared" si="2"/>
        <v>DIEGO</v>
      </c>
      <c r="E10" t="s">
        <v>104</v>
      </c>
      <c r="F10" t="str">
        <f t="shared" si="3"/>
        <v>diego.garbuio@empresa.com.br</v>
      </c>
      <c r="G10" t="str">
        <f t="shared" si="4"/>
        <v>diego.garbuio@empresa.com.br</v>
      </c>
      <c r="H10" t="str">
        <f t="shared" si="5"/>
        <v>douglas.oliveira@empresa.com.br</v>
      </c>
    </row>
    <row r="11" spans="1:8" ht="12.75" customHeight="1">
      <c r="A11" t="s">
        <v>28</v>
      </c>
      <c r="B11" t="str">
        <f t="shared" si="0"/>
        <v>douglas felipe moura oliveira</v>
      </c>
      <c r="C11" t="str">
        <f t="shared" si="1"/>
        <v>Douglas Felipe Moura Oliveira</v>
      </c>
      <c r="D11" t="str">
        <f t="shared" si="2"/>
        <v>DOUGLAS</v>
      </c>
      <c r="E11" t="s">
        <v>105</v>
      </c>
      <c r="F11" t="str">
        <f t="shared" si="3"/>
        <v>douglas.oliveira@empresa.com.br</v>
      </c>
      <c r="G11" t="str">
        <f t="shared" si="4"/>
        <v>douglas.oliveira@empresa.com.br</v>
      </c>
      <c r="H11" t="str">
        <f t="shared" si="5"/>
        <v>flavio.filho@empresa.com.br</v>
      </c>
    </row>
    <row r="12" spans="1:8" ht="12.75" customHeight="1">
      <c r="A12" t="s">
        <v>29</v>
      </c>
      <c r="B12" t="str">
        <f t="shared" si="0"/>
        <v>flavio josé paschoal sicchiroli filho</v>
      </c>
      <c r="C12" t="str">
        <f t="shared" si="1"/>
        <v>Flavio José Paschoal Sicchiroli Filho</v>
      </c>
      <c r="D12" t="str">
        <f t="shared" si="2"/>
        <v>FLAVIO</v>
      </c>
      <c r="E12" t="s">
        <v>106</v>
      </c>
      <c r="F12" t="str">
        <f t="shared" si="3"/>
        <v>flavio.filho@empresa.com.br</v>
      </c>
      <c r="G12" t="str">
        <f t="shared" si="4"/>
        <v>flavio.filho@empresa.com.br</v>
      </c>
      <c r="H12" t="str">
        <f t="shared" si="5"/>
        <v>gabriele.silva@empresa.com.br</v>
      </c>
    </row>
    <row r="13" spans="1:8" ht="12.75" customHeight="1">
      <c r="A13" t="s">
        <v>30</v>
      </c>
      <c r="B13" t="str">
        <f t="shared" si="0"/>
        <v>gabriele voltareli da silva</v>
      </c>
      <c r="C13" t="str">
        <f t="shared" si="1"/>
        <v>Gabriele Voltareli Da Silva</v>
      </c>
      <c r="D13" t="str">
        <f t="shared" si="2"/>
        <v>GABRIELE</v>
      </c>
      <c r="E13" t="s">
        <v>107</v>
      </c>
      <c r="F13" t="str">
        <f t="shared" si="3"/>
        <v>gabriele.silva@empresa.com.br</v>
      </c>
      <c r="G13" t="str">
        <f t="shared" si="4"/>
        <v>gabriele.silva@empresa.com.br</v>
      </c>
      <c r="H13" t="str">
        <f t="shared" si="5"/>
        <v>geová.júnior@empresa.com.br</v>
      </c>
    </row>
    <row r="14" spans="1:8" ht="12.75" customHeight="1">
      <c r="A14" t="s">
        <v>31</v>
      </c>
      <c r="B14" t="str">
        <f t="shared" si="0"/>
        <v>geová queiroz de lima júnior</v>
      </c>
      <c r="C14" t="str">
        <f t="shared" si="1"/>
        <v>Geová Queiroz De Lima Júnior</v>
      </c>
      <c r="D14" t="str">
        <f t="shared" si="2"/>
        <v>GEOVÁ</v>
      </c>
      <c r="E14" t="s">
        <v>101</v>
      </c>
      <c r="F14" t="str">
        <f t="shared" si="3"/>
        <v>geová.júnior@empresa.com.br</v>
      </c>
      <c r="G14" t="str">
        <f t="shared" si="4"/>
        <v>geová.júnior@empresa.com.br</v>
      </c>
      <c r="H14" t="str">
        <f t="shared" si="5"/>
        <v>guilherme.freitas@empresa.com.br</v>
      </c>
    </row>
    <row r="15" spans="1:8" ht="12.75" customHeight="1">
      <c r="A15" t="s">
        <v>32</v>
      </c>
      <c r="B15" t="str">
        <f t="shared" si="0"/>
        <v>guilherme antonio de freitas</v>
      </c>
      <c r="C15" t="str">
        <f t="shared" si="1"/>
        <v>Guilherme Antonio De Freitas</v>
      </c>
      <c r="D15" t="str">
        <f t="shared" si="2"/>
        <v>GUILHERME</v>
      </c>
      <c r="E15" t="s">
        <v>108</v>
      </c>
      <c r="F15" t="str">
        <f t="shared" si="3"/>
        <v>guilherme.freitas@empresa.com.br</v>
      </c>
      <c r="G15" t="str">
        <f t="shared" si="4"/>
        <v>guilherme.freitas@empresa.com.br</v>
      </c>
      <c r="H15" t="str">
        <f t="shared" si="5"/>
        <v>gustavo.freitas@empresa.com.br</v>
      </c>
    </row>
    <row r="16" spans="1:8" ht="12.75" customHeight="1">
      <c r="A16" t="s">
        <v>33</v>
      </c>
      <c r="B16" t="str">
        <f t="shared" si="0"/>
        <v>gustavo da silva freitas</v>
      </c>
      <c r="C16" t="str">
        <f t="shared" si="1"/>
        <v>Gustavo Da Silva Freitas</v>
      </c>
      <c r="D16" t="str">
        <f t="shared" si="2"/>
        <v>GUSTAVO</v>
      </c>
      <c r="E16" t="s">
        <v>108</v>
      </c>
      <c r="F16" t="str">
        <f t="shared" si="3"/>
        <v>gustavo.freitas@empresa.com.br</v>
      </c>
      <c r="G16" t="str">
        <f t="shared" si="4"/>
        <v>gustavo.freitas@empresa.com.br</v>
      </c>
      <c r="H16" t="str">
        <f t="shared" si="5"/>
        <v>isis.partel@empresa.com.br</v>
      </c>
    </row>
    <row r="17" spans="1:8" ht="12.75" customHeight="1">
      <c r="A17" t="s">
        <v>34</v>
      </c>
      <c r="B17" t="str">
        <f t="shared" si="0"/>
        <v>isis mattioli partel</v>
      </c>
      <c r="C17" t="str">
        <f t="shared" si="1"/>
        <v>Isis Mattioli Partel</v>
      </c>
      <c r="D17" t="str">
        <f t="shared" si="2"/>
        <v>ISIS</v>
      </c>
      <c r="E17" t="s">
        <v>109</v>
      </c>
      <c r="F17" t="str">
        <f t="shared" si="3"/>
        <v>isis.partel@empresa.com.br</v>
      </c>
      <c r="G17" t="str">
        <f t="shared" si="4"/>
        <v>isis.partel@empresa.com.br</v>
      </c>
      <c r="H17" t="str">
        <f t="shared" si="5"/>
        <v>laura.matheus@empresa.com.br</v>
      </c>
    </row>
    <row r="18" spans="1:8" ht="12.75" customHeight="1">
      <c r="A18" t="s">
        <v>35</v>
      </c>
      <c r="B18" t="str">
        <f t="shared" si="0"/>
        <v>laura fantucci de oliveira matheus</v>
      </c>
      <c r="C18" t="str">
        <f t="shared" si="1"/>
        <v>Laura Fantucci De Oliveira Matheus</v>
      </c>
      <c r="D18" t="str">
        <f t="shared" si="2"/>
        <v>LAURA</v>
      </c>
      <c r="E18" t="s">
        <v>94</v>
      </c>
      <c r="F18" t="str">
        <f t="shared" si="3"/>
        <v>laura.matheus@empresa.com.br</v>
      </c>
      <c r="G18" t="str">
        <f t="shared" si="4"/>
        <v>laura.matheus@empresa.com.br</v>
      </c>
      <c r="H18" t="str">
        <f t="shared" si="5"/>
        <v>lutti.delevatti@empresa.com.br</v>
      </c>
    </row>
    <row r="19" spans="1:8" ht="12.75" customHeight="1">
      <c r="A19" t="s">
        <v>36</v>
      </c>
      <c r="B19" t="str">
        <f t="shared" si="0"/>
        <v>lutti maneck delevatti</v>
      </c>
      <c r="C19" t="str">
        <f t="shared" si="1"/>
        <v>Lutti Maneck Delevatti</v>
      </c>
      <c r="D19" t="str">
        <f t="shared" si="2"/>
        <v>LUTTI</v>
      </c>
      <c r="E19" t="s">
        <v>110</v>
      </c>
      <c r="F19" t="str">
        <f t="shared" si="3"/>
        <v>lutti.delevatti@empresa.com.br</v>
      </c>
      <c r="G19" t="str">
        <f t="shared" si="4"/>
        <v>lutti.delevatti@empresa.com.br</v>
      </c>
      <c r="H19" t="str">
        <f t="shared" si="5"/>
        <v>marcela.zanardo@empresa.com.br</v>
      </c>
    </row>
    <row r="20" spans="1:8" ht="12.75" customHeight="1">
      <c r="A20" t="s">
        <v>37</v>
      </c>
      <c r="B20" t="str">
        <f t="shared" si="0"/>
        <v>marcela zanardo</v>
      </c>
      <c r="C20" t="str">
        <f t="shared" si="1"/>
        <v>Marcela Zanardo</v>
      </c>
      <c r="D20" t="str">
        <f t="shared" si="2"/>
        <v>MARCELA</v>
      </c>
      <c r="E20" t="s">
        <v>111</v>
      </c>
      <c r="F20" t="str">
        <f t="shared" si="3"/>
        <v>marcela.zanardo@empresa.com.br</v>
      </c>
      <c r="G20" t="str">
        <f t="shared" si="4"/>
        <v>marcela.zanardo@empresa.com.br</v>
      </c>
      <c r="H20" t="str">
        <f t="shared" si="5"/>
        <v>matheus.paulillo@empresa.com.br</v>
      </c>
    </row>
    <row r="21" spans="1:8" ht="12.75" customHeight="1">
      <c r="A21" t="s">
        <v>38</v>
      </c>
      <c r="B21" t="str">
        <f t="shared" si="0"/>
        <v>matheus fleury fina paulillo</v>
      </c>
      <c r="C21" t="str">
        <f t="shared" si="1"/>
        <v>Matheus Fleury Fina Paulillo</v>
      </c>
      <c r="D21" t="str">
        <f t="shared" si="2"/>
        <v>MATHEUS</v>
      </c>
      <c r="E21" t="s">
        <v>112</v>
      </c>
      <c r="F21" t="str">
        <f t="shared" si="3"/>
        <v>matheus.paulillo@empresa.com.br</v>
      </c>
      <c r="G21" t="str">
        <f t="shared" si="4"/>
        <v>matheus.paulillo@empresa.com.br</v>
      </c>
      <c r="H21" t="str">
        <f t="shared" si="5"/>
        <v>natália.vicentini@empresa.com.br</v>
      </c>
    </row>
    <row r="22" spans="1:8" ht="12.75" customHeight="1">
      <c r="A22" t="s">
        <v>39</v>
      </c>
      <c r="B22" t="str">
        <f t="shared" si="0"/>
        <v>natália olivatto vicentini</v>
      </c>
      <c r="C22" t="str">
        <f t="shared" si="1"/>
        <v>Natália Olivatto Vicentini</v>
      </c>
      <c r="D22" t="str">
        <f t="shared" si="2"/>
        <v>NATÁLIA</v>
      </c>
      <c r="E22" t="s">
        <v>113</v>
      </c>
      <c r="F22" t="str">
        <f t="shared" si="3"/>
        <v>natália.vicentini@empresa.com.br</v>
      </c>
      <c r="G22" t="str">
        <f t="shared" si="4"/>
        <v>natália.vicentini@empresa.com.br</v>
      </c>
      <c r="H22" t="str">
        <f t="shared" si="5"/>
        <v>nicole.tramonte@empresa.com.br</v>
      </c>
    </row>
    <row r="23" spans="1:8" ht="12.75" customHeight="1">
      <c r="A23" t="s">
        <v>40</v>
      </c>
      <c r="B23" t="str">
        <f t="shared" si="0"/>
        <v>nicole colucci tramonte</v>
      </c>
      <c r="C23" t="str">
        <f t="shared" si="1"/>
        <v>Nicole Colucci Tramonte</v>
      </c>
      <c r="D23" t="str">
        <f t="shared" si="2"/>
        <v>NICOLE</v>
      </c>
      <c r="E23" t="s">
        <v>114</v>
      </c>
      <c r="F23" t="str">
        <f t="shared" si="3"/>
        <v>nicole.tramonte@empresa.com.br</v>
      </c>
      <c r="G23" t="str">
        <f t="shared" si="4"/>
        <v>nicole.tramonte@empresa.com.br</v>
      </c>
      <c r="H23" t="str">
        <f t="shared" si="5"/>
        <v>rafael.scaramel@empresa.com.br</v>
      </c>
    </row>
    <row r="24" spans="1:8" ht="12.75" customHeight="1">
      <c r="A24" t="s">
        <v>41</v>
      </c>
      <c r="B24" t="str">
        <f t="shared" si="0"/>
        <v>rafael de carvalho scaramel</v>
      </c>
      <c r="C24" t="str">
        <f t="shared" si="1"/>
        <v>Rafael De Carvalho Scaramel</v>
      </c>
      <c r="D24" t="str">
        <f t="shared" si="2"/>
        <v>RAFAEL</v>
      </c>
      <c r="E24" t="s">
        <v>115</v>
      </c>
      <c r="F24" t="str">
        <f t="shared" si="3"/>
        <v>rafael.scaramel@empresa.com.br</v>
      </c>
      <c r="G24" t="str">
        <f t="shared" si="4"/>
        <v>rafael.scaramel@empresa.com.br</v>
      </c>
      <c r="H24" t="str">
        <f t="shared" si="5"/>
        <v>sharahdiny.santos@empresa.com.br</v>
      </c>
    </row>
    <row r="25" spans="1:8" ht="12.75" customHeight="1">
      <c r="A25" t="s">
        <v>42</v>
      </c>
      <c r="B25" t="str">
        <f t="shared" si="0"/>
        <v>sharahdiny de mori crepaldi dos santos</v>
      </c>
      <c r="C25" t="str">
        <f t="shared" si="1"/>
        <v>Sharahdiny De Mori Crepaldi Dos Santos</v>
      </c>
      <c r="D25" t="str">
        <f t="shared" si="2"/>
        <v>SHARAHDINY</v>
      </c>
      <c r="E25" t="s">
        <v>116</v>
      </c>
      <c r="F25" t="str">
        <f t="shared" si="3"/>
        <v>sharahdiny.santos@empresa.com.br</v>
      </c>
      <c r="G25" t="str">
        <f t="shared" si="4"/>
        <v>sharahdiny.santos@empresa.com.br</v>
      </c>
      <c r="H25" t="str">
        <f t="shared" si="5"/>
        <v>valquíria.beserra@empresa.com.br</v>
      </c>
    </row>
    <row r="26" spans="1:8" ht="12.75" customHeight="1">
      <c r="A26" t="s">
        <v>43</v>
      </c>
      <c r="B26" t="str">
        <f t="shared" si="0"/>
        <v>valquíria de alencar beserra</v>
      </c>
      <c r="C26" t="str">
        <f t="shared" si="1"/>
        <v>Valquíria De Alencar Beserra</v>
      </c>
      <c r="D26" t="str">
        <f t="shared" si="2"/>
        <v>VALQUÍRIA</v>
      </c>
      <c r="E26" t="s">
        <v>117</v>
      </c>
      <c r="F26" t="str">
        <f t="shared" si="3"/>
        <v>valquíria.beserra@empresa.com.br</v>
      </c>
      <c r="G26" t="str">
        <f t="shared" si="4"/>
        <v>valquíria.beserra@empresa.com.br</v>
      </c>
      <c r="H26" t="str">
        <f t="shared" si="5"/>
        <v>alexandre.henrique@empresa.com.br</v>
      </c>
    </row>
    <row r="27" spans="1:8" ht="12.75" customHeight="1">
      <c r="A27" t="s">
        <v>44</v>
      </c>
      <c r="B27" t="str">
        <f t="shared" si="0"/>
        <v>alexandre de moraes henrique</v>
      </c>
      <c r="C27" t="str">
        <f t="shared" si="1"/>
        <v>Alexandre De Moraes Henrique</v>
      </c>
      <c r="D27" t="str">
        <f t="shared" si="2"/>
        <v>ALEXANDRE</v>
      </c>
      <c r="E27" t="s">
        <v>95</v>
      </c>
      <c r="F27" t="str">
        <f t="shared" si="3"/>
        <v>alexandre.henrique@empresa.com.br</v>
      </c>
      <c r="G27" t="str">
        <f t="shared" si="4"/>
        <v>alexandre.henrique@empresa.com.br</v>
      </c>
      <c r="H27" t="str">
        <f t="shared" si="5"/>
        <v>ana.justino@empresa.com.br</v>
      </c>
    </row>
    <row r="28" spans="1:8" ht="12.75" customHeight="1">
      <c r="A28" t="s">
        <v>45</v>
      </c>
      <c r="B28" t="str">
        <f t="shared" si="0"/>
        <v>ana carolina coppede justino</v>
      </c>
      <c r="C28" t="str">
        <f t="shared" si="1"/>
        <v>Ana Carolina Coppede Justino</v>
      </c>
      <c r="D28" t="str">
        <f t="shared" si="2"/>
        <v>ANA</v>
      </c>
      <c r="E28" t="s">
        <v>118</v>
      </c>
      <c r="F28" t="str">
        <f t="shared" si="3"/>
        <v>ana.justino@empresa.com.br</v>
      </c>
      <c r="G28" t="str">
        <f t="shared" si="4"/>
        <v>ana.justino@empresa.com.br</v>
      </c>
      <c r="H28" t="str">
        <f t="shared" si="5"/>
        <v>dalmo.quilis@empresa.com.br</v>
      </c>
    </row>
    <row r="29" spans="1:8" ht="12.75" customHeight="1">
      <c r="A29" t="s">
        <v>46</v>
      </c>
      <c r="B29" t="str">
        <f t="shared" si="0"/>
        <v>dalmo camargo quilis</v>
      </c>
      <c r="C29" t="str">
        <f t="shared" si="1"/>
        <v>Dalmo Camargo Quilis</v>
      </c>
      <c r="D29" t="str">
        <f t="shared" si="2"/>
        <v>DALMO</v>
      </c>
      <c r="E29" t="s">
        <v>119</v>
      </c>
      <c r="F29" t="str">
        <f t="shared" si="3"/>
        <v>dalmo.quilis@empresa.com.br</v>
      </c>
      <c r="G29" t="str">
        <f t="shared" si="4"/>
        <v>dalmo.quilis@empresa.com.br</v>
      </c>
      <c r="H29" t="str">
        <f t="shared" si="5"/>
        <v>fernanda.severino@empresa.com.br</v>
      </c>
    </row>
    <row r="30" spans="1:8" ht="12.75" customHeight="1">
      <c r="A30" t="s">
        <v>47</v>
      </c>
      <c r="B30" t="str">
        <f t="shared" si="0"/>
        <v>fernanda candido severino</v>
      </c>
      <c r="C30" t="str">
        <f t="shared" si="1"/>
        <v>Fernanda Candido Severino</v>
      </c>
      <c r="D30" t="str">
        <f t="shared" si="2"/>
        <v>FERNANDA</v>
      </c>
      <c r="E30" t="s">
        <v>120</v>
      </c>
      <c r="F30" t="str">
        <f t="shared" si="3"/>
        <v>fernanda.severino@empresa.com.br</v>
      </c>
      <c r="G30" t="str">
        <f t="shared" si="4"/>
        <v>fernanda.severino@empresa.com.br</v>
      </c>
      <c r="H30" t="str">
        <f t="shared" si="5"/>
        <v>fernanda.raymundo@empresa.com.br</v>
      </c>
    </row>
    <row r="31" spans="1:8" ht="12.75" customHeight="1">
      <c r="A31" t="s">
        <v>48</v>
      </c>
      <c r="B31" t="str">
        <f t="shared" si="0"/>
        <v>fernanda dos santos raymundo</v>
      </c>
      <c r="C31" t="str">
        <f t="shared" si="1"/>
        <v>Fernanda Dos Santos Raymundo</v>
      </c>
      <c r="D31" t="str">
        <f t="shared" si="2"/>
        <v>FERNANDA</v>
      </c>
      <c r="E31" t="s">
        <v>121</v>
      </c>
      <c r="F31" t="str">
        <f t="shared" si="3"/>
        <v>fernanda.raymundo@empresa.com.br</v>
      </c>
      <c r="G31" t="str">
        <f t="shared" si="4"/>
        <v>fernanda.raymundo@empresa.com.br</v>
      </c>
      <c r="H31" t="str">
        <f t="shared" si="5"/>
        <v>fernando.rodrigues@empresa.com.br</v>
      </c>
    </row>
    <row r="32" spans="1:8" ht="12.75" customHeight="1">
      <c r="A32" t="s">
        <v>49</v>
      </c>
      <c r="B32" t="str">
        <f t="shared" si="0"/>
        <v>fernando augusto rodrigues</v>
      </c>
      <c r="C32" t="str">
        <f t="shared" si="1"/>
        <v>Fernando Augusto Rodrigues</v>
      </c>
      <c r="D32" t="str">
        <f t="shared" si="2"/>
        <v>FERNANDO</v>
      </c>
      <c r="E32" t="s">
        <v>122</v>
      </c>
      <c r="F32" t="str">
        <f t="shared" si="3"/>
        <v>fernando.rodrigues@empresa.com.br</v>
      </c>
      <c r="G32" t="str">
        <f t="shared" si="4"/>
        <v>fernando.rodrigues@empresa.com.br</v>
      </c>
      <c r="H32" t="str">
        <f t="shared" si="5"/>
        <v>fernando.borges@empresa.com.br</v>
      </c>
    </row>
    <row r="33" spans="1:8" ht="12.75" customHeight="1">
      <c r="A33" t="s">
        <v>50</v>
      </c>
      <c r="B33" t="str">
        <f t="shared" si="0"/>
        <v>fernando vilela de almeida borges</v>
      </c>
      <c r="C33" t="str">
        <f t="shared" si="1"/>
        <v>Fernando Vilela De Almeida Borges</v>
      </c>
      <c r="D33" t="str">
        <f t="shared" si="2"/>
        <v>FERNANDO</v>
      </c>
      <c r="E33" t="s">
        <v>123</v>
      </c>
      <c r="F33" t="str">
        <f t="shared" si="3"/>
        <v>fernando.borges@empresa.com.br</v>
      </c>
      <c r="G33" t="str">
        <f t="shared" si="4"/>
        <v>fernando.borges@empresa.com.br</v>
      </c>
      <c r="H33" t="str">
        <f t="shared" si="5"/>
        <v>flávia.scarpino@empresa.com.br</v>
      </c>
    </row>
    <row r="34" spans="1:8" ht="12.75" customHeight="1">
      <c r="A34" t="s">
        <v>51</v>
      </c>
      <c r="B34" t="str">
        <f t="shared" si="0"/>
        <v>flávia barbosa de oliveira scarpino</v>
      </c>
      <c r="C34" t="str">
        <f t="shared" si="1"/>
        <v>Flávia Barbosa De Oliveira Scarpino</v>
      </c>
      <c r="D34" t="str">
        <f t="shared" si="2"/>
        <v>FLÁVIA</v>
      </c>
      <c r="E34" t="s">
        <v>124</v>
      </c>
      <c r="F34" t="str">
        <f t="shared" si="3"/>
        <v>flávia.scarpino@empresa.com.br</v>
      </c>
      <c r="G34" t="str">
        <f t="shared" si="4"/>
        <v>flávia.scarpino@empresa.com.br</v>
      </c>
      <c r="H34" t="str">
        <f t="shared" si="5"/>
        <v>flávia.azevedo@empresa.com.br</v>
      </c>
    </row>
    <row r="35" spans="1:8" ht="12.75" customHeight="1">
      <c r="A35" t="s">
        <v>52</v>
      </c>
      <c r="B35" t="str">
        <f t="shared" si="0"/>
        <v>flávia do val marques de azevedo</v>
      </c>
      <c r="C35" t="str">
        <f t="shared" si="1"/>
        <v>Flávia Do Val Marques De Azevedo</v>
      </c>
      <c r="D35" t="str">
        <f t="shared" si="2"/>
        <v>FLÁVIA</v>
      </c>
      <c r="E35" t="s">
        <v>125</v>
      </c>
      <c r="F35" t="str">
        <f t="shared" si="3"/>
        <v>flávia.azevedo@empresa.com.br</v>
      </c>
      <c r="G35" t="str">
        <f t="shared" si="4"/>
        <v>flávia.azevedo@empresa.com.br</v>
      </c>
      <c r="H35" t="str">
        <f t="shared" si="5"/>
        <v>francine.peres@empresa.com.br</v>
      </c>
    </row>
    <row r="36" spans="1:8" ht="12.75" customHeight="1">
      <c r="A36" t="s">
        <v>53</v>
      </c>
      <c r="B36" t="str">
        <f t="shared" si="0"/>
        <v>francine mendes peres</v>
      </c>
      <c r="C36" t="str">
        <f t="shared" si="1"/>
        <v>Francine Mendes Peres</v>
      </c>
      <c r="D36" t="str">
        <f t="shared" si="2"/>
        <v>FRANCINE</v>
      </c>
      <c r="E36" t="s">
        <v>126</v>
      </c>
      <c r="F36" t="str">
        <f t="shared" si="3"/>
        <v>francine.peres@empresa.com.br</v>
      </c>
      <c r="G36" t="str">
        <f t="shared" si="4"/>
        <v>francine.peres@empresa.com.br</v>
      </c>
      <c r="H36" t="str">
        <f t="shared" si="5"/>
        <v>gabriela.rodrigues@empresa.com.br</v>
      </c>
    </row>
    <row r="37" spans="1:8" ht="12.75" customHeight="1">
      <c r="A37" t="s">
        <v>54</v>
      </c>
      <c r="B37" t="str">
        <f t="shared" si="0"/>
        <v>gabriela rodrigues</v>
      </c>
      <c r="C37" t="str">
        <f t="shared" si="1"/>
        <v>Gabriela Rodrigues</v>
      </c>
      <c r="D37" t="str">
        <f t="shared" si="2"/>
        <v>GABRIELA</v>
      </c>
      <c r="E37" t="s">
        <v>122</v>
      </c>
      <c r="F37" t="str">
        <f t="shared" si="3"/>
        <v>gabriela.rodrigues@empresa.com.br</v>
      </c>
      <c r="G37" t="str">
        <f t="shared" si="4"/>
        <v>gabriela.rodrigues@empresa.com.br</v>
      </c>
      <c r="H37" t="str">
        <f t="shared" si="5"/>
        <v>gustavo.pereira@empresa.com.br</v>
      </c>
    </row>
    <row r="38" spans="1:8" ht="12.75" customHeight="1">
      <c r="A38" t="s">
        <v>55</v>
      </c>
      <c r="B38" t="str">
        <f t="shared" si="0"/>
        <v>gustavo do valle pereira</v>
      </c>
      <c r="C38" t="str">
        <f t="shared" si="1"/>
        <v>Gustavo Do Valle Pereira</v>
      </c>
      <c r="D38" t="str">
        <f t="shared" si="2"/>
        <v>GUSTAVO</v>
      </c>
      <c r="E38" t="s">
        <v>127</v>
      </c>
      <c r="F38" t="str">
        <f t="shared" si="3"/>
        <v>gustavo.pereira@empresa.com.br</v>
      </c>
      <c r="G38" t="str">
        <f t="shared" si="4"/>
        <v>gustavo.pereira@empresa.com.br</v>
      </c>
      <c r="H38" t="str">
        <f t="shared" si="5"/>
        <v>hellen.angelis@empresa.com.br</v>
      </c>
    </row>
    <row r="39" spans="1:8" ht="12.75" customHeight="1">
      <c r="A39" t="s">
        <v>56</v>
      </c>
      <c r="B39" t="str">
        <f t="shared" si="0"/>
        <v>hellen cristina pin de angelis</v>
      </c>
      <c r="C39" t="str">
        <f t="shared" si="1"/>
        <v>Hellen Cristina Pin De Angelis</v>
      </c>
      <c r="D39" t="str">
        <f t="shared" si="2"/>
        <v>HELLEN</v>
      </c>
      <c r="E39" t="s">
        <v>128</v>
      </c>
      <c r="F39" t="str">
        <f t="shared" si="3"/>
        <v>hellen.angelis@empresa.com.br</v>
      </c>
      <c r="G39" t="str">
        <f t="shared" si="4"/>
        <v>hellen.angelis@empresa.com.br</v>
      </c>
      <c r="H39" t="str">
        <f t="shared" si="5"/>
        <v>heloísa.fidelis@empresa.com.br</v>
      </c>
    </row>
    <row r="40" spans="1:8" ht="12.75" customHeight="1">
      <c r="A40" t="s">
        <v>57</v>
      </c>
      <c r="B40" t="str">
        <f t="shared" si="0"/>
        <v>heloísa de almeida fidelis</v>
      </c>
      <c r="C40" t="str">
        <f t="shared" si="1"/>
        <v>Heloísa De Almeida Fidelis</v>
      </c>
      <c r="D40" t="str">
        <f t="shared" si="2"/>
        <v>HELOÍSA</v>
      </c>
      <c r="E40" t="s">
        <v>129</v>
      </c>
      <c r="F40" t="str">
        <f t="shared" si="3"/>
        <v>heloísa.fidelis@empresa.com.br</v>
      </c>
      <c r="G40" t="str">
        <f t="shared" si="4"/>
        <v>heloísa.fidelis@empresa.com.br</v>
      </c>
      <c r="H40" t="str">
        <f t="shared" si="5"/>
        <v>henrique.nogueira@empresa.com.br</v>
      </c>
    </row>
    <row r="41" spans="1:8" ht="12.75" customHeight="1">
      <c r="A41" t="s">
        <v>58</v>
      </c>
      <c r="B41" t="str">
        <f t="shared" si="0"/>
        <v>henrique de sousa nogueira</v>
      </c>
      <c r="C41" t="str">
        <f t="shared" si="1"/>
        <v>Henrique De Sousa Nogueira</v>
      </c>
      <c r="D41" t="str">
        <f t="shared" si="2"/>
        <v>HENRIQUE</v>
      </c>
      <c r="E41" t="s">
        <v>130</v>
      </c>
      <c r="F41" t="str">
        <f t="shared" si="3"/>
        <v>henrique.nogueira@empresa.com.br</v>
      </c>
      <c r="G41" t="str">
        <f t="shared" si="4"/>
        <v>henrique.nogueira@empresa.com.br</v>
      </c>
      <c r="H41" t="str">
        <f t="shared" si="5"/>
        <v>jonathan.versuti@empresa.com.br</v>
      </c>
    </row>
    <row r="42" spans="1:8" ht="12.75" customHeight="1">
      <c r="A42" t="s">
        <v>59</v>
      </c>
      <c r="B42" t="str">
        <f t="shared" si="0"/>
        <v>jonathan versuti</v>
      </c>
      <c r="C42" t="str">
        <f t="shared" si="1"/>
        <v>Jonathan Versuti</v>
      </c>
      <c r="D42" t="str">
        <f t="shared" si="2"/>
        <v>JONATHAN</v>
      </c>
      <c r="E42" t="s">
        <v>131</v>
      </c>
      <c r="F42" t="str">
        <f t="shared" si="3"/>
        <v>jonathan.versuti@empresa.com.br</v>
      </c>
      <c r="G42" t="str">
        <f t="shared" si="4"/>
        <v>jonathan.versuti@empresa.com.br</v>
      </c>
      <c r="H42" t="str">
        <f t="shared" si="5"/>
        <v>kelly.tobace@empresa.com.br</v>
      </c>
    </row>
    <row r="43" spans="1:8" ht="12.75" customHeight="1">
      <c r="A43" t="s">
        <v>60</v>
      </c>
      <c r="B43" t="str">
        <f t="shared" si="0"/>
        <v>kelly akemi tobace</v>
      </c>
      <c r="C43" t="str">
        <f t="shared" si="1"/>
        <v>Kelly Akemi Tobace</v>
      </c>
      <c r="D43" t="str">
        <f t="shared" si="2"/>
        <v>KELLY</v>
      </c>
      <c r="E43" t="s">
        <v>132</v>
      </c>
      <c r="F43" t="str">
        <f t="shared" si="3"/>
        <v>kelly.tobace@empresa.com.br</v>
      </c>
      <c r="G43" t="str">
        <f t="shared" si="4"/>
        <v>kelly.tobace@empresa.com.br</v>
      </c>
      <c r="H43" t="str">
        <f t="shared" si="5"/>
        <v>ligia.nantes@empresa.com.br</v>
      </c>
    </row>
    <row r="44" spans="1:8" ht="12.75" customHeight="1">
      <c r="A44" t="s">
        <v>61</v>
      </c>
      <c r="B44" t="str">
        <f t="shared" si="0"/>
        <v>ligia luzia rodrigues nantes</v>
      </c>
      <c r="C44" t="str">
        <f t="shared" si="1"/>
        <v>Ligia Luzia Rodrigues Nantes</v>
      </c>
      <c r="D44" t="str">
        <f t="shared" si="2"/>
        <v>LIGIA</v>
      </c>
      <c r="E44" t="s">
        <v>133</v>
      </c>
      <c r="F44" t="str">
        <f t="shared" si="3"/>
        <v>ligia.nantes@empresa.com.br</v>
      </c>
      <c r="G44" t="str">
        <f t="shared" si="4"/>
        <v>ligia.nantes@empresa.com.br</v>
      </c>
      <c r="H44" t="str">
        <f t="shared" si="5"/>
        <v>lucas.duarte@empresa.com.br</v>
      </c>
    </row>
    <row r="45" spans="1:8" ht="12.75" customHeight="1">
      <c r="A45" t="s">
        <v>62</v>
      </c>
      <c r="B45" t="str">
        <f t="shared" si="0"/>
        <v>lucas gerardi duarte</v>
      </c>
      <c r="C45" t="str">
        <f t="shared" si="1"/>
        <v>Lucas Gerardi Duarte</v>
      </c>
      <c r="D45" t="str">
        <f t="shared" si="2"/>
        <v>LUCAS</v>
      </c>
      <c r="E45" t="s">
        <v>134</v>
      </c>
      <c r="F45" t="str">
        <f t="shared" si="3"/>
        <v>lucas.duarte@empresa.com.br</v>
      </c>
      <c r="G45" t="str">
        <f t="shared" si="4"/>
        <v>lucas.duarte@empresa.com.br</v>
      </c>
      <c r="H45" t="str">
        <f t="shared" si="5"/>
        <v>michelle.silva@empresa.com.br</v>
      </c>
    </row>
    <row r="46" spans="1:8" ht="12.75" customHeight="1">
      <c r="A46" t="s">
        <v>63</v>
      </c>
      <c r="B46" t="str">
        <f t="shared" si="0"/>
        <v>michelle cristina da silva</v>
      </c>
      <c r="C46" t="str">
        <f t="shared" si="1"/>
        <v>Michelle Cristina Da Silva</v>
      </c>
      <c r="D46" t="str">
        <f t="shared" si="2"/>
        <v>MICHELLE</v>
      </c>
      <c r="E46" t="s">
        <v>107</v>
      </c>
      <c r="F46" t="str">
        <f t="shared" si="3"/>
        <v>michelle.silva@empresa.com.br</v>
      </c>
      <c r="G46" t="str">
        <f t="shared" si="4"/>
        <v>michelle.silva@empresa.com.br</v>
      </c>
      <c r="H46" t="str">
        <f t="shared" si="5"/>
        <v>natália.jorge@empresa.com.br</v>
      </c>
    </row>
    <row r="47" spans="1:8" ht="12.75" customHeight="1">
      <c r="A47" t="s">
        <v>64</v>
      </c>
      <c r="B47" t="str">
        <f t="shared" si="0"/>
        <v>natália cristina fernandes de jorge</v>
      </c>
      <c r="C47" t="str">
        <f t="shared" si="1"/>
        <v>Natália Cristina Fernandes De Jorge</v>
      </c>
      <c r="D47" t="str">
        <f t="shared" si="2"/>
        <v>NATÁLIA</v>
      </c>
      <c r="E47" t="s">
        <v>135</v>
      </c>
      <c r="F47" t="str">
        <f t="shared" si="3"/>
        <v>natália.jorge@empresa.com.br</v>
      </c>
      <c r="G47" t="str">
        <f t="shared" si="4"/>
        <v>natália.jorge@empresa.com.br</v>
      </c>
      <c r="H47" t="str">
        <f t="shared" si="5"/>
        <v>priscila.ninuma@empresa.com.br</v>
      </c>
    </row>
    <row r="48" spans="1:8" ht="12.75" customHeight="1">
      <c r="A48" t="s">
        <v>65</v>
      </c>
      <c r="B48" t="str">
        <f t="shared" si="0"/>
        <v>priscila mayumi gomes ninuma</v>
      </c>
      <c r="C48" t="str">
        <f t="shared" si="1"/>
        <v>Priscila Mayumi Gomes Ninuma</v>
      </c>
      <c r="D48" t="str">
        <f t="shared" si="2"/>
        <v>PRISCILA</v>
      </c>
      <c r="E48" t="s">
        <v>136</v>
      </c>
      <c r="F48" t="str">
        <f t="shared" si="3"/>
        <v>priscila.ninuma@empresa.com.br</v>
      </c>
      <c r="G48" t="str">
        <f t="shared" si="4"/>
        <v>priscila.ninuma@empresa.com.br</v>
      </c>
      <c r="H48" t="str">
        <f t="shared" si="5"/>
        <v>rafael.darezzo@empresa.com.br</v>
      </c>
    </row>
    <row r="49" spans="1:8" ht="12.75" customHeight="1">
      <c r="A49" t="s">
        <v>66</v>
      </c>
      <c r="B49" t="str">
        <f t="shared" si="0"/>
        <v>rafael campos darezzo</v>
      </c>
      <c r="C49" t="str">
        <f t="shared" si="1"/>
        <v>Rafael Campos Darezzo</v>
      </c>
      <c r="D49" t="str">
        <f t="shared" si="2"/>
        <v>RAFAEL</v>
      </c>
      <c r="E49" t="s">
        <v>137</v>
      </c>
      <c r="F49" t="str">
        <f t="shared" si="3"/>
        <v>rafael.darezzo@empresa.com.br</v>
      </c>
      <c r="G49" t="str">
        <f t="shared" si="4"/>
        <v>rafael.darezzo@empresa.com.br</v>
      </c>
      <c r="H49" t="str">
        <f t="shared" si="5"/>
        <v>renan.oliveira@empresa.com.br</v>
      </c>
    </row>
    <row r="50" spans="1:8" ht="12.75" customHeight="1">
      <c r="A50" t="s">
        <v>67</v>
      </c>
      <c r="B50" t="str">
        <f t="shared" si="0"/>
        <v>renan dutra de oliveira</v>
      </c>
      <c r="C50" t="str">
        <f t="shared" si="1"/>
        <v>Renan Dutra De Oliveira</v>
      </c>
      <c r="D50" t="str">
        <f t="shared" si="2"/>
        <v>RENAN</v>
      </c>
      <c r="E50" t="s">
        <v>105</v>
      </c>
      <c r="F50" t="str">
        <f t="shared" si="3"/>
        <v>renan.oliveira@empresa.com.br</v>
      </c>
      <c r="G50" t="str">
        <f t="shared" si="4"/>
        <v>renan.oliveira@empresa.com.br</v>
      </c>
      <c r="H50" t="str">
        <f t="shared" si="5"/>
        <v>rodrigo.garcia@empresa.com.br</v>
      </c>
    </row>
    <row r="51" spans="1:8" ht="12.75" customHeight="1">
      <c r="A51" t="s">
        <v>68</v>
      </c>
      <c r="B51" t="str">
        <f t="shared" si="0"/>
        <v>rodrigo moreira garcia</v>
      </c>
      <c r="C51" t="str">
        <f t="shared" si="1"/>
        <v>Rodrigo Moreira Garcia</v>
      </c>
      <c r="D51" t="str">
        <f t="shared" si="2"/>
        <v>RODRIGO</v>
      </c>
      <c r="E51" t="s">
        <v>138</v>
      </c>
      <c r="F51" t="str">
        <f t="shared" si="3"/>
        <v>rodrigo.garcia@empresa.com.br</v>
      </c>
      <c r="G51" t="str">
        <f t="shared" si="4"/>
        <v>rodrigo.garcia@empresa.com.br</v>
      </c>
      <c r="H51" t="str">
        <f t="shared" si="5"/>
        <v>talita.takada@empresa.com.br</v>
      </c>
    </row>
    <row r="52" spans="1:8" ht="12.75" customHeight="1">
      <c r="A52" t="s">
        <v>69</v>
      </c>
      <c r="B52" t="str">
        <f t="shared" si="0"/>
        <v>talita lacerda takada</v>
      </c>
      <c r="C52" t="str">
        <f t="shared" si="1"/>
        <v>Talita Lacerda Takada</v>
      </c>
      <c r="D52" t="str">
        <f t="shared" si="2"/>
        <v>TALITA</v>
      </c>
      <c r="E52" t="s">
        <v>139</v>
      </c>
      <c r="F52" t="str">
        <f t="shared" si="3"/>
        <v>talita.takada@empresa.com.br</v>
      </c>
      <c r="G52" t="str">
        <f t="shared" si="4"/>
        <v>talita.takada@empresa.com.br</v>
      </c>
      <c r="H52" t="str">
        <f t="shared" si="5"/>
        <v>.@empresa.com.br</v>
      </c>
    </row>
  </sheetData>
  <pageMargins left="0.78739999999999999" right="0.78739999999999999" top="1.2792000000000001" bottom="1.2792000000000001" header="0.9839" footer="0.9839"/>
  <pageSetup paperSize="0" fitToWidth="0" fitToHeight="0" pageOrder="overThenDown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Normal="100" workbookViewId="0">
      <selection activeCell="I5" sqref="I5:I14"/>
    </sheetView>
  </sheetViews>
  <sheetFormatPr defaultRowHeight="12.75" customHeight="1"/>
  <cols>
    <col min="1" max="1" width="5.75" bestFit="1" customWidth="1"/>
    <col min="2" max="2" width="6.25" customWidth="1"/>
    <col min="3" max="3" width="9.25" bestFit="1" customWidth="1"/>
    <col min="4" max="4" width="10.125" bestFit="1" customWidth="1"/>
    <col min="5" max="5" width="6" bestFit="1" customWidth="1"/>
    <col min="6" max="6" width="9.5" bestFit="1" customWidth="1"/>
    <col min="7" max="7" width="10.125" bestFit="1" customWidth="1"/>
    <col min="8" max="8" width="12.375" bestFit="1" customWidth="1"/>
    <col min="9" max="9" width="12.375" customWidth="1"/>
    <col min="10" max="10" width="6.5" bestFit="1" customWidth="1"/>
    <col min="11" max="1025" width="8.375" customWidth="1"/>
  </cols>
  <sheetData>
    <row r="1" spans="1:10" ht="12.75" customHeight="1">
      <c r="B1" t="s">
        <v>140</v>
      </c>
    </row>
    <row r="2" spans="1:10" ht="12.75" customHeight="1">
      <c r="B2" t="s">
        <v>70</v>
      </c>
    </row>
    <row r="4" spans="1:10" ht="12.75" customHeight="1">
      <c r="A4" s="19" t="s">
        <v>71</v>
      </c>
      <c r="B4" s="19" t="s">
        <v>72</v>
      </c>
      <c r="C4" s="20" t="s">
        <v>73</v>
      </c>
      <c r="D4" s="20" t="s">
        <v>74</v>
      </c>
      <c r="E4" s="19" t="s">
        <v>75</v>
      </c>
      <c r="F4" s="20" t="s">
        <v>76</v>
      </c>
      <c r="G4" s="20" t="s">
        <v>77</v>
      </c>
      <c r="H4" s="20" t="s">
        <v>141</v>
      </c>
      <c r="I4" s="20" t="s">
        <v>143</v>
      </c>
      <c r="J4" s="20" t="s">
        <v>142</v>
      </c>
    </row>
    <row r="5" spans="1:10" ht="12.75" customHeight="1">
      <c r="A5" s="15">
        <v>2</v>
      </c>
      <c r="B5" s="15">
        <v>1</v>
      </c>
      <c r="C5" s="16">
        <v>40213</v>
      </c>
      <c r="D5" s="16">
        <v>41139</v>
      </c>
      <c r="E5" s="15" t="s">
        <v>78</v>
      </c>
      <c r="F5" s="17">
        <v>3556.66</v>
      </c>
      <c r="G5" s="17">
        <v>323.12</v>
      </c>
      <c r="H5" s="18">
        <f>G5/F5*100</f>
        <v>9.084927994241788</v>
      </c>
      <c r="I5" s="18" t="str">
        <f>IF(H5&gt;3,"Integral","Outro")</f>
        <v>Integral</v>
      </c>
      <c r="J5" s="18">
        <f>(D5-C5)/365</f>
        <v>2.536986301369863</v>
      </c>
    </row>
    <row r="6" spans="1:10" ht="12.75" customHeight="1">
      <c r="A6" s="15">
        <v>1</v>
      </c>
      <c r="B6" s="15">
        <v>3</v>
      </c>
      <c r="C6" s="16">
        <v>40224</v>
      </c>
      <c r="D6" s="16">
        <v>41143</v>
      </c>
      <c r="E6" s="15" t="s">
        <v>79</v>
      </c>
      <c r="F6" s="17">
        <v>3865.35</v>
      </c>
      <c r="G6" s="17">
        <v>101.8</v>
      </c>
      <c r="H6" s="18">
        <f t="shared" ref="H6:H13" si="0">G6/F6*100</f>
        <v>2.633655425769982</v>
      </c>
      <c r="I6" s="18" t="str">
        <f t="shared" ref="I6:I14" si="1">IF(H6&gt;3,"Integral","Outro")</f>
        <v>Outro</v>
      </c>
      <c r="J6" s="18">
        <f t="shared" ref="J6:J14" si="2">(D6-C6)/365</f>
        <v>2.5178082191780824</v>
      </c>
    </row>
    <row r="7" spans="1:10" ht="12.75" customHeight="1">
      <c r="A7" s="15">
        <v>4</v>
      </c>
      <c r="B7" s="15">
        <v>5</v>
      </c>
      <c r="C7" s="16">
        <v>40244</v>
      </c>
      <c r="D7" s="16">
        <v>41200</v>
      </c>
      <c r="E7" s="15" t="s">
        <v>79</v>
      </c>
      <c r="F7" s="17">
        <v>3936.77</v>
      </c>
      <c r="G7" s="17">
        <v>95.8</v>
      </c>
      <c r="H7" s="18">
        <f t="shared" si="0"/>
        <v>2.4334670300779573</v>
      </c>
      <c r="I7" s="18" t="str">
        <f t="shared" si="1"/>
        <v>Outro</v>
      </c>
      <c r="J7" s="18">
        <f t="shared" si="2"/>
        <v>2.6191780821917807</v>
      </c>
    </row>
    <row r="8" spans="1:10" ht="12.75" customHeight="1">
      <c r="A8" s="15">
        <v>3</v>
      </c>
      <c r="B8" s="15">
        <v>2</v>
      </c>
      <c r="C8" s="16">
        <v>40249</v>
      </c>
      <c r="D8" s="16">
        <v>41220</v>
      </c>
      <c r="E8" s="15" t="s">
        <v>79</v>
      </c>
      <c r="F8" s="17">
        <v>4353.1400000000003</v>
      </c>
      <c r="G8" s="17">
        <v>320.62</v>
      </c>
      <c r="H8" s="18">
        <f t="shared" si="0"/>
        <v>7.3652581814506304</v>
      </c>
      <c r="I8" s="18" t="str">
        <f t="shared" si="1"/>
        <v>Integral</v>
      </c>
      <c r="J8" s="18">
        <f t="shared" si="2"/>
        <v>2.6602739726027398</v>
      </c>
    </row>
    <row r="9" spans="1:10" ht="12.75" customHeight="1">
      <c r="A9" s="15">
        <v>5</v>
      </c>
      <c r="B9" s="15">
        <v>5</v>
      </c>
      <c r="C9" s="16">
        <v>40266</v>
      </c>
      <c r="D9" s="16">
        <v>41197</v>
      </c>
      <c r="E9" s="15" t="s">
        <v>78</v>
      </c>
      <c r="F9" s="17">
        <v>4035.01</v>
      </c>
      <c r="G9" s="17">
        <v>288.72000000000003</v>
      </c>
      <c r="H9" s="18">
        <f t="shared" si="0"/>
        <v>7.15537260130706</v>
      </c>
      <c r="I9" s="18" t="str">
        <f t="shared" si="1"/>
        <v>Integral</v>
      </c>
      <c r="J9" s="18">
        <f t="shared" si="2"/>
        <v>2.5506849315068494</v>
      </c>
    </row>
    <row r="10" spans="1:10" ht="12.75" customHeight="1">
      <c r="A10" s="15">
        <v>10</v>
      </c>
      <c r="B10" s="15">
        <v>5</v>
      </c>
      <c r="C10" s="16">
        <v>40273</v>
      </c>
      <c r="D10" s="16">
        <v>41233</v>
      </c>
      <c r="E10" s="15" t="s">
        <v>78</v>
      </c>
      <c r="F10" s="17">
        <v>4441.66</v>
      </c>
      <c r="G10" s="17">
        <v>105.89</v>
      </c>
      <c r="H10" s="18">
        <f t="shared" si="0"/>
        <v>2.3840185876451598</v>
      </c>
      <c r="I10" s="18" t="str">
        <f t="shared" si="1"/>
        <v>Outro</v>
      </c>
      <c r="J10" s="18">
        <f t="shared" si="2"/>
        <v>2.6301369863013697</v>
      </c>
    </row>
    <row r="11" spans="1:10" ht="12.75" customHeight="1">
      <c r="A11" s="15">
        <v>7</v>
      </c>
      <c r="B11" s="15">
        <v>2</v>
      </c>
      <c r="C11" s="16">
        <v>40278</v>
      </c>
      <c r="D11" s="16">
        <v>41242</v>
      </c>
      <c r="E11" s="15" t="s">
        <v>79</v>
      </c>
      <c r="F11" s="17">
        <v>3681.1</v>
      </c>
      <c r="G11" s="17">
        <v>327.99</v>
      </c>
      <c r="H11" s="18">
        <f t="shared" si="0"/>
        <v>8.9101083915134058</v>
      </c>
      <c r="I11" s="18" t="str">
        <f t="shared" si="1"/>
        <v>Integral</v>
      </c>
      <c r="J11" s="18">
        <f t="shared" si="2"/>
        <v>2.6410958904109587</v>
      </c>
    </row>
    <row r="12" spans="1:10" ht="12.75" customHeight="1">
      <c r="A12" s="15">
        <v>9</v>
      </c>
      <c r="B12" s="15">
        <v>1</v>
      </c>
      <c r="C12" s="16">
        <v>40290</v>
      </c>
      <c r="D12" s="16">
        <v>41204</v>
      </c>
      <c r="E12" s="15" t="s">
        <v>78</v>
      </c>
      <c r="F12" s="17">
        <v>3621</v>
      </c>
      <c r="G12" s="17">
        <v>107.54</v>
      </c>
      <c r="H12" s="18">
        <f t="shared" si="0"/>
        <v>2.9698978182822424</v>
      </c>
      <c r="I12" s="18" t="str">
        <f t="shared" si="1"/>
        <v>Outro</v>
      </c>
      <c r="J12" s="18">
        <f t="shared" si="2"/>
        <v>2.504109589041096</v>
      </c>
    </row>
    <row r="13" spans="1:10" ht="12.75" customHeight="1">
      <c r="A13" s="15">
        <v>6</v>
      </c>
      <c r="B13" s="15">
        <v>4</v>
      </c>
      <c r="C13" s="16">
        <v>40301</v>
      </c>
      <c r="D13" s="16">
        <v>41219</v>
      </c>
      <c r="E13" s="15" t="s">
        <v>78</v>
      </c>
      <c r="F13" s="17">
        <v>3992.49</v>
      </c>
      <c r="G13" s="17">
        <v>306.52999999999997</v>
      </c>
      <c r="H13" s="18">
        <f t="shared" si="0"/>
        <v>7.6776648156914611</v>
      </c>
      <c r="I13" s="18" t="str">
        <f t="shared" si="1"/>
        <v>Integral</v>
      </c>
      <c r="J13" s="18">
        <f t="shared" si="2"/>
        <v>2.515068493150685</v>
      </c>
    </row>
    <row r="14" spans="1:10" ht="12.75" customHeight="1">
      <c r="A14" s="21">
        <v>8</v>
      </c>
      <c r="B14" s="21">
        <v>2</v>
      </c>
      <c r="C14" s="22">
        <v>40290</v>
      </c>
      <c r="D14" s="22">
        <v>41260</v>
      </c>
      <c r="E14" s="21" t="s">
        <v>79</v>
      </c>
      <c r="F14" s="23">
        <v>4351.99</v>
      </c>
      <c r="G14" s="23">
        <v>288.42</v>
      </c>
      <c r="H14" s="24">
        <f>G14/F14*100</f>
        <v>6.6273130223185266</v>
      </c>
      <c r="I14" s="18" t="str">
        <f t="shared" si="1"/>
        <v>Integral</v>
      </c>
      <c r="J14" s="24">
        <f t="shared" si="2"/>
        <v>2.6575342465753424</v>
      </c>
    </row>
    <row r="18" spans="3:3" ht="12.75" customHeight="1">
      <c r="C18" s="9"/>
    </row>
    <row r="19" spans="3:3" ht="12.75" customHeight="1">
      <c r="C19" s="9"/>
    </row>
    <row r="20" spans="3:3" ht="12.75" customHeight="1">
      <c r="C20" s="9"/>
    </row>
    <row r="21" spans="3:3" ht="12.75" customHeight="1">
      <c r="C21" s="9"/>
    </row>
    <row r="22" spans="3:3" ht="12.75" customHeight="1">
      <c r="C22" s="9"/>
    </row>
    <row r="23" spans="3:3" ht="12.75" customHeight="1">
      <c r="C23" s="9"/>
    </row>
    <row r="24" spans="3:3" ht="12.75" customHeight="1">
      <c r="C24" s="9"/>
    </row>
    <row r="25" spans="3:3" ht="12.75" customHeight="1">
      <c r="C25" s="9"/>
    </row>
    <row r="26" spans="3:3" ht="12.75" customHeight="1">
      <c r="C26" s="9"/>
    </row>
    <row r="27" spans="3:3" ht="12.75" customHeight="1">
      <c r="C27" s="9"/>
    </row>
    <row r="28" spans="3:3" ht="12.75" customHeight="1">
      <c r="C28" s="9"/>
    </row>
    <row r="29" spans="3:3" ht="12.75" customHeight="1">
      <c r="C29" s="9"/>
    </row>
    <row r="30" spans="3:3" ht="12.75" customHeight="1">
      <c r="C30" s="9"/>
    </row>
    <row r="31" spans="3:3" ht="12.75" customHeight="1">
      <c r="C31" s="9"/>
    </row>
    <row r="32" spans="3:3" ht="12.75" customHeight="1">
      <c r="C32" s="9"/>
    </row>
  </sheetData>
  <pageMargins left="0.78739999999999999" right="0.78739999999999999" top="1.2792000000000001" bottom="1.2792000000000001" header="0.9839" footer="0.9839"/>
  <pageSetup paperSize="0" fitToWidth="0" fitToHeight="0" pageOrder="overThenDown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FB86-D716-44A7-9BBD-B9061FB1FB7A}">
  <dimension ref="A1:B8"/>
  <sheetViews>
    <sheetView tabSelected="1" zoomScale="190" zoomScaleNormal="190" workbookViewId="0">
      <selection activeCell="B3" sqref="B3"/>
    </sheetView>
  </sheetViews>
  <sheetFormatPr defaultRowHeight="14.25"/>
  <sheetData>
    <row r="1" spans="1:2">
      <c r="A1" t="s">
        <v>144</v>
      </c>
      <c r="B1" t="s">
        <v>145</v>
      </c>
    </row>
    <row r="2" spans="1:2">
      <c r="A2">
        <v>6.3</v>
      </c>
      <c r="B2" t="str">
        <f>IF(A2&gt;=5,"Aprovado",IF(A2&gt;=3,"Exame","Reprovado"))</f>
        <v>Aprovado</v>
      </c>
    </row>
    <row r="3" spans="1:2">
      <c r="A3">
        <v>2.2999999999999998</v>
      </c>
      <c r="B3" t="str">
        <f t="shared" ref="B3:B8" si="0">IF(A3&gt;=5,"Aprovado",IF(A3&gt;=3,"Exame","Reprovado"))</f>
        <v>Reprovado</v>
      </c>
    </row>
    <row r="4" spans="1:2">
      <c r="A4">
        <v>7.5</v>
      </c>
      <c r="B4" t="str">
        <f t="shared" si="0"/>
        <v>Aprovado</v>
      </c>
    </row>
    <row r="5" spans="1:2">
      <c r="A5">
        <v>3.7</v>
      </c>
      <c r="B5" t="str">
        <f t="shared" si="0"/>
        <v>Exame</v>
      </c>
    </row>
    <row r="6" spans="1:2">
      <c r="A6">
        <v>5.9</v>
      </c>
      <c r="B6" t="str">
        <f t="shared" si="0"/>
        <v>Aprovado</v>
      </c>
    </row>
    <row r="7" spans="1:2">
      <c r="A7">
        <v>8.1</v>
      </c>
      <c r="B7" t="str">
        <f t="shared" si="0"/>
        <v>Aprovado</v>
      </c>
    </row>
    <row r="8" spans="1:2">
      <c r="A8">
        <v>4.8</v>
      </c>
      <c r="B8" t="str">
        <f t="shared" si="0"/>
        <v>Exame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zoomScale="175" zoomScaleNormal="175" workbookViewId="0">
      <selection activeCell="F9" sqref="F9"/>
    </sheetView>
  </sheetViews>
  <sheetFormatPr defaultRowHeight="12.75" customHeight="1"/>
  <cols>
    <col min="1" max="1" width="15.125" customWidth="1"/>
    <col min="2" max="2" width="9.25" customWidth="1"/>
    <col min="3" max="3" width="13.25" customWidth="1"/>
    <col min="4" max="4" width="14.75" customWidth="1"/>
    <col min="5" max="5" width="13.25" customWidth="1"/>
    <col min="6" max="6" width="14.75" customWidth="1"/>
    <col min="7" max="1024" width="8.375" customWidth="1"/>
  </cols>
  <sheetData>
    <row r="1" spans="1:6" ht="12.75" customHeight="1">
      <c r="A1" s="10" t="s">
        <v>80</v>
      </c>
      <c r="B1" s="10"/>
      <c r="C1" s="10">
        <v>2.95</v>
      </c>
      <c r="D1" s="10"/>
      <c r="E1" s="10"/>
      <c r="F1" s="10"/>
    </row>
    <row r="2" spans="1:6" ht="12.75" customHeight="1">
      <c r="A2" s="11" t="s">
        <v>81</v>
      </c>
      <c r="B2" s="11" t="s">
        <v>82</v>
      </c>
      <c r="C2" s="11" t="s">
        <v>83</v>
      </c>
      <c r="D2" s="11" t="s">
        <v>84</v>
      </c>
      <c r="E2" s="11" t="s">
        <v>83</v>
      </c>
      <c r="F2" s="11" t="s">
        <v>84</v>
      </c>
    </row>
    <row r="3" spans="1:6" ht="12.75" customHeight="1">
      <c r="A3" s="12"/>
      <c r="B3" s="12"/>
      <c r="C3" s="12" t="s">
        <v>85</v>
      </c>
      <c r="D3" s="12" t="s">
        <v>85</v>
      </c>
      <c r="E3" s="12" t="s">
        <v>86</v>
      </c>
      <c r="F3" s="12" t="s">
        <v>86</v>
      </c>
    </row>
    <row r="4" spans="1:6" ht="12.75" customHeight="1">
      <c r="A4" t="s">
        <v>87</v>
      </c>
      <c r="B4">
        <v>50</v>
      </c>
      <c r="C4" s="13">
        <v>1.25</v>
      </c>
      <c r="D4">
        <f>B4*C4</f>
        <v>62.5</v>
      </c>
      <c r="E4" s="13">
        <f>C4/$C$1</f>
        <v>0.42372881355932202</v>
      </c>
      <c r="F4" s="13">
        <f>B4*E4</f>
        <v>21.1864406779661</v>
      </c>
    </row>
    <row r="5" spans="1:6" ht="12.75" customHeight="1">
      <c r="A5" t="s">
        <v>88</v>
      </c>
      <c r="B5">
        <v>120</v>
      </c>
      <c r="C5" s="13">
        <v>3.4</v>
      </c>
      <c r="D5">
        <f t="shared" ref="D5:D7" si="0">B5*C5</f>
        <v>408</v>
      </c>
      <c r="E5" s="13">
        <f t="shared" ref="E5:E6" si="1">C5/$C$1</f>
        <v>1.1525423728813557</v>
      </c>
      <c r="F5" s="13">
        <f t="shared" ref="F5:F7" si="2">B5*E5</f>
        <v>138.30508474576268</v>
      </c>
    </row>
    <row r="6" spans="1:6" ht="12.75" customHeight="1">
      <c r="A6" t="s">
        <v>89</v>
      </c>
      <c r="B6">
        <v>200</v>
      </c>
      <c r="C6" s="13">
        <v>0.75</v>
      </c>
      <c r="D6">
        <f t="shared" si="0"/>
        <v>150</v>
      </c>
      <c r="E6" s="13">
        <f t="shared" si="1"/>
        <v>0.25423728813559321</v>
      </c>
      <c r="F6" s="13">
        <f t="shared" si="2"/>
        <v>50.847457627118644</v>
      </c>
    </row>
    <row r="7" spans="1:6" ht="12.75" customHeight="1">
      <c r="A7" s="10" t="s">
        <v>90</v>
      </c>
      <c r="B7" s="10">
        <v>45</v>
      </c>
      <c r="C7" s="14">
        <v>8.5</v>
      </c>
      <c r="D7" s="14">
        <f t="shared" si="0"/>
        <v>382.5</v>
      </c>
      <c r="E7" s="14">
        <f>C7/$C$1</f>
        <v>2.8813559322033897</v>
      </c>
      <c r="F7" s="14">
        <f t="shared" si="2"/>
        <v>129.66101694915253</v>
      </c>
    </row>
  </sheetData>
  <pageMargins left="0.78739999999999999" right="0.78739999999999999" top="1.2792000000000001" bottom="1.2792000000000001" header="0.9839" footer="0.9839"/>
  <pageSetup paperSize="0" fitToWidth="0" fitToHeight="0" pageOrder="overThenDown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Exerc1</vt:lpstr>
      <vt:lpstr>Exerc2</vt:lpstr>
      <vt:lpstr>Exerc3</vt:lpstr>
      <vt:lpstr>Planilha1</vt:lpstr>
      <vt:lpstr>Exerc4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euclides</dc:creator>
  <cp:lastModifiedBy>Alan Rodrigo Panosso</cp:lastModifiedBy>
  <cp:revision>11</cp:revision>
  <dcterms:created xsi:type="dcterms:W3CDTF">2001-04-20T14:05:36Z</dcterms:created>
  <dcterms:modified xsi:type="dcterms:W3CDTF">2024-05-31T12:09:04Z</dcterms:modified>
</cp:coreProperties>
</file>