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pan\OneDrive\Área de Trabalho\"/>
    </mc:Choice>
  </mc:AlternateContent>
  <xr:revisionPtr revIDLastSave="0" documentId="13_ncr:1_{5FBBEE6C-5CF9-4AF5-A317-AF85CD14A41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xerc1" sheetId="1" r:id="rId1"/>
    <sheet name="Exerc2" sheetId="2" r:id="rId2"/>
    <sheet name="Exerc3" sheetId="3" r:id="rId3"/>
    <sheet name="Exerc4" sheetId="4" r:id="rId4"/>
    <sheet name="Exerc5" sheetId="5" r:id="rId5"/>
  </sheets>
  <definedNames>
    <definedName name="dados">Exerc1!$B$5:$G$13</definedName>
    <definedName name="tcriteiros">Exerc1!$K$1:$L$3</definedName>
    <definedName name="tcriterios">Exerc1!$K$1:$L$3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4" i="5"/>
  <c r="F6" i="5"/>
  <c r="F10" i="5"/>
  <c r="F13" i="5"/>
  <c r="F14" i="5"/>
  <c r="F9" i="5"/>
  <c r="F7" i="5"/>
  <c r="F12" i="5"/>
  <c r="F5" i="5"/>
  <c r="F8" i="5"/>
  <c r="E11" i="5"/>
  <c r="E4" i="5"/>
  <c r="E6" i="5"/>
  <c r="E10" i="5"/>
  <c r="E13" i="5"/>
  <c r="E14" i="5"/>
  <c r="E9" i="5"/>
  <c r="E7" i="5"/>
  <c r="E12" i="5"/>
  <c r="E5" i="5"/>
  <c r="E8" i="5"/>
  <c r="D8" i="5"/>
  <c r="G8" i="5" s="1"/>
  <c r="D11" i="5"/>
  <c r="G11" i="5" s="1"/>
  <c r="D4" i="5"/>
  <c r="G4" i="5" s="1"/>
  <c r="D6" i="5"/>
  <c r="G6" i="5" s="1"/>
  <c r="D10" i="5"/>
  <c r="G10" i="5" s="1"/>
  <c r="D13" i="5"/>
  <c r="G13" i="5" s="1"/>
  <c r="D14" i="5"/>
  <c r="G14" i="5" s="1"/>
  <c r="D9" i="5"/>
  <c r="G9" i="5" s="1"/>
  <c r="D7" i="5"/>
  <c r="G7" i="5" s="1"/>
  <c r="D12" i="5"/>
  <c r="G12" i="5" s="1"/>
  <c r="D5" i="5"/>
  <c r="G5" i="5" s="1"/>
  <c r="C15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E3" i="4"/>
  <c r="D3" i="4"/>
  <c r="B2" i="3"/>
  <c r="C2" i="3"/>
  <c r="D2" i="3"/>
  <c r="E2" i="3"/>
  <c r="F2" i="3"/>
  <c r="G2" i="3"/>
  <c r="H2" i="3"/>
  <c r="I2" i="3"/>
  <c r="J2" i="3"/>
  <c r="K2" i="3"/>
  <c r="C3" i="3"/>
  <c r="D3" i="3"/>
  <c r="E3" i="3"/>
  <c r="F3" i="3"/>
  <c r="G3" i="3"/>
  <c r="H3" i="3"/>
  <c r="I3" i="3"/>
  <c r="J3" i="3"/>
  <c r="K3" i="3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6" i="3"/>
  <c r="D6" i="3"/>
  <c r="E6" i="3"/>
  <c r="F6" i="3"/>
  <c r="G6" i="3"/>
  <c r="H6" i="3"/>
  <c r="I6" i="3"/>
  <c r="J6" i="3"/>
  <c r="K6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B3" i="3"/>
  <c r="B4" i="3"/>
  <c r="B5" i="3"/>
  <c r="B6" i="3"/>
  <c r="B7" i="3"/>
  <c r="B8" i="3"/>
  <c r="B9" i="3"/>
  <c r="B10" i="3"/>
  <c r="B11" i="3"/>
  <c r="H1" i="2"/>
  <c r="H2" i="2"/>
  <c r="H3" i="2"/>
  <c r="H4" i="2"/>
  <c r="H5" i="2"/>
  <c r="H6" i="2"/>
  <c r="H7" i="2"/>
  <c r="H8" i="2"/>
  <c r="H9" i="2"/>
  <c r="H10" i="2"/>
  <c r="H11" i="2"/>
  <c r="H12" i="2"/>
  <c r="H13" i="2"/>
  <c r="C6" i="2"/>
  <c r="C3" i="2"/>
  <c r="C8" i="2"/>
  <c r="C4" i="2"/>
  <c r="C5" i="2"/>
  <c r="C7" i="2"/>
  <c r="K9" i="1"/>
  <c r="J11" i="1"/>
  <c r="J8" i="1"/>
  <c r="I8" i="1"/>
  <c r="I10" i="1"/>
  <c r="B21" i="1"/>
  <c r="B22" i="1" s="1"/>
  <c r="B20" i="1"/>
  <c r="B19" i="1"/>
  <c r="B18" i="1"/>
  <c r="B17" i="1"/>
  <c r="B16" i="1"/>
  <c r="C14" i="1"/>
  <c r="D14" i="1"/>
  <c r="E14" i="1"/>
  <c r="F14" i="1"/>
  <c r="G14" i="1"/>
  <c r="H14" i="1"/>
  <c r="B14" i="1"/>
  <c r="H13" i="1"/>
  <c r="K13" i="1" s="1"/>
  <c r="H9" i="1"/>
  <c r="I9" i="1" s="1"/>
  <c r="H11" i="1"/>
  <c r="K11" i="1" s="1"/>
  <c r="H12" i="1"/>
  <c r="J12" i="1" s="1"/>
  <c r="H8" i="1"/>
  <c r="K8" i="1" s="1"/>
  <c r="H7" i="1"/>
  <c r="I7" i="1" s="1"/>
  <c r="H10" i="1"/>
  <c r="J10" i="1" s="1"/>
  <c r="H5" i="1"/>
  <c r="I5" i="1" s="1"/>
  <c r="H6" i="1"/>
  <c r="J6" i="1" s="1"/>
  <c r="I12" i="1" l="1"/>
  <c r="J9" i="1"/>
  <c r="I11" i="1"/>
  <c r="J13" i="1"/>
  <c r="K6" i="1"/>
  <c r="I13" i="1"/>
  <c r="K5" i="1"/>
  <c r="I6" i="1"/>
  <c r="I14" i="1" s="1"/>
  <c r="K10" i="1"/>
  <c r="K7" i="1"/>
  <c r="J5" i="1"/>
  <c r="J14" i="1" s="1"/>
  <c r="K12" i="1"/>
  <c r="J7" i="1"/>
  <c r="K14" i="1" l="1"/>
</calcChain>
</file>

<file path=xl/sharedStrings.xml><?xml version="1.0" encoding="utf-8"?>
<sst xmlns="http://schemas.openxmlformats.org/spreadsheetml/2006/main" count="66" uniqueCount="60">
  <si>
    <t>VENDAS DO PRIMEIRO SEMESTRE</t>
  </si>
  <si>
    <t>VENDEDOR</t>
  </si>
  <si>
    <t>JAN</t>
  </si>
  <si>
    <t>FEV</t>
  </si>
  <si>
    <t>MAR</t>
  </si>
  <si>
    <t>ABR</t>
  </si>
  <si>
    <t>MAI</t>
  </si>
  <si>
    <t>JUN</t>
  </si>
  <si>
    <t>TOTAL</t>
  </si>
  <si>
    <t>COMIS.</t>
  </si>
  <si>
    <t>LÚCIA FLÁVIA FERREIRA</t>
  </si>
  <si>
    <t>JUSTINO CAXIAS DURÃO</t>
  </si>
  <si>
    <t>CESAR AUGUSTO GENÉSIO</t>
  </si>
  <si>
    <t>OFÉLIA REBOLSAS</t>
  </si>
  <si>
    <t>PEDRO JOSÉ CANELA</t>
  </si>
  <si>
    <t>BENEDITO FISHER</t>
  </si>
  <si>
    <t>ISOLINA RÚBIA PALITO</t>
  </si>
  <si>
    <t>DARIO CARNEIRO PACHECO</t>
  </si>
  <si>
    <t>ROSALINA PEREIRA</t>
  </si>
  <si>
    <t>VENDA MÍNIMA NO SEMESTRE :</t>
  </si>
  <si>
    <t>VENDA MÁXIMA NO SEMESTRE:</t>
  </si>
  <si>
    <t>TOTAL DE VENDAS:</t>
  </si>
  <si>
    <t>MÉDIA GERAL DE VENDAS:</t>
  </si>
  <si>
    <t>MEDIANA DE VENDAS:</t>
  </si>
  <si>
    <t>DESVIO PADRÃO DE VENDAS:</t>
  </si>
  <si>
    <t>ERRO PADRÃO DA MÉDIA DE VENDAS:</t>
  </si>
  <si>
    <t>Nº gerado</t>
  </si>
  <si>
    <t>Soma Acumulada</t>
  </si>
  <si>
    <t>4.1</t>
  </si>
  <si>
    <t>4.2</t>
  </si>
  <si>
    <t>Média</t>
  </si>
  <si>
    <t>Erro Padrão</t>
  </si>
  <si>
    <r>
      <t xml:space="preserve">Media </t>
    </r>
    <r>
      <rPr>
        <b/>
        <sz val="10"/>
        <color theme="1"/>
        <rFont val="Symbol"/>
        <family val="1"/>
        <charset val="2"/>
      </rPr>
      <t>±</t>
    </r>
    <r>
      <rPr>
        <b/>
        <sz val="10"/>
        <color theme="1"/>
        <rFont val="Arial1"/>
      </rPr>
      <t xml:space="preserve"> Erro Padrão</t>
    </r>
  </si>
  <si>
    <t>INSCRITOS</t>
  </si>
  <si>
    <t>DATA DO</t>
  </si>
  <si>
    <t>PESO</t>
  </si>
  <si>
    <t>ID. ATUAL</t>
  </si>
  <si>
    <t>ANO DO</t>
  </si>
  <si>
    <t>SEMESTRE</t>
  </si>
  <si>
    <t>CLASSIF</t>
  </si>
  <si>
    <t>NASCIM.</t>
  </si>
  <si>
    <t>(em kg)</t>
  </si>
  <si>
    <t>(em anos)</t>
  </si>
  <si>
    <t>DO NASC</t>
  </si>
  <si>
    <t>ANTONIO GERÔNIMO DA SILVA</t>
  </si>
  <si>
    <t>PEDRO PAULO SARAFIM</t>
  </si>
  <si>
    <t>TERSÍLIO DE JESUS</t>
  </si>
  <si>
    <t>ROSARIO DA PENHA</t>
  </si>
  <si>
    <t>MARCIO CRUZ E SILVA</t>
  </si>
  <si>
    <t>JOSÉ FRANCISCO DE SOUSA</t>
  </si>
  <si>
    <t>BENEDITO SILVA DOS REIS</t>
  </si>
  <si>
    <t>ROBERTO FURLAN DA SILVA</t>
  </si>
  <si>
    <t>JOAQUIM ROMA</t>
  </si>
  <si>
    <t>PAULO PEDRO SOUZA</t>
  </si>
  <si>
    <t>BENTO ROSALINO</t>
  </si>
  <si>
    <t>MÉDIA</t>
  </si>
  <si>
    <r>
      <rPr>
        <b/>
        <sz val="11"/>
        <color theme="1"/>
        <rFont val="Symbol"/>
        <family val="1"/>
        <charset val="2"/>
      </rPr>
      <t xml:space="preserve"> ± </t>
    </r>
    <r>
      <rPr>
        <b/>
        <sz val="11"/>
        <color theme="1"/>
        <rFont val="Arial"/>
        <family val="2"/>
      </rPr>
      <t xml:space="preserve"> </t>
    </r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</si>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</sst>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"/>
    <numFmt numFmtId="165" formatCode="[$R$-416]&quot; &quot;#,##0.00;[Red]&quot;-&quot;[$R$-416]&quot; &quot;#,##0.00"/>
  </numFmts>
  <fonts count="12"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b/>
      <sz val="14"/>
      <color theme="1"/>
      <name val="Arial"/>
      <family val="2"/>
    </font>
    <font>
      <sz val="9"/>
      <color rgb="FF000000"/>
      <name val="Arial1"/>
    </font>
    <font>
      <b/>
      <sz val="12"/>
      <color theme="1"/>
      <name val="Arial"/>
      <family val="2"/>
    </font>
    <font>
      <b/>
      <sz val="10"/>
      <color theme="1"/>
      <name val="Arial1"/>
    </font>
    <font>
      <b/>
      <sz val="10"/>
      <color theme="1"/>
      <name val="Symbol"/>
      <family val="1"/>
      <charset val="2"/>
    </font>
    <font>
      <b/>
      <sz val="11"/>
      <color theme="1"/>
      <name val="Arial1"/>
    </font>
    <font>
      <b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Aria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2" borderId="5" xfId="0" applyFill="1" applyBorder="1"/>
    <xf numFmtId="0" fontId="0" fillId="2" borderId="2" xfId="0" applyFill="1" applyBorder="1"/>
    <xf numFmtId="0" fontId="0" fillId="2" borderId="6" xfId="0" applyFill="1" applyBorder="1"/>
    <xf numFmtId="0" fontId="0" fillId="3" borderId="7" xfId="0" applyFill="1" applyBorder="1"/>
    <xf numFmtId="0" fontId="0" fillId="0" borderId="8" xfId="0" applyBorder="1"/>
    <xf numFmtId="0" fontId="0" fillId="3" borderId="9" xfId="0" applyFill="1" applyBorder="1"/>
    <xf numFmtId="0" fontId="0" fillId="3" borderId="10" xfId="0" applyFill="1" applyBorder="1"/>
    <xf numFmtId="0" fontId="5" fillId="0" borderId="0" xfId="0" applyFont="1"/>
    <xf numFmtId="0" fontId="6" fillId="0" borderId="2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/>
    <xf numFmtId="164" fontId="0" fillId="0" borderId="0" xfId="0" applyNumberFormat="1"/>
    <xf numFmtId="2" fontId="0" fillId="0" borderId="0" xfId="0" applyNumberFormat="1"/>
    <xf numFmtId="0" fontId="0" fillId="0" borderId="2" xfId="0" applyBorder="1" applyAlignment="1">
      <alignment horizontal="center" vertical="center" textRotation="90"/>
    </xf>
    <xf numFmtId="0" fontId="11" fillId="0" borderId="0" xfId="0" applyFont="1"/>
    <xf numFmtId="2" fontId="0" fillId="0" borderId="2" xfId="0" applyNumberFormat="1" applyBorder="1"/>
    <xf numFmtId="0" fontId="3" fillId="0" borderId="0" xfId="0" applyFont="1" applyAlignment="1">
      <alignment horizontal="center"/>
    </xf>
    <xf numFmtId="0" fontId="0" fillId="0" borderId="11" xfId="0" applyBorder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4">
    <dxf>
      <font>
        <color rgb="FFFF0000"/>
      </font>
    </dxf>
    <dxf>
      <font>
        <color rgb="FF0070C0"/>
      </font>
    </dxf>
    <dxf>
      <font>
        <color theme="9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opLeftCell="A4" zoomScale="115" zoomScaleNormal="115" workbookViewId="0">
      <selection activeCell="E11" sqref="E11"/>
    </sheetView>
  </sheetViews>
  <sheetFormatPr defaultRowHeight="14.25"/>
  <cols>
    <col min="1" max="1" width="30.25" customWidth="1"/>
    <col min="2" max="9" width="9" customWidth="1"/>
    <col min="10" max="11" width="8.375" hidden="1" customWidth="1"/>
    <col min="12" max="1024" width="8.375" customWidth="1"/>
  </cols>
  <sheetData>
    <row r="1" spans="1:12" hidden="1">
      <c r="K1">
        <v>0</v>
      </c>
      <c r="L1">
        <v>0.05</v>
      </c>
    </row>
    <row r="2" spans="1:12" ht="18" hidden="1">
      <c r="A2" s="25" t="s">
        <v>0</v>
      </c>
      <c r="B2" s="25"/>
      <c r="C2" s="25"/>
      <c r="D2" s="25"/>
      <c r="E2" s="25"/>
      <c r="F2" s="25"/>
      <c r="G2" s="25"/>
      <c r="H2" s="25"/>
      <c r="I2" s="25"/>
      <c r="K2">
        <v>6000</v>
      </c>
      <c r="L2">
        <v>0.06</v>
      </c>
    </row>
    <row r="3" spans="1:12" hidden="1">
      <c r="A3" s="1"/>
      <c r="B3" s="1"/>
      <c r="C3" s="1"/>
      <c r="D3" s="1"/>
      <c r="E3" s="1"/>
      <c r="F3" s="1"/>
      <c r="G3" s="1"/>
      <c r="H3" s="1"/>
      <c r="I3" s="1"/>
      <c r="K3">
        <v>6500</v>
      </c>
      <c r="L3">
        <v>7.0000000000000007E-2</v>
      </c>
    </row>
    <row r="4" spans="1:12" ht="28.5">
      <c r="A4" s="2" t="s">
        <v>1</v>
      </c>
      <c r="B4" s="22" t="s">
        <v>2</v>
      </c>
      <c r="C4" s="22" t="s">
        <v>3</v>
      </c>
      <c r="D4" s="22" t="s">
        <v>4</v>
      </c>
      <c r="E4" s="22" t="s">
        <v>5</v>
      </c>
      <c r="F4" s="22" t="s">
        <v>6</v>
      </c>
      <c r="G4" s="22" t="s">
        <v>7</v>
      </c>
      <c r="H4" s="2" t="s">
        <v>8</v>
      </c>
      <c r="I4" s="2" t="s">
        <v>9</v>
      </c>
      <c r="J4" s="2" t="s">
        <v>9</v>
      </c>
      <c r="K4" s="2" t="s">
        <v>9</v>
      </c>
    </row>
    <row r="5" spans="1:12">
      <c r="A5" t="s">
        <v>18</v>
      </c>
      <c r="B5">
        <v>1189.73</v>
      </c>
      <c r="C5">
        <v>1413.87</v>
      </c>
      <c r="D5">
        <v>1382.75</v>
      </c>
      <c r="E5">
        <v>1358.85</v>
      </c>
      <c r="F5">
        <v>1224</v>
      </c>
      <c r="G5">
        <v>1352.45</v>
      </c>
      <c r="H5">
        <f t="shared" ref="H5:H13" si="0">SUM(B5:G5)</f>
        <v>7921.65</v>
      </c>
      <c r="I5">
        <f t="shared" ref="I5:I13" si="1">IF(H5&lt;6000,H5*0.05,IF(H5&lt;=6500,H5*0.06,H5*0.07))</f>
        <v>554.51549999999997</v>
      </c>
      <c r="J5">
        <f t="shared" ref="J5:J13" si="2">VLOOKUP(H5,$K$1:$L$3,2)*H5</f>
        <v>554.51549999999997</v>
      </c>
      <c r="K5">
        <f t="shared" ref="K5:K13" si="3">VLOOKUP(H5,tcriterios,2)*H5</f>
        <v>554.51549999999997</v>
      </c>
    </row>
    <row r="6" spans="1:12">
      <c r="A6" t="s">
        <v>10</v>
      </c>
      <c r="B6">
        <v>1200.3399999999999</v>
      </c>
      <c r="C6">
        <v>1000.32</v>
      </c>
      <c r="D6">
        <v>1324.29</v>
      </c>
      <c r="E6">
        <v>1431.56</v>
      </c>
      <c r="F6">
        <v>1254.6500000000001</v>
      </c>
      <c r="G6">
        <v>1345</v>
      </c>
      <c r="H6">
        <f t="shared" si="0"/>
        <v>7556.16</v>
      </c>
      <c r="I6">
        <f t="shared" si="1"/>
        <v>528.93119999999999</v>
      </c>
      <c r="J6">
        <f t="shared" si="2"/>
        <v>528.93119999999999</v>
      </c>
      <c r="K6">
        <f t="shared" si="3"/>
        <v>528.93119999999999</v>
      </c>
    </row>
    <row r="7" spans="1:12">
      <c r="A7" t="s">
        <v>16</v>
      </c>
      <c r="B7">
        <v>1010.26</v>
      </c>
      <c r="C7">
        <v>1098.4100000000001</v>
      </c>
      <c r="D7">
        <v>1144.8499999999999</v>
      </c>
      <c r="E7">
        <v>1250.2</v>
      </c>
      <c r="F7">
        <v>1245.45</v>
      </c>
      <c r="G7">
        <v>1258.6500000000001</v>
      </c>
      <c r="H7">
        <f t="shared" si="0"/>
        <v>7007.82</v>
      </c>
      <c r="I7">
        <f t="shared" si="1"/>
        <v>490.54740000000004</v>
      </c>
      <c r="J7">
        <f t="shared" si="2"/>
        <v>490.54740000000004</v>
      </c>
      <c r="K7">
        <f t="shared" si="3"/>
        <v>490.54740000000004</v>
      </c>
    </row>
    <row r="8" spans="1:12">
      <c r="A8" t="s">
        <v>15</v>
      </c>
      <c r="B8">
        <v>1368.69</v>
      </c>
      <c r="C8">
        <v>1139.23</v>
      </c>
      <c r="D8">
        <v>854.9</v>
      </c>
      <c r="E8">
        <v>1020.25</v>
      </c>
      <c r="F8">
        <v>852.25</v>
      </c>
      <c r="G8">
        <v>925.75</v>
      </c>
      <c r="H8">
        <f t="shared" si="0"/>
        <v>6161.07</v>
      </c>
      <c r="I8">
        <f t="shared" si="1"/>
        <v>369.66419999999999</v>
      </c>
      <c r="J8">
        <f t="shared" si="2"/>
        <v>369.66419999999999</v>
      </c>
      <c r="K8">
        <f t="shared" si="3"/>
        <v>369.66419999999999</v>
      </c>
    </row>
    <row r="9" spans="1:12">
      <c r="A9" t="s">
        <v>12</v>
      </c>
      <c r="C9">
        <v>1422.15</v>
      </c>
      <c r="D9">
        <v>1324.12</v>
      </c>
      <c r="E9">
        <v>1250.25</v>
      </c>
      <c r="F9">
        <v>957.75</v>
      </c>
      <c r="G9">
        <v>1125.45</v>
      </c>
      <c r="H9">
        <f t="shared" si="0"/>
        <v>6079.72</v>
      </c>
      <c r="I9">
        <f t="shared" si="1"/>
        <v>364.78320000000002</v>
      </c>
      <c r="J9">
        <f t="shared" si="2"/>
        <v>364.78320000000002</v>
      </c>
      <c r="K9">
        <f t="shared" si="3"/>
        <v>364.78320000000002</v>
      </c>
    </row>
    <row r="10" spans="1:12">
      <c r="A10" t="s">
        <v>17</v>
      </c>
      <c r="B10">
        <v>1336.05</v>
      </c>
      <c r="C10">
        <v>863.6</v>
      </c>
      <c r="D10">
        <v>839.18</v>
      </c>
      <c r="E10">
        <v>950.5</v>
      </c>
      <c r="F10">
        <v>1005.15</v>
      </c>
      <c r="G10">
        <v>995.45</v>
      </c>
      <c r="H10">
        <f t="shared" si="0"/>
        <v>5989.9299999999994</v>
      </c>
      <c r="I10">
        <f t="shared" si="1"/>
        <v>299.49649999999997</v>
      </c>
      <c r="J10">
        <f t="shared" si="2"/>
        <v>299.49649999999997</v>
      </c>
      <c r="K10">
        <f t="shared" si="3"/>
        <v>299.49649999999997</v>
      </c>
    </row>
    <row r="11" spans="1:12">
      <c r="A11" t="s">
        <v>13</v>
      </c>
      <c r="B11">
        <v>772.19</v>
      </c>
      <c r="C11">
        <v>1043.54</v>
      </c>
      <c r="D11">
        <v>878.47</v>
      </c>
      <c r="E11">
        <v>985.14</v>
      </c>
      <c r="F11">
        <v>1030.5</v>
      </c>
      <c r="G11">
        <v>985.12</v>
      </c>
      <c r="H11">
        <f t="shared" si="0"/>
        <v>5694.96</v>
      </c>
      <c r="I11">
        <f t="shared" si="1"/>
        <v>284.74799999999999</v>
      </c>
      <c r="J11">
        <f t="shared" si="2"/>
        <v>284.74799999999999</v>
      </c>
      <c r="K11">
        <f t="shared" si="3"/>
        <v>284.74799999999999</v>
      </c>
    </row>
    <row r="12" spans="1:12">
      <c r="A12" t="s">
        <v>14</v>
      </c>
      <c r="B12">
        <v>1426.95</v>
      </c>
      <c r="D12">
        <v>1140.45</v>
      </c>
      <c r="E12">
        <v>1200.55</v>
      </c>
      <c r="G12">
        <v>1250.8499999999999</v>
      </c>
      <c r="H12">
        <f t="shared" si="0"/>
        <v>5018.7999999999993</v>
      </c>
      <c r="I12">
        <f t="shared" si="1"/>
        <v>250.93999999999997</v>
      </c>
      <c r="J12">
        <f t="shared" si="2"/>
        <v>250.93999999999997</v>
      </c>
      <c r="K12">
        <f t="shared" si="3"/>
        <v>250.93999999999997</v>
      </c>
    </row>
    <row r="13" spans="1:12">
      <c r="A13" s="1" t="s">
        <v>11</v>
      </c>
      <c r="B13" s="1">
        <v>930.29</v>
      </c>
      <c r="C13" s="1">
        <v>921.34</v>
      </c>
      <c r="D13" s="1">
        <v>1088.3399999999999</v>
      </c>
      <c r="E13" s="1">
        <v>985.1</v>
      </c>
      <c r="F13" s="1"/>
      <c r="G13" s="1">
        <v>850.12</v>
      </c>
      <c r="H13">
        <f t="shared" si="0"/>
        <v>4775.1900000000005</v>
      </c>
      <c r="I13">
        <f t="shared" si="1"/>
        <v>238.75950000000003</v>
      </c>
      <c r="J13">
        <f t="shared" si="2"/>
        <v>238.75950000000003</v>
      </c>
      <c r="K13">
        <f t="shared" si="3"/>
        <v>238.75950000000003</v>
      </c>
    </row>
    <row r="14" spans="1:12">
      <c r="A14" s="2" t="s">
        <v>8</v>
      </c>
      <c r="B14" s="2">
        <f>SUM(B5:B13)</f>
        <v>9234.5</v>
      </c>
      <c r="C14" s="2">
        <f t="shared" ref="C14:K14" si="4">SUM(C5:C13)</f>
        <v>8902.4599999999991</v>
      </c>
      <c r="D14" s="2">
        <f t="shared" si="4"/>
        <v>9977.35</v>
      </c>
      <c r="E14" s="2">
        <f t="shared" si="4"/>
        <v>10432.4</v>
      </c>
      <c r="F14" s="2">
        <f t="shared" si="4"/>
        <v>7569.75</v>
      </c>
      <c r="G14" s="2">
        <f t="shared" si="4"/>
        <v>10088.84</v>
      </c>
      <c r="H14" s="2">
        <f t="shared" si="4"/>
        <v>56205.3</v>
      </c>
      <c r="I14" s="2">
        <f t="shared" si="4"/>
        <v>3382.3855000000003</v>
      </c>
      <c r="J14" s="2">
        <f t="shared" si="4"/>
        <v>3382.3855000000003</v>
      </c>
      <c r="K14" s="2">
        <f t="shared" si="4"/>
        <v>3382.3855000000003</v>
      </c>
    </row>
    <row r="16" spans="1:12" hidden="1">
      <c r="A16" s="3" t="s">
        <v>19</v>
      </c>
      <c r="B16">
        <f>MIN(dados)</f>
        <v>772.19</v>
      </c>
    </row>
    <row r="17" spans="1:2" hidden="1">
      <c r="A17" s="3" t="s">
        <v>20</v>
      </c>
      <c r="B17">
        <f>MAX(dados)</f>
        <v>1431.56</v>
      </c>
    </row>
    <row r="18" spans="1:2" hidden="1">
      <c r="A18" s="3" t="s">
        <v>21</v>
      </c>
      <c r="B18">
        <f>SUM(dados)</f>
        <v>56205.299999999996</v>
      </c>
    </row>
    <row r="19" spans="1:2" hidden="1">
      <c r="A19" s="3" t="s">
        <v>22</v>
      </c>
      <c r="B19">
        <f>AVERAGE(dados)</f>
        <v>1124.106</v>
      </c>
    </row>
    <row r="20" spans="1:2" hidden="1">
      <c r="A20" s="3" t="s">
        <v>23</v>
      </c>
      <c r="B20">
        <f>MEDIAN(dados)</f>
        <v>1132.3400000000001</v>
      </c>
    </row>
    <row r="21" spans="1:2" hidden="1">
      <c r="A21" s="3" t="s">
        <v>24</v>
      </c>
      <c r="B21">
        <f>_xlfn.STDEV.S(dados)</f>
        <v>189.88900732280646</v>
      </c>
    </row>
    <row r="22" spans="1:2" hidden="1">
      <c r="A22" s="3" t="s">
        <v>25</v>
      </c>
      <c r="B22">
        <f>B21/SQRT(COUNT(dados))</f>
        <v>26.854360950147687</v>
      </c>
    </row>
  </sheetData>
  <sortState xmlns:xlrd2="http://schemas.microsoft.com/office/spreadsheetml/2017/richdata2" ref="A5:K13">
    <sortCondition descending="1" ref="H5:H13"/>
    <sortCondition ref="A5:A13"/>
  </sortState>
  <mergeCells count="1">
    <mergeCell ref="A2:I2"/>
  </mergeCells>
  <printOptions horizontalCentered="1" verticalCentered="1" headings="1" gridLines="1"/>
  <pageMargins left="0.39370078740157483" right="0.39370078740157483" top="1.2598425196850394" bottom="1.2598425196850394" header="0.98425196850393704" footer="0.98425196850393704"/>
  <pageSetup paperSize="9" scale="120" fitToWidth="0" fitToHeight="0" pageOrder="overThenDown" orientation="landscape" blackAndWhite="1" r:id="rId1"/>
  <headerFooter alignWithMargins="0">
    <oddHeader>&amp;L&amp;D&amp;C&amp;14&amp;KFF0000Vendas no Semestre&amp;R&amp;Z&amp;F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zoomScale="115" zoomScaleNormal="115" workbookViewId="0"/>
  </sheetViews>
  <sheetFormatPr defaultRowHeight="14.25"/>
  <cols>
    <col min="1" max="1" width="8.375" customWidth="1"/>
    <col min="2" max="2" width="11.25" customWidth="1"/>
    <col min="3" max="3" width="20.25" customWidth="1"/>
    <col min="4" max="7" width="8.375" customWidth="1"/>
    <col min="8" max="8" width="13.125" bestFit="1" customWidth="1"/>
    <col min="9" max="1024" width="8.375" customWidth="1"/>
  </cols>
  <sheetData>
    <row r="1" spans="1:8">
      <c r="E1">
        <v>1</v>
      </c>
      <c r="F1">
        <v>30</v>
      </c>
      <c r="G1">
        <v>80</v>
      </c>
      <c r="H1" t="b">
        <f>F1&gt;G1</f>
        <v>0</v>
      </c>
    </row>
    <row r="2" spans="1:8">
      <c r="A2" s="2"/>
      <c r="B2" s="2" t="s">
        <v>26</v>
      </c>
      <c r="C2" s="2" t="s">
        <v>27</v>
      </c>
      <c r="E2">
        <v>3</v>
      </c>
      <c r="F2">
        <v>34.5</v>
      </c>
      <c r="G2">
        <v>84</v>
      </c>
      <c r="H2" t="b">
        <f t="shared" ref="H2:H13" si="0">F2&gt;G2</f>
        <v>0</v>
      </c>
    </row>
    <row r="3" spans="1:8">
      <c r="A3" s="4">
        <v>1</v>
      </c>
      <c r="B3">
        <v>242</v>
      </c>
      <c r="C3">
        <f>SUM($B$3:B3)</f>
        <v>242</v>
      </c>
      <c r="E3">
        <v>5</v>
      </c>
      <c r="F3">
        <v>39.674999999999997</v>
      </c>
      <c r="G3">
        <v>88.2</v>
      </c>
      <c r="H3" t="b">
        <f t="shared" si="0"/>
        <v>0</v>
      </c>
    </row>
    <row r="4" spans="1:8">
      <c r="A4" s="4">
        <v>2</v>
      </c>
      <c r="B4">
        <v>217</v>
      </c>
      <c r="C4">
        <f>SUM($B$3:B4)</f>
        <v>459</v>
      </c>
      <c r="E4">
        <v>7</v>
      </c>
      <c r="F4">
        <v>45.626249999999985</v>
      </c>
      <c r="G4">
        <v>92.610000000000014</v>
      </c>
      <c r="H4" t="b">
        <f t="shared" si="0"/>
        <v>0</v>
      </c>
    </row>
    <row r="5" spans="1:8">
      <c r="A5" s="4">
        <v>3</v>
      </c>
      <c r="B5">
        <v>244</v>
      </c>
      <c r="C5">
        <f>SUM($B$3:B5)</f>
        <v>703</v>
      </c>
      <c r="E5">
        <v>9</v>
      </c>
      <c r="F5">
        <v>52.47018749999998</v>
      </c>
      <c r="G5">
        <v>97.240499999999997</v>
      </c>
      <c r="H5" t="b">
        <f t="shared" si="0"/>
        <v>0</v>
      </c>
    </row>
    <row r="6" spans="1:8">
      <c r="A6" s="4">
        <v>4</v>
      </c>
      <c r="B6">
        <v>255</v>
      </c>
      <c r="C6">
        <f>SUM($B$3:B6)</f>
        <v>958</v>
      </c>
      <c r="E6">
        <v>11</v>
      </c>
      <c r="F6">
        <v>60.34071562499998</v>
      </c>
      <c r="G6">
        <v>102.10252500000001</v>
      </c>
      <c r="H6" t="b">
        <f t="shared" si="0"/>
        <v>0</v>
      </c>
    </row>
    <row r="7" spans="1:8">
      <c r="A7" s="4">
        <v>5</v>
      </c>
      <c r="B7">
        <v>215</v>
      </c>
      <c r="C7">
        <f>SUM($B$3:B7)</f>
        <v>1173</v>
      </c>
      <c r="E7">
        <v>13</v>
      </c>
      <c r="F7">
        <v>69.391822968749977</v>
      </c>
      <c r="G7">
        <v>107.20765125</v>
      </c>
      <c r="H7" t="b">
        <f t="shared" si="0"/>
        <v>0</v>
      </c>
    </row>
    <row r="8" spans="1:8">
      <c r="A8" s="5">
        <v>6</v>
      </c>
      <c r="B8" s="1">
        <v>228</v>
      </c>
      <c r="C8" s="26">
        <f>SUM($B$3:B8)</f>
        <v>1401</v>
      </c>
      <c r="E8">
        <v>15</v>
      </c>
      <c r="F8">
        <v>79.800596414062454</v>
      </c>
      <c r="G8">
        <v>112.56803381250002</v>
      </c>
      <c r="H8" t="b">
        <f t="shared" si="0"/>
        <v>0</v>
      </c>
    </row>
    <row r="9" spans="1:8">
      <c r="E9">
        <v>17</v>
      </c>
      <c r="F9">
        <v>91.770685876171811</v>
      </c>
      <c r="G9">
        <v>118.196435503125</v>
      </c>
      <c r="H9" t="b">
        <f t="shared" si="0"/>
        <v>0</v>
      </c>
    </row>
    <row r="10" spans="1:8">
      <c r="E10">
        <v>19</v>
      </c>
      <c r="F10">
        <v>105.53628875759757</v>
      </c>
      <c r="G10">
        <v>124.10625727828126</v>
      </c>
      <c r="H10" t="b">
        <f t="shared" si="0"/>
        <v>0</v>
      </c>
    </row>
    <row r="11" spans="1:8">
      <c r="F11">
        <v>121.36673207123719</v>
      </c>
      <c r="G11">
        <v>130.31157014219534</v>
      </c>
      <c r="H11" t="b">
        <f t="shared" si="0"/>
        <v>0</v>
      </c>
    </row>
    <row r="12" spans="1:8">
      <c r="F12">
        <v>139.57174188192278</v>
      </c>
      <c r="G12">
        <v>136.82714864930512</v>
      </c>
      <c r="H12" t="b">
        <f t="shared" si="0"/>
        <v>1</v>
      </c>
    </row>
    <row r="13" spans="1:8">
      <c r="F13">
        <v>160.50750316421116</v>
      </c>
      <c r="G13">
        <v>143.66850608177035</v>
      </c>
      <c r="H13" t="b">
        <f t="shared" si="0"/>
        <v>1</v>
      </c>
    </row>
    <row r="14" spans="1:8">
      <c r="F14">
        <v>184.58362863884284</v>
      </c>
      <c r="G14">
        <v>150.85193138585888</v>
      </c>
    </row>
    <row r="15" spans="1:8">
      <c r="G15">
        <v>158.39452795515177</v>
      </c>
    </row>
    <row r="16" spans="1:8">
      <c r="G16">
        <v>166.31425435290942</v>
      </c>
    </row>
    <row r="17" spans="7:7">
      <c r="G17">
        <v>174.62996707055487</v>
      </c>
    </row>
    <row r="18" spans="7:7">
      <c r="G18">
        <v>183.36146542408267</v>
      </c>
    </row>
    <row r="19" spans="7:7">
      <c r="G19">
        <v>192.52953869528679</v>
      </c>
    </row>
  </sheetData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  <ignoredErrors>
    <ignoredError sqref="C7 C4:C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="175" zoomScaleNormal="175" workbookViewId="0">
      <selection activeCell="B2" sqref="B2"/>
    </sheetView>
  </sheetViews>
  <sheetFormatPr defaultRowHeight="14.25"/>
  <cols>
    <col min="1" max="11" width="5.25" customWidth="1"/>
    <col min="12" max="1024" width="8.375" customWidth="1"/>
  </cols>
  <sheetData>
    <row r="1" spans="1:11">
      <c r="A1" s="6"/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9">
        <v>10</v>
      </c>
    </row>
    <row r="2" spans="1:11">
      <c r="A2" s="10">
        <v>1</v>
      </c>
      <c r="B2" s="11">
        <f>$A2*B$1</f>
        <v>1</v>
      </c>
      <c r="C2" s="11">
        <f t="shared" ref="C2:K2" si="0">$A2*C$1</f>
        <v>2</v>
      </c>
      <c r="D2" s="11">
        <f t="shared" si="0"/>
        <v>3</v>
      </c>
      <c r="E2" s="11">
        <f t="shared" si="0"/>
        <v>4</v>
      </c>
      <c r="F2" s="11">
        <f t="shared" si="0"/>
        <v>5</v>
      </c>
      <c r="G2" s="11">
        <f t="shared" si="0"/>
        <v>6</v>
      </c>
      <c r="H2" s="11">
        <f t="shared" si="0"/>
        <v>7</v>
      </c>
      <c r="I2" s="11">
        <f t="shared" si="0"/>
        <v>8</v>
      </c>
      <c r="J2" s="11">
        <f t="shared" si="0"/>
        <v>9</v>
      </c>
      <c r="K2" s="11">
        <f t="shared" si="0"/>
        <v>10</v>
      </c>
    </row>
    <row r="3" spans="1:11">
      <c r="A3" s="12">
        <v>2</v>
      </c>
      <c r="B3" s="11">
        <f t="shared" ref="B3:K11" si="1">$A3*B$1</f>
        <v>2</v>
      </c>
      <c r="C3" s="11">
        <f t="shared" si="1"/>
        <v>4</v>
      </c>
      <c r="D3" s="11">
        <f t="shared" si="1"/>
        <v>6</v>
      </c>
      <c r="E3" s="11">
        <f t="shared" si="1"/>
        <v>8</v>
      </c>
      <c r="F3" s="11">
        <f t="shared" si="1"/>
        <v>10</v>
      </c>
      <c r="G3" s="11">
        <f t="shared" si="1"/>
        <v>12</v>
      </c>
      <c r="H3" s="11">
        <f t="shared" si="1"/>
        <v>14</v>
      </c>
      <c r="I3" s="11">
        <f t="shared" si="1"/>
        <v>16</v>
      </c>
      <c r="J3" s="11">
        <f t="shared" si="1"/>
        <v>18</v>
      </c>
      <c r="K3" s="11">
        <f t="shared" si="1"/>
        <v>20</v>
      </c>
    </row>
    <row r="4" spans="1:11">
      <c r="A4" s="12">
        <v>3</v>
      </c>
      <c r="B4" s="11">
        <f t="shared" si="1"/>
        <v>3</v>
      </c>
      <c r="C4" s="11">
        <f t="shared" si="1"/>
        <v>6</v>
      </c>
      <c r="D4" s="11">
        <f t="shared" si="1"/>
        <v>9</v>
      </c>
      <c r="E4" s="11">
        <f t="shared" si="1"/>
        <v>12</v>
      </c>
      <c r="F4" s="11">
        <f t="shared" si="1"/>
        <v>15</v>
      </c>
      <c r="G4" s="11">
        <f t="shared" si="1"/>
        <v>18</v>
      </c>
      <c r="H4" s="11">
        <f t="shared" si="1"/>
        <v>21</v>
      </c>
      <c r="I4" s="11">
        <f t="shared" si="1"/>
        <v>24</v>
      </c>
      <c r="J4" s="11">
        <f t="shared" si="1"/>
        <v>27</v>
      </c>
      <c r="K4" s="11">
        <f t="shared" si="1"/>
        <v>30</v>
      </c>
    </row>
    <row r="5" spans="1:11">
      <c r="A5" s="12">
        <v>4</v>
      </c>
      <c r="B5" s="11">
        <f t="shared" si="1"/>
        <v>4</v>
      </c>
      <c r="C5" s="11">
        <f t="shared" si="1"/>
        <v>8</v>
      </c>
      <c r="D5" s="11">
        <f t="shared" si="1"/>
        <v>12</v>
      </c>
      <c r="E5" s="11">
        <f t="shared" si="1"/>
        <v>16</v>
      </c>
      <c r="F5" s="11">
        <f t="shared" si="1"/>
        <v>20</v>
      </c>
      <c r="G5" s="11">
        <f t="shared" si="1"/>
        <v>24</v>
      </c>
      <c r="H5" s="11">
        <f t="shared" si="1"/>
        <v>28</v>
      </c>
      <c r="I5" s="11">
        <f t="shared" si="1"/>
        <v>32</v>
      </c>
      <c r="J5" s="11">
        <f t="shared" si="1"/>
        <v>36</v>
      </c>
      <c r="K5" s="11">
        <f t="shared" si="1"/>
        <v>40</v>
      </c>
    </row>
    <row r="6" spans="1:11">
      <c r="A6" s="12">
        <v>5</v>
      </c>
      <c r="B6" s="11">
        <f t="shared" si="1"/>
        <v>5</v>
      </c>
      <c r="C6" s="11">
        <f t="shared" si="1"/>
        <v>10</v>
      </c>
      <c r="D6" s="11">
        <f t="shared" si="1"/>
        <v>15</v>
      </c>
      <c r="E6" s="11">
        <f t="shared" si="1"/>
        <v>20</v>
      </c>
      <c r="F6" s="11">
        <f t="shared" si="1"/>
        <v>25</v>
      </c>
      <c r="G6" s="11">
        <f t="shared" si="1"/>
        <v>30</v>
      </c>
      <c r="H6" s="11">
        <f t="shared" si="1"/>
        <v>35</v>
      </c>
      <c r="I6" s="11">
        <f t="shared" si="1"/>
        <v>40</v>
      </c>
      <c r="J6" s="11">
        <f t="shared" si="1"/>
        <v>45</v>
      </c>
      <c r="K6" s="11">
        <f t="shared" si="1"/>
        <v>50</v>
      </c>
    </row>
    <row r="7" spans="1:11">
      <c r="A7" s="12">
        <v>6</v>
      </c>
      <c r="B7" s="11">
        <f t="shared" si="1"/>
        <v>6</v>
      </c>
      <c r="C7" s="11">
        <f t="shared" si="1"/>
        <v>12</v>
      </c>
      <c r="D7" s="11">
        <f t="shared" si="1"/>
        <v>18</v>
      </c>
      <c r="E7" s="11">
        <f t="shared" si="1"/>
        <v>24</v>
      </c>
      <c r="F7" s="11">
        <f t="shared" si="1"/>
        <v>30</v>
      </c>
      <c r="G7" s="11">
        <f t="shared" si="1"/>
        <v>36</v>
      </c>
      <c r="H7" s="11">
        <f t="shared" si="1"/>
        <v>42</v>
      </c>
      <c r="I7" s="11">
        <f t="shared" si="1"/>
        <v>48</v>
      </c>
      <c r="J7" s="11">
        <f t="shared" si="1"/>
        <v>54</v>
      </c>
      <c r="K7" s="11">
        <f t="shared" si="1"/>
        <v>60</v>
      </c>
    </row>
    <row r="8" spans="1:11">
      <c r="A8" s="12">
        <v>7</v>
      </c>
      <c r="B8" s="11">
        <f t="shared" si="1"/>
        <v>7</v>
      </c>
      <c r="C8" s="11">
        <f t="shared" si="1"/>
        <v>14</v>
      </c>
      <c r="D8" s="11">
        <f t="shared" si="1"/>
        <v>21</v>
      </c>
      <c r="E8" s="11">
        <f t="shared" si="1"/>
        <v>28</v>
      </c>
      <c r="F8" s="11">
        <f t="shared" si="1"/>
        <v>35</v>
      </c>
      <c r="G8" s="11">
        <f t="shared" si="1"/>
        <v>42</v>
      </c>
      <c r="H8" s="11">
        <f t="shared" si="1"/>
        <v>49</v>
      </c>
      <c r="I8" s="11">
        <f t="shared" si="1"/>
        <v>56</v>
      </c>
      <c r="J8" s="11">
        <f t="shared" si="1"/>
        <v>63</v>
      </c>
      <c r="K8" s="11">
        <f t="shared" si="1"/>
        <v>70</v>
      </c>
    </row>
    <row r="9" spans="1:11">
      <c r="A9" s="12">
        <v>8</v>
      </c>
      <c r="B9" s="11">
        <f t="shared" si="1"/>
        <v>8</v>
      </c>
      <c r="C9" s="11">
        <f t="shared" si="1"/>
        <v>16</v>
      </c>
      <c r="D9" s="11">
        <f t="shared" si="1"/>
        <v>24</v>
      </c>
      <c r="E9" s="11">
        <f t="shared" si="1"/>
        <v>32</v>
      </c>
      <c r="F9" s="11">
        <f t="shared" si="1"/>
        <v>40</v>
      </c>
      <c r="G9" s="11">
        <f t="shared" si="1"/>
        <v>48</v>
      </c>
      <c r="H9" s="11">
        <f t="shared" si="1"/>
        <v>56</v>
      </c>
      <c r="I9" s="11">
        <f t="shared" si="1"/>
        <v>64</v>
      </c>
      <c r="J9" s="11">
        <f t="shared" si="1"/>
        <v>72</v>
      </c>
      <c r="K9" s="11">
        <f t="shared" si="1"/>
        <v>80</v>
      </c>
    </row>
    <row r="10" spans="1:11">
      <c r="A10" s="12">
        <v>9</v>
      </c>
      <c r="B10" s="11">
        <f t="shared" si="1"/>
        <v>9</v>
      </c>
      <c r="C10" s="11">
        <f t="shared" si="1"/>
        <v>18</v>
      </c>
      <c r="D10" s="11">
        <f t="shared" si="1"/>
        <v>27</v>
      </c>
      <c r="E10" s="11">
        <f t="shared" si="1"/>
        <v>36</v>
      </c>
      <c r="F10" s="11">
        <f t="shared" si="1"/>
        <v>45</v>
      </c>
      <c r="G10" s="11">
        <f t="shared" si="1"/>
        <v>54</v>
      </c>
      <c r="H10" s="11">
        <f t="shared" si="1"/>
        <v>63</v>
      </c>
      <c r="I10" s="11">
        <f t="shared" si="1"/>
        <v>72</v>
      </c>
      <c r="J10" s="11">
        <f t="shared" si="1"/>
        <v>81</v>
      </c>
      <c r="K10" s="11">
        <f t="shared" si="1"/>
        <v>90</v>
      </c>
    </row>
    <row r="11" spans="1:11">
      <c r="A11" s="13">
        <v>10</v>
      </c>
      <c r="B11" s="11">
        <f t="shared" si="1"/>
        <v>10</v>
      </c>
      <c r="C11" s="11">
        <f t="shared" si="1"/>
        <v>20</v>
      </c>
      <c r="D11" s="11">
        <f t="shared" si="1"/>
        <v>30</v>
      </c>
      <c r="E11" s="11">
        <f t="shared" si="1"/>
        <v>40</v>
      </c>
      <c r="F11" s="11">
        <f t="shared" si="1"/>
        <v>50</v>
      </c>
      <c r="G11" s="11">
        <f t="shared" si="1"/>
        <v>60</v>
      </c>
      <c r="H11" s="11">
        <f t="shared" si="1"/>
        <v>70</v>
      </c>
      <c r="I11" s="11">
        <f t="shared" si="1"/>
        <v>80</v>
      </c>
      <c r="J11" s="11">
        <f t="shared" si="1"/>
        <v>90</v>
      </c>
      <c r="K11" s="11">
        <f t="shared" si="1"/>
        <v>100</v>
      </c>
    </row>
  </sheetData>
  <pageMargins left="0.74803149606299213" right="0.74803149606299213" top="1.2791338582677163" bottom="1.2791338582677163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G22"/>
  <sheetViews>
    <sheetView zoomScale="145" zoomScaleNormal="145" workbookViewId="0">
      <selection activeCell="G3" sqref="G3"/>
    </sheetView>
  </sheetViews>
  <sheetFormatPr defaultRowHeight="14.25"/>
  <cols>
    <col min="1" max="1" width="9.25" customWidth="1"/>
    <col min="2" max="2" width="11" customWidth="1"/>
    <col min="3" max="3" width="2.5" customWidth="1"/>
    <col min="4" max="4" width="8.375" customWidth="1"/>
    <col min="5" max="5" width="11" customWidth="1"/>
    <col min="6" max="6" width="2.375" customWidth="1"/>
    <col min="7" max="7" width="18.5" customWidth="1"/>
    <col min="8" max="1024" width="8.375" customWidth="1"/>
  </cols>
  <sheetData>
    <row r="1" spans="1:1021" ht="15.75">
      <c r="A1" s="14" t="s">
        <v>28</v>
      </c>
      <c r="B1" s="14"/>
      <c r="C1" s="14"/>
      <c r="D1" s="14"/>
      <c r="E1" s="14"/>
      <c r="F1" s="14"/>
      <c r="G1" s="14" t="s">
        <v>29</v>
      </c>
      <c r="H1" s="23" t="s">
        <v>56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</row>
    <row r="2" spans="1:1021">
      <c r="A2" s="15" t="s">
        <v>30</v>
      </c>
      <c r="B2" s="15" t="s">
        <v>31</v>
      </c>
      <c r="C2" s="16"/>
      <c r="D2" s="15" t="s">
        <v>30</v>
      </c>
      <c r="E2" s="15" t="s">
        <v>31</v>
      </c>
      <c r="F2" s="17"/>
      <c r="G2" s="15" t="s">
        <v>32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</row>
    <row r="3" spans="1:1021" ht="15">
      <c r="A3">
        <v>455.63200000000001</v>
      </c>
      <c r="B3">
        <v>4.6910800000000004</v>
      </c>
      <c r="D3" s="18" t="str">
        <f>FIXED(A3,2)</f>
        <v>455,63</v>
      </c>
      <c r="E3" s="18" t="str">
        <f>FIXED(B3,2)</f>
        <v>4,69</v>
      </c>
      <c r="G3" t="str">
        <f>D3&amp;$H$1&amp;E3</f>
        <v>455,63 ±  4,69</v>
      </c>
    </row>
    <row r="4" spans="1:1021" ht="15">
      <c r="A4">
        <v>451.15275000000003</v>
      </c>
      <c r="B4">
        <v>9.1461900000000007</v>
      </c>
      <c r="D4" s="18" t="str">
        <f t="shared" ref="D4:D22" si="0">FIXED(A4,2)</f>
        <v>451,15</v>
      </c>
      <c r="E4" s="18" t="str">
        <f t="shared" ref="E4:E22" si="1">FIXED(B4,2)</f>
        <v>9,15</v>
      </c>
      <c r="G4" t="str">
        <f t="shared" ref="G4:G22" si="2">D4&amp;$H$1&amp;E4</f>
        <v>451,15 ±  9,15</v>
      </c>
    </row>
    <row r="5" spans="1:1021" ht="15">
      <c r="A5">
        <v>495.16561999999999</v>
      </c>
      <c r="B5">
        <v>38.548870000000001</v>
      </c>
      <c r="D5" s="18" t="str">
        <f t="shared" si="0"/>
        <v>495,17</v>
      </c>
      <c r="E5" s="18" t="str">
        <f t="shared" si="1"/>
        <v>38,55</v>
      </c>
      <c r="G5" t="str">
        <f t="shared" si="2"/>
        <v>495,17 ±  38,55</v>
      </c>
    </row>
    <row r="6" spans="1:1021" ht="15">
      <c r="A6">
        <v>491.55212</v>
      </c>
      <c r="B6">
        <v>16.37191</v>
      </c>
      <c r="D6" s="18" t="str">
        <f t="shared" si="0"/>
        <v>491,55</v>
      </c>
      <c r="E6" s="18" t="str">
        <f t="shared" si="1"/>
        <v>16,37</v>
      </c>
      <c r="G6" t="str">
        <f t="shared" si="2"/>
        <v>491,55 ±  16,37</v>
      </c>
    </row>
    <row r="7" spans="1:1021" ht="15">
      <c r="A7">
        <v>473.19274999999999</v>
      </c>
      <c r="B7">
        <v>3.3504100000000001</v>
      </c>
      <c r="D7" s="18" t="str">
        <f t="shared" si="0"/>
        <v>473,19</v>
      </c>
      <c r="E7" s="18" t="str">
        <f t="shared" si="1"/>
        <v>3,35</v>
      </c>
      <c r="G7" t="str">
        <f t="shared" si="2"/>
        <v>473,19 ±  3,35</v>
      </c>
    </row>
    <row r="8" spans="1:1021" ht="15">
      <c r="A8">
        <v>491.73536999999999</v>
      </c>
      <c r="B8">
        <v>35.499020000000002</v>
      </c>
      <c r="D8" s="18" t="str">
        <f t="shared" si="0"/>
        <v>491,74</v>
      </c>
      <c r="E8" s="18" t="str">
        <f t="shared" si="1"/>
        <v>35,50</v>
      </c>
      <c r="G8" t="str">
        <f t="shared" si="2"/>
        <v>491,74 ±  35,50</v>
      </c>
    </row>
    <row r="9" spans="1:1021" ht="15">
      <c r="A9">
        <v>488.34974999999997</v>
      </c>
      <c r="B9">
        <v>29.859729999999999</v>
      </c>
      <c r="D9" s="18" t="str">
        <f t="shared" si="0"/>
        <v>488,35</v>
      </c>
      <c r="E9" s="18" t="str">
        <f t="shared" si="1"/>
        <v>29,86</v>
      </c>
      <c r="G9" t="str">
        <f t="shared" si="2"/>
        <v>488,35 ±  29,86</v>
      </c>
    </row>
    <row r="10" spans="1:1021" ht="15">
      <c r="A10">
        <v>487.11113</v>
      </c>
      <c r="B10">
        <v>8.6428100000000008</v>
      </c>
      <c r="D10" s="18" t="str">
        <f t="shared" si="0"/>
        <v>487,11</v>
      </c>
      <c r="E10" s="18" t="str">
        <f t="shared" si="1"/>
        <v>8,64</v>
      </c>
      <c r="G10" t="str">
        <f t="shared" si="2"/>
        <v>487,11 ±  8,64</v>
      </c>
    </row>
    <row r="11" spans="1:1021" ht="15">
      <c r="A11">
        <v>505.69450000000001</v>
      </c>
      <c r="B11">
        <v>35.444879999999998</v>
      </c>
      <c r="D11" s="18" t="str">
        <f t="shared" si="0"/>
        <v>505,69</v>
      </c>
      <c r="E11" s="18" t="str">
        <f t="shared" si="1"/>
        <v>35,44</v>
      </c>
      <c r="G11" t="str">
        <f t="shared" si="2"/>
        <v>505,69 ±  35,44</v>
      </c>
    </row>
    <row r="12" spans="1:1021" ht="15">
      <c r="A12">
        <v>455.63200000000001</v>
      </c>
      <c r="B12">
        <v>4.6910800000000004</v>
      </c>
      <c r="D12" s="18" t="str">
        <f t="shared" si="0"/>
        <v>455,63</v>
      </c>
      <c r="E12" s="18" t="str">
        <f t="shared" si="1"/>
        <v>4,69</v>
      </c>
      <c r="G12" t="str">
        <f t="shared" si="2"/>
        <v>455,63 ±  4,69</v>
      </c>
    </row>
    <row r="13" spans="1:1021" ht="15">
      <c r="A13">
        <v>476.10113000000001</v>
      </c>
      <c r="B13">
        <v>8.9063499999999998</v>
      </c>
      <c r="D13" s="18" t="str">
        <f t="shared" si="0"/>
        <v>476,10</v>
      </c>
      <c r="E13" s="18" t="str">
        <f t="shared" si="1"/>
        <v>8,91</v>
      </c>
      <c r="G13" t="str">
        <f t="shared" si="2"/>
        <v>476,10 ±  8,91</v>
      </c>
    </row>
    <row r="14" spans="1:1021" ht="15">
      <c r="A14">
        <v>485.85849999999999</v>
      </c>
      <c r="B14">
        <v>9.7910699999999995</v>
      </c>
      <c r="D14" s="18" t="str">
        <f t="shared" si="0"/>
        <v>485,86</v>
      </c>
      <c r="E14" s="18" t="str">
        <f t="shared" si="1"/>
        <v>9,79</v>
      </c>
      <c r="G14" t="str">
        <f t="shared" si="2"/>
        <v>485,86 ±  9,79</v>
      </c>
    </row>
    <row r="15" spans="1:1021" ht="15">
      <c r="A15">
        <v>461.42874999999998</v>
      </c>
      <c r="B15">
        <v>7.0121099999999998</v>
      </c>
      <c r="D15" s="18" t="str">
        <f t="shared" si="0"/>
        <v>461,43</v>
      </c>
      <c r="E15" s="18" t="str">
        <f t="shared" si="1"/>
        <v>7,01</v>
      </c>
      <c r="G15" t="str">
        <f t="shared" si="2"/>
        <v>461,43 ±  7,01</v>
      </c>
    </row>
    <row r="16" spans="1:1021" ht="15">
      <c r="A16">
        <v>466.86712</v>
      </c>
      <c r="B16">
        <v>7.1364200000000002</v>
      </c>
      <c r="D16" s="18" t="str">
        <f t="shared" si="0"/>
        <v>466,87</v>
      </c>
      <c r="E16" s="18" t="str">
        <f t="shared" si="1"/>
        <v>7,14</v>
      </c>
      <c r="G16" t="str">
        <f t="shared" si="2"/>
        <v>466,87 ±  7,14</v>
      </c>
    </row>
    <row r="17" spans="1:7" ht="15">
      <c r="A17">
        <v>647.245</v>
      </c>
      <c r="B17">
        <v>34.127749999999999</v>
      </c>
      <c r="D17" s="18" t="str">
        <f t="shared" si="0"/>
        <v>647,25</v>
      </c>
      <c r="E17" s="18" t="str">
        <f t="shared" si="1"/>
        <v>34,13</v>
      </c>
      <c r="G17" t="str">
        <f t="shared" si="2"/>
        <v>647,25 ±  34,13</v>
      </c>
    </row>
    <row r="18" spans="1:7" ht="15">
      <c r="A18">
        <v>500.65188000000001</v>
      </c>
      <c r="B18">
        <v>5.2492299999999998</v>
      </c>
      <c r="D18" s="18" t="str">
        <f t="shared" si="0"/>
        <v>500,65</v>
      </c>
      <c r="E18" s="18" t="str">
        <f t="shared" si="1"/>
        <v>5,25</v>
      </c>
      <c r="G18" t="str">
        <f t="shared" si="2"/>
        <v>500,65 ±  5,25</v>
      </c>
    </row>
    <row r="19" spans="1:7" ht="15">
      <c r="A19">
        <v>448.34312</v>
      </c>
      <c r="B19">
        <v>4.1548400000000001</v>
      </c>
      <c r="D19" s="18" t="str">
        <f t="shared" si="0"/>
        <v>448,34</v>
      </c>
      <c r="E19" s="18" t="str">
        <f t="shared" si="1"/>
        <v>4,15</v>
      </c>
      <c r="G19" t="str">
        <f t="shared" si="2"/>
        <v>448,34 ±  4,15</v>
      </c>
    </row>
    <row r="20" spans="1:7" ht="15">
      <c r="A20">
        <v>454.38974999999999</v>
      </c>
      <c r="B20">
        <v>2.6502599999999998</v>
      </c>
      <c r="D20" s="18" t="str">
        <f t="shared" si="0"/>
        <v>454,39</v>
      </c>
      <c r="E20" s="18" t="str">
        <f t="shared" si="1"/>
        <v>2,65</v>
      </c>
      <c r="G20" t="str">
        <f t="shared" si="2"/>
        <v>454,39 ±  2,65</v>
      </c>
    </row>
    <row r="21" spans="1:7" ht="15">
      <c r="A21">
        <v>425.37675000000002</v>
      </c>
      <c r="B21">
        <v>12.01882</v>
      </c>
      <c r="D21" s="18" t="str">
        <f t="shared" si="0"/>
        <v>425,38</v>
      </c>
      <c r="E21" s="18" t="str">
        <f t="shared" si="1"/>
        <v>12,02</v>
      </c>
      <c r="G21" t="str">
        <f t="shared" si="2"/>
        <v>425,38 ±  12,02</v>
      </c>
    </row>
    <row r="22" spans="1:7" ht="15">
      <c r="A22" s="1">
        <v>451.15275000000003</v>
      </c>
      <c r="B22" s="1">
        <v>9.1461900000000007</v>
      </c>
      <c r="D22" s="18" t="str">
        <f t="shared" si="0"/>
        <v>451,15</v>
      </c>
      <c r="E22" s="18" t="str">
        <f t="shared" si="1"/>
        <v>9,15</v>
      </c>
      <c r="G22" t="str">
        <f t="shared" si="2"/>
        <v>451,15 ±  9,15</v>
      </c>
    </row>
  </sheetData>
  <pageMargins left="0" right="0" top="0.39370078740157483" bottom="0.39370078740157483" header="0" footer="0"/>
  <pageSetup paperSize="9" fitToWidth="0" fitToHeight="0" pageOrder="overThenDown" orientation="portrait" r:id="rId1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tabSelected="1" zoomScale="130" zoomScaleNormal="130" workbookViewId="0">
      <selection activeCell="C7" sqref="C7"/>
    </sheetView>
  </sheetViews>
  <sheetFormatPr defaultRowHeight="14.25"/>
  <cols>
    <col min="1" max="1" width="26.75" customWidth="1"/>
    <col min="2" max="2" width="9.375" customWidth="1"/>
    <col min="3" max="3" width="7.75" customWidth="1"/>
    <col min="4" max="4" width="9.75" customWidth="1"/>
    <col min="5" max="5" width="9.25" customWidth="1"/>
    <col min="6" max="6" width="11.75" customWidth="1"/>
    <col min="7" max="7" width="9.625" customWidth="1"/>
    <col min="8" max="1024" width="8.375" customWidth="1"/>
  </cols>
  <sheetData>
    <row r="1" spans="1:10">
      <c r="A1" s="1"/>
      <c r="B1" s="1"/>
      <c r="C1" s="1"/>
      <c r="D1" s="1"/>
      <c r="E1" s="1"/>
      <c r="F1" s="1"/>
      <c r="G1" s="1"/>
    </row>
    <row r="2" spans="1:10" ht="15">
      <c r="A2" s="18" t="s">
        <v>33</v>
      </c>
      <c r="B2" s="18" t="s">
        <v>34</v>
      </c>
      <c r="C2" s="18" t="s">
        <v>35</v>
      </c>
      <c r="D2" s="18" t="s">
        <v>36</v>
      </c>
      <c r="E2" s="18" t="s">
        <v>37</v>
      </c>
      <c r="F2" s="18" t="s">
        <v>38</v>
      </c>
      <c r="G2" s="18" t="s">
        <v>39</v>
      </c>
      <c r="I2">
        <v>0</v>
      </c>
      <c r="J2" t="s">
        <v>57</v>
      </c>
    </row>
    <row r="3" spans="1:10" ht="15">
      <c r="A3" s="19"/>
      <c r="B3" s="19" t="s">
        <v>40</v>
      </c>
      <c r="C3" s="19" t="s">
        <v>41</v>
      </c>
      <c r="D3" s="19" t="s">
        <v>42</v>
      </c>
      <c r="E3" s="19" t="s">
        <v>40</v>
      </c>
      <c r="F3" s="19" t="s">
        <v>43</v>
      </c>
      <c r="G3" s="19"/>
      <c r="I3">
        <v>30</v>
      </c>
      <c r="J3" t="s">
        <v>58</v>
      </c>
    </row>
    <row r="4" spans="1:10">
      <c r="A4" t="s">
        <v>46</v>
      </c>
      <c r="B4" s="20">
        <v>27699</v>
      </c>
      <c r="C4" s="21">
        <v>89.5</v>
      </c>
      <c r="D4" s="21">
        <f t="shared" ref="D4:D14" ca="1" si="0">(TODAY()-B4)/365</f>
        <v>48.613698630136987</v>
      </c>
      <c r="E4">
        <f t="shared" ref="E4:E14" si="1">YEAR(B4)</f>
        <v>1975</v>
      </c>
      <c r="F4" t="str">
        <f t="shared" ref="F4:F14" si="2">IF(MONTH(B4)&gt;6,"Segundo","Primeiro")</f>
        <v>Segundo</v>
      </c>
      <c r="G4" t="str">
        <f t="shared" ref="G4:G14" ca="1" si="3">VLOOKUP(D4,$I$2:$J$4,2)</f>
        <v>G3</v>
      </c>
      <c r="I4">
        <v>40</v>
      </c>
      <c r="J4" t="s">
        <v>59</v>
      </c>
    </row>
    <row r="5" spans="1:10">
      <c r="A5" t="s">
        <v>54</v>
      </c>
      <c r="B5" s="20">
        <v>29752</v>
      </c>
      <c r="C5" s="21">
        <v>85.9</v>
      </c>
      <c r="D5" s="21">
        <f t="shared" ca="1" si="0"/>
        <v>42.989041095890414</v>
      </c>
      <c r="E5">
        <f t="shared" si="1"/>
        <v>1981</v>
      </c>
      <c r="F5" t="str">
        <f t="shared" si="2"/>
        <v>Primeiro</v>
      </c>
      <c r="G5" t="str">
        <f t="shared" ca="1" si="3"/>
        <v>G3</v>
      </c>
    </row>
    <row r="6" spans="1:10">
      <c r="A6" t="s">
        <v>47</v>
      </c>
      <c r="B6" s="20">
        <v>30166</v>
      </c>
      <c r="C6" s="21">
        <v>59.45</v>
      </c>
      <c r="D6" s="21">
        <f t="shared" ca="1" si="0"/>
        <v>41.854794520547948</v>
      </c>
      <c r="E6">
        <f t="shared" si="1"/>
        <v>1982</v>
      </c>
      <c r="F6" t="str">
        <f t="shared" si="2"/>
        <v>Segundo</v>
      </c>
      <c r="G6" t="str">
        <f t="shared" ca="1" si="3"/>
        <v>G3</v>
      </c>
    </row>
    <row r="7" spans="1:10">
      <c r="A7" t="s">
        <v>52</v>
      </c>
      <c r="B7" s="20">
        <v>30794</v>
      </c>
      <c r="C7" s="21">
        <v>80.2</v>
      </c>
      <c r="D7" s="21">
        <f t="shared" ca="1" si="0"/>
        <v>40.134246575342466</v>
      </c>
      <c r="E7">
        <f t="shared" si="1"/>
        <v>1984</v>
      </c>
      <c r="F7" t="str">
        <f t="shared" si="2"/>
        <v>Primeiro</v>
      </c>
      <c r="G7" t="str">
        <f t="shared" ca="1" si="3"/>
        <v>G3</v>
      </c>
    </row>
    <row r="8" spans="1:10">
      <c r="A8" t="s">
        <v>44</v>
      </c>
      <c r="B8" s="20">
        <v>31088</v>
      </c>
      <c r="C8" s="21">
        <v>78</v>
      </c>
      <c r="D8" s="21">
        <f t="shared" ca="1" si="0"/>
        <v>39.328767123287669</v>
      </c>
      <c r="E8">
        <f t="shared" si="1"/>
        <v>1985</v>
      </c>
      <c r="F8" t="str">
        <f t="shared" si="2"/>
        <v>Primeiro</v>
      </c>
      <c r="G8" t="str">
        <f t="shared" ca="1" si="3"/>
        <v>G2</v>
      </c>
    </row>
    <row r="9" spans="1:10">
      <c r="A9" t="s">
        <v>51</v>
      </c>
      <c r="B9" s="20">
        <v>32366</v>
      </c>
      <c r="C9" s="21">
        <v>92.8</v>
      </c>
      <c r="D9" s="21">
        <f t="shared" ca="1" si="0"/>
        <v>35.827397260273976</v>
      </c>
      <c r="E9">
        <f t="shared" si="1"/>
        <v>1988</v>
      </c>
      <c r="F9" t="str">
        <f t="shared" si="2"/>
        <v>Segundo</v>
      </c>
      <c r="G9" t="str">
        <f t="shared" ca="1" si="3"/>
        <v>G2</v>
      </c>
    </row>
    <row r="10" spans="1:10">
      <c r="A10" t="s">
        <v>48</v>
      </c>
      <c r="B10" s="20">
        <v>34076</v>
      </c>
      <c r="C10" s="21">
        <v>61.5</v>
      </c>
      <c r="D10" s="21">
        <f t="shared" ca="1" si="0"/>
        <v>31.142465753424659</v>
      </c>
      <c r="E10">
        <f t="shared" si="1"/>
        <v>1993</v>
      </c>
      <c r="F10" t="str">
        <f t="shared" si="2"/>
        <v>Primeiro</v>
      </c>
      <c r="G10" t="str">
        <f t="shared" ca="1" si="3"/>
        <v>G2</v>
      </c>
    </row>
    <row r="11" spans="1:10">
      <c r="A11" t="s">
        <v>45</v>
      </c>
      <c r="B11" s="20">
        <v>35688</v>
      </c>
      <c r="C11" s="21">
        <v>76.5</v>
      </c>
      <c r="D11" s="21">
        <f t="shared" ca="1" si="0"/>
        <v>26.726027397260275</v>
      </c>
      <c r="E11">
        <f t="shared" si="1"/>
        <v>1997</v>
      </c>
      <c r="F11" t="str">
        <f t="shared" si="2"/>
        <v>Segundo</v>
      </c>
      <c r="G11" t="str">
        <f t="shared" ca="1" si="3"/>
        <v>G1</v>
      </c>
    </row>
    <row r="12" spans="1:10">
      <c r="A12" t="s">
        <v>53</v>
      </c>
      <c r="B12" s="20">
        <v>36524</v>
      </c>
      <c r="C12" s="21">
        <v>72.400000000000006</v>
      </c>
      <c r="D12" s="21">
        <f t="shared" ca="1" si="0"/>
        <v>24.435616438356163</v>
      </c>
      <c r="E12">
        <f t="shared" si="1"/>
        <v>1999</v>
      </c>
      <c r="F12" t="str">
        <f t="shared" si="2"/>
        <v>Segundo</v>
      </c>
      <c r="G12" t="str">
        <f t="shared" ca="1" si="3"/>
        <v>G1</v>
      </c>
    </row>
    <row r="13" spans="1:10">
      <c r="A13" t="s">
        <v>49</v>
      </c>
      <c r="B13" s="20">
        <v>36975</v>
      </c>
      <c r="C13" s="21">
        <v>77.3</v>
      </c>
      <c r="D13" s="21">
        <f t="shared" ca="1" si="0"/>
        <v>23.2</v>
      </c>
      <c r="E13">
        <f t="shared" si="1"/>
        <v>2001</v>
      </c>
      <c r="F13" t="str">
        <f t="shared" si="2"/>
        <v>Primeiro</v>
      </c>
      <c r="G13" t="str">
        <f t="shared" ca="1" si="3"/>
        <v>G1</v>
      </c>
    </row>
    <row r="14" spans="1:10">
      <c r="A14" t="s">
        <v>50</v>
      </c>
      <c r="B14" s="20">
        <v>38553</v>
      </c>
      <c r="C14" s="21">
        <v>90</v>
      </c>
      <c r="D14" s="21">
        <f t="shared" ca="1" si="0"/>
        <v>18.876712328767123</v>
      </c>
      <c r="E14">
        <f t="shared" si="1"/>
        <v>2005</v>
      </c>
      <c r="F14" t="str">
        <f t="shared" si="2"/>
        <v>Segundo</v>
      </c>
      <c r="G14" t="str">
        <f t="shared" ca="1" si="3"/>
        <v>G1</v>
      </c>
    </row>
    <row r="15" spans="1:10">
      <c r="A15" s="2" t="s">
        <v>55</v>
      </c>
      <c r="B15" s="2"/>
      <c r="C15" s="24">
        <f>AVERAGE(C4:C14)</f>
        <v>78.50454545454545</v>
      </c>
      <c r="D15" s="2"/>
      <c r="E15" s="2"/>
      <c r="F15" s="2"/>
      <c r="G15" s="2"/>
    </row>
  </sheetData>
  <sortState xmlns:xlrd2="http://schemas.microsoft.com/office/spreadsheetml/2017/richdata2" ref="A4:G14">
    <sortCondition descending="1" ref="D4:D14"/>
  </sortState>
  <conditionalFormatting sqref="A4:F14">
    <cfRule type="expression" dxfId="3" priority="2">
      <formula>$G4="G2"</formula>
    </cfRule>
  </conditionalFormatting>
  <conditionalFormatting sqref="D4:D14">
    <cfRule type="iconSet" priority="1">
      <iconSet iconSet="4Arrows" reverse="1">
        <cfvo type="percent" val="0"/>
        <cfvo type="percent" val="25"/>
        <cfvo type="percent" val="50"/>
        <cfvo type="percent" val="75"/>
      </iconSet>
    </cfRule>
  </conditionalFormatting>
  <conditionalFormatting sqref="G4:G14">
    <cfRule type="cellIs" dxfId="2" priority="4" operator="equal">
      <formula>"G3"</formula>
    </cfRule>
    <cfRule type="cellIs" dxfId="1" priority="5" operator="equal">
      <formula>"G2"</formula>
    </cfRule>
    <cfRule type="cellIs" dxfId="0" priority="6" operator="equal">
      <formula>"G1"</formula>
    </cfRule>
  </conditionalFormatting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Exerc1</vt:lpstr>
      <vt:lpstr>Exerc2</vt:lpstr>
      <vt:lpstr>Exerc3</vt:lpstr>
      <vt:lpstr>Exerc4</vt:lpstr>
      <vt:lpstr>Exerc5</vt:lpstr>
      <vt:lpstr>dados</vt:lpstr>
      <vt:lpstr>tcriteiros</vt:lpstr>
      <vt:lpstr>tcriterios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euclides</dc:creator>
  <cp:lastModifiedBy>Alan Rodrigo Panosso</cp:lastModifiedBy>
  <cp:revision>8</cp:revision>
  <cp:lastPrinted>2024-05-16T22:52:35Z</cp:lastPrinted>
  <dcterms:created xsi:type="dcterms:W3CDTF">2000-04-17T08:52:16Z</dcterms:created>
  <dcterms:modified xsi:type="dcterms:W3CDTF">2024-05-31T12:09:27Z</dcterms:modified>
</cp:coreProperties>
</file>