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arpan\OneDrive\Área de Trabalho\"/>
    </mc:Choice>
  </mc:AlternateContent>
  <xr:revisionPtr revIDLastSave="0" documentId="13_ncr:1_{738D1C92-646C-4B0F-9D67-C0B0BB955F73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Exerc1" sheetId="1" r:id="rId1"/>
    <sheet name="Exerc2" sheetId="2" r:id="rId2"/>
    <sheet name="Estat-Desc" sheetId="5" r:id="rId3"/>
    <sheet name="Vendedores" sheetId="4" r:id="rId4"/>
  </sheets>
  <definedNames>
    <definedName name="tabela_info">Vendedores!$A$2:$D$9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2" i="2" l="1"/>
  <c r="G2" i="2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2" i="2"/>
  <c r="G3" i="2"/>
  <c r="H3" i="2"/>
  <c r="I3" i="2"/>
  <c r="G4" i="2"/>
  <c r="H4" i="2"/>
  <c r="I4" i="2"/>
  <c r="G5" i="2"/>
  <c r="H5" i="2"/>
  <c r="I5" i="2"/>
  <c r="G6" i="2"/>
  <c r="H6" i="2"/>
  <c r="I6" i="2"/>
  <c r="G7" i="2"/>
  <c r="H7" i="2"/>
  <c r="I7" i="2"/>
  <c r="G8" i="2"/>
  <c r="H8" i="2"/>
  <c r="I8" i="2"/>
  <c r="G9" i="2"/>
  <c r="H9" i="2"/>
  <c r="I9" i="2"/>
  <c r="G10" i="2"/>
  <c r="H10" i="2"/>
  <c r="I10" i="2"/>
  <c r="G11" i="2"/>
  <c r="H11" i="2"/>
  <c r="I11" i="2"/>
  <c r="H12" i="2"/>
  <c r="I12" i="2"/>
  <c r="G13" i="2"/>
  <c r="H13" i="2"/>
  <c r="I13" i="2"/>
  <c r="G14" i="2"/>
  <c r="H14" i="2"/>
  <c r="I14" i="2"/>
  <c r="G15" i="2"/>
  <c r="H15" i="2"/>
  <c r="I15" i="2"/>
  <c r="G16" i="2"/>
  <c r="H16" i="2"/>
  <c r="I16" i="2"/>
  <c r="G17" i="2"/>
  <c r="H17" i="2"/>
  <c r="I17" i="2"/>
  <c r="I2" i="2"/>
  <c r="H2" i="2"/>
  <c r="H21" i="1" l="1" a="1"/>
  <c r="H24" i="1" s="1"/>
  <c r="B22" i="1"/>
  <c r="C22" i="1"/>
  <c r="C21" i="1"/>
  <c r="B21" i="1"/>
  <c r="D17" i="1"/>
  <c r="D16" i="1"/>
  <c r="D15" i="1"/>
  <c r="H12" i="1"/>
  <c r="I12" i="1"/>
  <c r="H13" i="1"/>
  <c r="I13" i="1"/>
  <c r="I2" i="1"/>
  <c r="I3" i="1"/>
  <c r="I4" i="1"/>
  <c r="I5" i="1"/>
  <c r="I6" i="1"/>
  <c r="I7" i="1"/>
  <c r="I8" i="1"/>
  <c r="I9" i="1"/>
  <c r="I10" i="1"/>
  <c r="I11" i="1"/>
  <c r="H3" i="1"/>
  <c r="H4" i="1"/>
  <c r="H5" i="1"/>
  <c r="H6" i="1"/>
  <c r="H7" i="1"/>
  <c r="H8" i="1"/>
  <c r="H9" i="1"/>
  <c r="H10" i="1"/>
  <c r="H11" i="1"/>
  <c r="H2" i="1"/>
  <c r="G2" i="1"/>
  <c r="G12" i="1"/>
  <c r="G13" i="1"/>
  <c r="G3" i="1"/>
  <c r="G4" i="1"/>
  <c r="G5" i="1"/>
  <c r="G6" i="1"/>
  <c r="G7" i="1"/>
  <c r="G8" i="1"/>
  <c r="G9" i="1"/>
  <c r="G10" i="1"/>
  <c r="G11" i="1"/>
  <c r="F3" i="1"/>
  <c r="F12" i="1" s="1"/>
  <c r="F4" i="1"/>
  <c r="F5" i="1"/>
  <c r="F6" i="1"/>
  <c r="F7" i="1"/>
  <c r="F8" i="1"/>
  <c r="F9" i="1"/>
  <c r="F10" i="1"/>
  <c r="F11" i="1"/>
  <c r="F2" i="1"/>
  <c r="E12" i="1"/>
  <c r="E13" i="1"/>
  <c r="E3" i="1"/>
  <c r="E4" i="1"/>
  <c r="E5" i="1"/>
  <c r="E6" i="1"/>
  <c r="E7" i="1"/>
  <c r="E8" i="1"/>
  <c r="E9" i="1"/>
  <c r="E10" i="1"/>
  <c r="E11" i="1"/>
  <c r="E2" i="1"/>
  <c r="D12" i="1"/>
  <c r="D13" i="1"/>
  <c r="C13" i="1"/>
  <c r="C12" i="1"/>
  <c r="G18" i="2"/>
  <c r="H21" i="1" l="1"/>
  <c r="H22" i="1"/>
  <c r="H23" i="1"/>
  <c r="H25" i="1"/>
  <c r="F13" i="1"/>
</calcChain>
</file>

<file path=xl/sharedStrings.xml><?xml version="1.0" encoding="utf-8"?>
<sst xmlns="http://schemas.openxmlformats.org/spreadsheetml/2006/main" count="157" uniqueCount="100">
  <si>
    <t>Produto dos desvios:</t>
  </si>
  <si>
    <t>Média</t>
  </si>
  <si>
    <t>Soma</t>
  </si>
  <si>
    <t>X</t>
  </si>
  <si>
    <t>Y</t>
  </si>
  <si>
    <r>
      <t>X</t>
    </r>
    <r>
      <rPr>
        <vertAlign val="superscript"/>
        <sz val="11"/>
        <color theme="1"/>
        <rFont val="Arial"/>
        <family val="2"/>
      </rPr>
      <t>2</t>
    </r>
  </si>
  <si>
    <t>ID</t>
  </si>
  <si>
    <r>
      <t>Y</t>
    </r>
    <r>
      <rPr>
        <vertAlign val="superscript"/>
        <sz val="11"/>
        <color theme="1"/>
        <rFont val="Arial"/>
        <family val="2"/>
      </rPr>
      <t>2</t>
    </r>
  </si>
  <si>
    <t>Desvios X</t>
  </si>
  <si>
    <t>Desvios Y</t>
  </si>
  <si>
    <t>Tabela Frequência de Y</t>
  </si>
  <si>
    <t>LS</t>
  </si>
  <si>
    <t>LI</t>
  </si>
  <si>
    <t>Contagem</t>
  </si>
  <si>
    <t>Soma dos Produtos dos Desvios</t>
  </si>
  <si>
    <t>Soma dos Quadrados de X</t>
  </si>
  <si>
    <t>T1</t>
  </si>
  <si>
    <t>T2</t>
  </si>
  <si>
    <t>Tratamento</t>
  </si>
  <si>
    <t>Média Y</t>
  </si>
  <si>
    <t>Média X</t>
  </si>
  <si>
    <t>Soma dos Quadrados de Y</t>
  </si>
  <si>
    <t>Tabela de Médias</t>
  </si>
  <si>
    <t>Filial</t>
  </si>
  <si>
    <t>Telefone</t>
  </si>
  <si>
    <t>Produto</t>
  </si>
  <si>
    <t>Cimento Portland CP II</t>
  </si>
  <si>
    <t>Areia Fina</t>
  </si>
  <si>
    <t>Brita 1</t>
  </si>
  <si>
    <t>Tijolo Baiano</t>
  </si>
  <si>
    <t>Bloco de Concreto</t>
  </si>
  <si>
    <t>Vergalhão de Aço CA-50</t>
  </si>
  <si>
    <t>Tubo de PVC</t>
  </si>
  <si>
    <t>Argamassa AC I</t>
  </si>
  <si>
    <t>Telha de Cerâmica</t>
  </si>
  <si>
    <t>Massa Corrida</t>
  </si>
  <si>
    <t>Tintas Acrílicas</t>
  </si>
  <si>
    <t>Parafuso para Drywall</t>
  </si>
  <si>
    <t>Fita Isolante</t>
  </si>
  <si>
    <t>Interruptor Simples</t>
  </si>
  <si>
    <t>Tomada 2P+T</t>
  </si>
  <si>
    <t>Porta de Madeira</t>
  </si>
  <si>
    <t>Tipo</t>
  </si>
  <si>
    <t>Preço</t>
  </si>
  <si>
    <t>Saco de 20 kg</t>
  </si>
  <si>
    <t>50 kg</t>
  </si>
  <si>
    <t>9 x 19 x 29 cm</t>
  </si>
  <si>
    <t>14 x 19 x 39 cm</t>
  </si>
  <si>
    <t>8 mm x 12 m</t>
  </si>
  <si>
    <t>100 mm x 6 m</t>
  </si>
  <si>
    <t>Colonial</t>
  </si>
  <si>
    <t>Balde de 18 litros</t>
  </si>
  <si>
    <t>Caixa com 1000 unidades</t>
  </si>
  <si>
    <t>Rolo de 20 metros</t>
  </si>
  <si>
    <t>10A</t>
  </si>
  <si>
    <t>80 x 210 cm</t>
  </si>
  <si>
    <t>Nome vendedor</t>
  </si>
  <si>
    <t>Sobrenome vendedor</t>
  </si>
  <si>
    <t>Erro padrão</t>
  </si>
  <si>
    <t>Mediana</t>
  </si>
  <si>
    <t>Modo</t>
  </si>
  <si>
    <t>Desvio padrão</t>
  </si>
  <si>
    <t>Variância da amostra</t>
  </si>
  <si>
    <t>Curtose</t>
  </si>
  <si>
    <t>Assimetria</t>
  </si>
  <si>
    <t>Intervalo</t>
  </si>
  <si>
    <t>Mínimo</t>
  </si>
  <si>
    <t>Máximo</t>
  </si>
  <si>
    <t>Nível de confiança(95,0%)</t>
  </si>
  <si>
    <t>Qtd</t>
  </si>
  <si>
    <t>Nome</t>
  </si>
  <si>
    <t>Sobrenome</t>
  </si>
  <si>
    <t>Lúcia</t>
  </si>
  <si>
    <t>Ferreira</t>
  </si>
  <si>
    <t>Diadema</t>
  </si>
  <si>
    <t>(011) 99872-2899</t>
  </si>
  <si>
    <t>Justino</t>
  </si>
  <si>
    <t>Durão</t>
  </si>
  <si>
    <t>Mogi Das Cruzes</t>
  </si>
  <si>
    <t>(011) 99705-6544</t>
  </si>
  <si>
    <t>Cesar</t>
  </si>
  <si>
    <t>Genesio</t>
  </si>
  <si>
    <t>Jundiai</t>
  </si>
  <si>
    <t>(011) 98852-9603</t>
  </si>
  <si>
    <t>Ofélia</t>
  </si>
  <si>
    <t>Rebolsas</t>
  </si>
  <si>
    <t>(011) 99705-3977</t>
  </si>
  <si>
    <t>Pedro</t>
  </si>
  <si>
    <t>Canela</t>
  </si>
  <si>
    <t>(011) 98852-8316</t>
  </si>
  <si>
    <t>Benedito</t>
  </si>
  <si>
    <t>Fisher</t>
  </si>
  <si>
    <t>(011) 99872-3150</t>
  </si>
  <si>
    <t>Isolina</t>
  </si>
  <si>
    <t>Palito</t>
  </si>
  <si>
    <t>(011) 99705-5953</t>
  </si>
  <si>
    <t>Dario</t>
  </si>
  <si>
    <t>Pacheco</t>
  </si>
  <si>
    <t>(011) 98852-9338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</si>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</sst>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R$-416]&quot; &quot;#,##0.00;[Red]&quot;-&quot;[$R$-416]&quot; &quot;#,##0.00"/>
    <numFmt numFmtId="165" formatCode="&quot;R$&quot;\ #,##0.00"/>
    <numFmt numFmtId="166" formatCode="0.00000"/>
  </numFmts>
  <fonts count="7" x14ac:knownFonts="1">
    <font>
      <sz val="11"/>
      <color theme="1"/>
      <name val="Arial"/>
      <family val="2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  <font>
      <vertAlign val="superscript"/>
      <sz val="11"/>
      <color theme="1"/>
      <name val="Arial"/>
      <family val="2"/>
    </font>
    <font>
      <sz val="8"/>
      <name val="Arial"/>
      <family val="2"/>
    </font>
    <font>
      <b/>
      <sz val="11"/>
      <color theme="1"/>
      <name val="Arial"/>
      <family val="2"/>
    </font>
    <font>
      <i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164" fontId="2" fillId="0" borderId="0"/>
  </cellStyleXfs>
  <cellXfs count="20">
    <xf numFmtId="0" fontId="0" fillId="0" borderId="0" xfId="0"/>
    <xf numFmtId="2" fontId="0" fillId="0" borderId="0" xfId="0" applyNumberFormat="1"/>
    <xf numFmtId="0" fontId="0" fillId="0" borderId="1" xfId="0" applyBorder="1"/>
    <xf numFmtId="0" fontId="0" fillId="0" borderId="2" xfId="0" applyBorder="1"/>
    <xf numFmtId="0" fontId="0" fillId="0" borderId="2" xfId="0" applyBorder="1" applyAlignment="1">
      <alignment vertical="center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2" fontId="0" fillId="0" borderId="3" xfId="0" applyNumberFormat="1" applyBorder="1"/>
    <xf numFmtId="2" fontId="0" fillId="0" borderId="1" xfId="0" applyNumberFormat="1" applyBorder="1"/>
    <xf numFmtId="0" fontId="0" fillId="0" borderId="6" xfId="0" applyBorder="1"/>
    <xf numFmtId="0" fontId="5" fillId="0" borderId="0" xfId="0" applyFont="1"/>
    <xf numFmtId="165" fontId="0" fillId="0" borderId="0" xfId="0" applyNumberFormat="1"/>
    <xf numFmtId="166" fontId="0" fillId="0" borderId="3" xfId="0" applyNumberFormat="1" applyBorder="1"/>
    <xf numFmtId="0" fontId="0" fillId="0" borderId="7" xfId="0" applyBorder="1"/>
    <xf numFmtId="0" fontId="6" fillId="0" borderId="8" xfId="0" applyFont="1" applyBorder="1" applyAlignment="1">
      <alignment horizontal="center"/>
    </xf>
    <xf numFmtId="14" fontId="0" fillId="0" borderId="0" xfId="0" applyNumberFormat="1"/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5" xfId="0" applyBorder="1" applyAlignment="1">
      <alignment horizontal="center"/>
    </xf>
  </cellXfs>
  <cellStyles count="5">
    <cellStyle name="Heading" xfId="1" xr:uid="{00000000-0005-0000-0000-000000000000}"/>
    <cellStyle name="Heading1" xfId="2" xr:uid="{00000000-0005-0000-0000-000001000000}"/>
    <cellStyle name="Normal" xfId="0" builtinId="0" customBuiltin="1"/>
    <cellStyle name="Result" xfId="3" xr:uid="{00000000-0005-0000-0000-000003000000}"/>
    <cellStyle name="Result2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5"/>
  <sheetViews>
    <sheetView tabSelected="1" zoomScaleNormal="100" workbookViewId="0"/>
  </sheetViews>
  <sheetFormatPr defaultRowHeight="12.75" customHeight="1" x14ac:dyDescent="0.2"/>
  <cols>
    <col min="1" max="1" width="10.25" customWidth="1"/>
    <col min="2" max="2" width="10.25" bestFit="1" customWidth="1"/>
    <col min="3" max="4" width="8.375" customWidth="1"/>
    <col min="5" max="5" width="9.875" customWidth="1"/>
    <col min="6" max="6" width="11.75" customWidth="1"/>
    <col min="7" max="7" width="17" customWidth="1"/>
    <col min="8" max="8" width="9.5" customWidth="1"/>
    <col min="9" max="9" width="9.375" customWidth="1"/>
    <col min="10" max="1026" width="8.375" customWidth="1"/>
  </cols>
  <sheetData>
    <row r="1" spans="1:9" ht="12.75" customHeight="1" x14ac:dyDescent="0.2">
      <c r="A1" s="3" t="s">
        <v>6</v>
      </c>
      <c r="B1" s="4" t="s">
        <v>18</v>
      </c>
      <c r="C1" s="4" t="s">
        <v>3</v>
      </c>
      <c r="D1" s="4" t="s">
        <v>4</v>
      </c>
      <c r="E1" s="4" t="s">
        <v>8</v>
      </c>
      <c r="F1" s="4" t="s">
        <v>9</v>
      </c>
      <c r="G1" s="3" t="s">
        <v>0</v>
      </c>
      <c r="H1" s="4" t="s">
        <v>5</v>
      </c>
      <c r="I1" s="4" t="s">
        <v>7</v>
      </c>
    </row>
    <row r="2" spans="1:9" ht="12.75" customHeight="1" x14ac:dyDescent="0.2">
      <c r="A2">
        <v>1</v>
      </c>
      <c r="B2" t="s">
        <v>16</v>
      </c>
      <c r="C2" s="1">
        <v>2.92</v>
      </c>
      <c r="D2" s="1">
        <v>14.1</v>
      </c>
      <c r="E2" s="1">
        <f>C2-$C$13</f>
        <v>0.1729999999999996</v>
      </c>
      <c r="F2" s="1">
        <f>D2-$D$13</f>
        <v>0.10899999999999643</v>
      </c>
      <c r="G2">
        <f>E2*F2</f>
        <v>1.885699999999934E-2</v>
      </c>
      <c r="H2" s="1">
        <f>C2^2</f>
        <v>8.5263999999999989</v>
      </c>
      <c r="I2" s="1">
        <f>D2^2</f>
        <v>198.81</v>
      </c>
    </row>
    <row r="3" spans="1:9" ht="12.75" customHeight="1" x14ac:dyDescent="0.2">
      <c r="A3">
        <v>2</v>
      </c>
      <c r="B3" t="s">
        <v>17</v>
      </c>
      <c r="C3" s="1">
        <v>2.75</v>
      </c>
      <c r="D3" s="1">
        <v>15.08</v>
      </c>
      <c r="E3" s="1">
        <f t="shared" ref="E3:E11" si="0">C3-$C$13</f>
        <v>2.9999999999996696E-3</v>
      </c>
      <c r="F3" s="1">
        <f t="shared" ref="F3:F11" si="1">D3-$D$13</f>
        <v>1.0889999999999969</v>
      </c>
      <c r="G3">
        <f t="shared" ref="G3:G11" si="2">E3*F3</f>
        <v>3.2669999999996309E-3</v>
      </c>
      <c r="H3" s="1">
        <f t="shared" ref="H3:I11" si="3">C3^2</f>
        <v>7.5625</v>
      </c>
      <c r="I3" s="1">
        <f t="shared" si="3"/>
        <v>227.40639999999999</v>
      </c>
    </row>
    <row r="4" spans="1:9" ht="12.75" customHeight="1" x14ac:dyDescent="0.2">
      <c r="A4">
        <v>3</v>
      </c>
      <c r="B4" t="s">
        <v>16</v>
      </c>
      <c r="C4" s="1">
        <v>2.78</v>
      </c>
      <c r="D4" s="1">
        <v>16.899999999999999</v>
      </c>
      <c r="E4" s="1">
        <f t="shared" si="0"/>
        <v>3.2999999999999474E-2</v>
      </c>
      <c r="F4" s="1">
        <f t="shared" si="1"/>
        <v>2.9089999999999954</v>
      </c>
      <c r="G4">
        <f t="shared" si="2"/>
        <v>9.599699999999832E-2</v>
      </c>
      <c r="H4" s="1">
        <f t="shared" si="3"/>
        <v>7.7283999999999988</v>
      </c>
      <c r="I4" s="1">
        <f t="shared" si="3"/>
        <v>285.60999999999996</v>
      </c>
    </row>
    <row r="5" spans="1:9" ht="12.75" customHeight="1" x14ac:dyDescent="0.2">
      <c r="A5">
        <v>4</v>
      </c>
      <c r="B5" t="s">
        <v>17</v>
      </c>
      <c r="C5" s="1">
        <v>2.73</v>
      </c>
      <c r="D5" s="1">
        <v>13.5</v>
      </c>
      <c r="E5" s="1">
        <f t="shared" si="0"/>
        <v>-1.7000000000000348E-2</v>
      </c>
      <c r="F5" s="1">
        <f t="shared" si="1"/>
        <v>-0.49100000000000321</v>
      </c>
      <c r="G5">
        <f t="shared" si="2"/>
        <v>8.3470000000002258E-3</v>
      </c>
      <c r="H5" s="1">
        <f t="shared" si="3"/>
        <v>7.4528999999999996</v>
      </c>
      <c r="I5" s="1">
        <f t="shared" si="3"/>
        <v>182.25</v>
      </c>
    </row>
    <row r="6" spans="1:9" ht="12.75" customHeight="1" x14ac:dyDescent="0.2">
      <c r="A6">
        <v>5</v>
      </c>
      <c r="B6" t="s">
        <v>16</v>
      </c>
      <c r="C6" s="1">
        <v>2.4500000000000002</v>
      </c>
      <c r="D6" s="1">
        <v>14.57</v>
      </c>
      <c r="E6" s="1">
        <f t="shared" si="0"/>
        <v>-0.29700000000000015</v>
      </c>
      <c r="F6" s="1">
        <f t="shared" si="1"/>
        <v>0.57899999999999707</v>
      </c>
      <c r="G6">
        <f t="shared" si="2"/>
        <v>-0.17196299999999923</v>
      </c>
      <c r="H6" s="1">
        <f t="shared" si="3"/>
        <v>6.0025000000000013</v>
      </c>
      <c r="I6" s="1">
        <f t="shared" si="3"/>
        <v>212.28490000000002</v>
      </c>
    </row>
    <row r="7" spans="1:9" ht="12.75" customHeight="1" x14ac:dyDescent="0.2">
      <c r="A7">
        <v>6</v>
      </c>
      <c r="B7" t="s">
        <v>17</v>
      </c>
      <c r="C7" s="1">
        <v>2.89</v>
      </c>
      <c r="D7" s="1">
        <v>16</v>
      </c>
      <c r="E7" s="1">
        <f t="shared" si="0"/>
        <v>0.14299999999999979</v>
      </c>
      <c r="F7" s="1">
        <f t="shared" si="1"/>
        <v>2.0089999999999968</v>
      </c>
      <c r="G7">
        <f t="shared" si="2"/>
        <v>0.28728699999999913</v>
      </c>
      <c r="H7" s="1">
        <f t="shared" si="3"/>
        <v>8.3521000000000001</v>
      </c>
      <c r="I7" s="1">
        <f t="shared" si="3"/>
        <v>256</v>
      </c>
    </row>
    <row r="8" spans="1:9" ht="12.75" customHeight="1" x14ac:dyDescent="0.2">
      <c r="A8">
        <v>7</v>
      </c>
      <c r="B8" t="s">
        <v>16</v>
      </c>
      <c r="C8" s="1">
        <v>2.98</v>
      </c>
      <c r="D8" s="1">
        <v>9.4</v>
      </c>
      <c r="E8" s="1">
        <f t="shared" si="0"/>
        <v>0.23299999999999965</v>
      </c>
      <c r="F8" s="1">
        <f t="shared" si="1"/>
        <v>-4.5910000000000029</v>
      </c>
      <c r="G8">
        <f t="shared" si="2"/>
        <v>-1.069702999999999</v>
      </c>
      <c r="H8" s="1">
        <f t="shared" si="3"/>
        <v>8.8803999999999998</v>
      </c>
      <c r="I8" s="1">
        <f t="shared" si="3"/>
        <v>88.360000000000014</v>
      </c>
    </row>
    <row r="9" spans="1:9" ht="12.75" customHeight="1" x14ac:dyDescent="0.2">
      <c r="A9">
        <v>8</v>
      </c>
      <c r="B9" t="s">
        <v>17</v>
      </c>
      <c r="C9" s="1">
        <v>2.78</v>
      </c>
      <c r="D9" s="1">
        <v>15.66</v>
      </c>
      <c r="E9" s="1">
        <f t="shared" si="0"/>
        <v>3.2999999999999474E-2</v>
      </c>
      <c r="F9" s="1">
        <f t="shared" si="1"/>
        <v>1.6689999999999969</v>
      </c>
      <c r="G9">
        <f t="shared" si="2"/>
        <v>5.5076999999999023E-2</v>
      </c>
      <c r="H9" s="1">
        <f t="shared" si="3"/>
        <v>7.7283999999999988</v>
      </c>
      <c r="I9" s="1">
        <f t="shared" si="3"/>
        <v>245.23560000000001</v>
      </c>
    </row>
    <row r="10" spans="1:9" ht="12.75" customHeight="1" x14ac:dyDescent="0.2">
      <c r="A10">
        <v>9</v>
      </c>
      <c r="B10" t="s">
        <v>16</v>
      </c>
      <c r="C10" s="1">
        <v>2.3199999999999998</v>
      </c>
      <c r="D10" s="1">
        <v>10.76</v>
      </c>
      <c r="E10" s="1">
        <f t="shared" si="0"/>
        <v>-0.42700000000000049</v>
      </c>
      <c r="F10" s="1">
        <f t="shared" si="1"/>
        <v>-3.2310000000000034</v>
      </c>
      <c r="G10">
        <f t="shared" si="2"/>
        <v>1.3796370000000031</v>
      </c>
      <c r="H10" s="1">
        <f t="shared" si="3"/>
        <v>5.3823999999999996</v>
      </c>
      <c r="I10" s="1">
        <f t="shared" si="3"/>
        <v>115.77759999999999</v>
      </c>
    </row>
    <row r="11" spans="1:9" ht="12.75" customHeight="1" x14ac:dyDescent="0.2">
      <c r="A11">
        <v>10</v>
      </c>
      <c r="B11" t="s">
        <v>17</v>
      </c>
      <c r="C11" s="1">
        <v>2.87</v>
      </c>
      <c r="D11" s="1">
        <v>13.94</v>
      </c>
      <c r="E11" s="1">
        <f t="shared" si="0"/>
        <v>0.12299999999999978</v>
      </c>
      <c r="F11" s="1">
        <f t="shared" si="1"/>
        <v>-5.1000000000003709E-2</v>
      </c>
      <c r="G11">
        <f t="shared" si="2"/>
        <v>-6.2730000000004449E-3</v>
      </c>
      <c r="H11" s="1">
        <f t="shared" si="3"/>
        <v>8.2369000000000003</v>
      </c>
      <c r="I11" s="1">
        <f t="shared" si="3"/>
        <v>194.3236</v>
      </c>
    </row>
    <row r="12" spans="1:9" ht="12.75" customHeight="1" x14ac:dyDescent="0.2">
      <c r="A12" s="5"/>
      <c r="B12" s="5" t="s">
        <v>2</v>
      </c>
      <c r="C12" s="8">
        <f>SUM(C2:C11)</f>
        <v>27.470000000000002</v>
      </c>
      <c r="D12" s="8">
        <f>SUM(D2:D11)</f>
        <v>139.91000000000003</v>
      </c>
      <c r="E12" s="8">
        <f>SUM(E2:E11)</f>
        <v>-3.5527136788005009E-15</v>
      </c>
      <c r="F12" s="8">
        <f>SUM(F2:F11)</f>
        <v>-3.3750779948604759E-14</v>
      </c>
      <c r="G12" s="13">
        <f>SUM(G2:G11)</f>
        <v>0.60053000000000012</v>
      </c>
      <c r="H12" s="8">
        <f t="shared" ref="H12:I12" si="4">SUM(H2:H11)</f>
        <v>75.852900000000005</v>
      </c>
      <c r="I12" s="8">
        <f t="shared" si="4"/>
        <v>2006.0581</v>
      </c>
    </row>
    <row r="13" spans="1:9" ht="12.75" customHeight="1" x14ac:dyDescent="0.2">
      <c r="A13" s="2"/>
      <c r="B13" s="2" t="s">
        <v>1</v>
      </c>
      <c r="C13" s="9">
        <f>AVERAGE(C2:C11)</f>
        <v>2.7470000000000003</v>
      </c>
      <c r="D13" s="9">
        <f>AVERAGE(D2:D11)</f>
        <v>13.991000000000003</v>
      </c>
      <c r="E13" s="9">
        <f>AVERAGE(E2:E11)</f>
        <v>-3.5527136788005011E-16</v>
      </c>
      <c r="F13" s="9">
        <f>AVERAGE(F2:F11)</f>
        <v>-3.3750779948604757E-15</v>
      </c>
      <c r="G13" s="9">
        <f>AVERAGE(G2:G11)</f>
        <v>6.0053000000000009E-2</v>
      </c>
      <c r="H13" s="9">
        <f t="shared" ref="H13:I13" si="5">AVERAGE(H2:H11)</f>
        <v>7.5852900000000005</v>
      </c>
      <c r="I13" s="9">
        <f t="shared" si="5"/>
        <v>200.60580999999999</v>
      </c>
    </row>
    <row r="15" spans="1:9" ht="12.75" customHeight="1" x14ac:dyDescent="0.2">
      <c r="A15" s="17" t="s">
        <v>14</v>
      </c>
      <c r="B15" s="18"/>
      <c r="C15" s="19"/>
      <c r="D15" s="10">
        <f>SUMPRODUCT(E2:E11,F2:F11)</f>
        <v>0.60053000000000012</v>
      </c>
    </row>
    <row r="16" spans="1:9" ht="12.75" customHeight="1" x14ac:dyDescent="0.2">
      <c r="A16" s="17" t="s">
        <v>21</v>
      </c>
      <c r="B16" s="18"/>
      <c r="C16" s="19"/>
      <c r="D16" s="10">
        <f>SUMSQ(D2:D11)</f>
        <v>2006.0581</v>
      </c>
    </row>
    <row r="17" spans="1:8" ht="12.75" customHeight="1" x14ac:dyDescent="0.2">
      <c r="A17" s="17" t="s">
        <v>15</v>
      </c>
      <c r="B17" s="18"/>
      <c r="C17" s="19"/>
      <c r="D17" s="10">
        <f>SUMSQ(C2:C11)</f>
        <v>75.852900000000005</v>
      </c>
    </row>
    <row r="19" spans="1:8" ht="12.75" customHeight="1" x14ac:dyDescent="0.2">
      <c r="A19" t="s">
        <v>22</v>
      </c>
      <c r="F19" t="s">
        <v>10</v>
      </c>
    </row>
    <row r="20" spans="1:8" ht="12.75" customHeight="1" x14ac:dyDescent="0.2">
      <c r="A20" s="3" t="s">
        <v>18</v>
      </c>
      <c r="B20" s="3" t="s">
        <v>20</v>
      </c>
      <c r="C20" s="3" t="s">
        <v>19</v>
      </c>
      <c r="F20" s="6" t="s">
        <v>12</v>
      </c>
      <c r="G20" s="3" t="s">
        <v>11</v>
      </c>
      <c r="H20" s="7" t="s">
        <v>13</v>
      </c>
    </row>
    <row r="21" spans="1:8" ht="12.75" customHeight="1" x14ac:dyDescent="0.2">
      <c r="A21" s="5" t="s">
        <v>16</v>
      </c>
      <c r="B21" s="5">
        <f>AVERAGEIF($B$2:$B$11,"="&amp;$A21,C$2:C$11)</f>
        <v>2.69</v>
      </c>
      <c r="C21" s="5">
        <f>AVERAGEIF($B$2:$B$11,"="&amp;$A21,D$2:D$11)</f>
        <v>13.146000000000001</v>
      </c>
      <c r="F21">
        <v>9</v>
      </c>
      <c r="G21">
        <v>11</v>
      </c>
      <c r="H21">
        <f t="array" ref="H21:H25">FREQUENCY(D2:D11,G21:G25)</f>
        <v>2</v>
      </c>
    </row>
    <row r="22" spans="1:8" ht="12.75" customHeight="1" x14ac:dyDescent="0.2">
      <c r="A22" s="2" t="s">
        <v>17</v>
      </c>
      <c r="B22" s="5">
        <f>AVERAGEIF($B$2:$B$11,"="&amp;$A22,C$2:C$11)</f>
        <v>2.8039999999999998</v>
      </c>
      <c r="C22" s="5">
        <f>AVERAGEIF($B$2:$B$11,"="&amp;$A22,D$2:D$11)</f>
        <v>14.835999999999999</v>
      </c>
      <c r="F22">
        <v>11</v>
      </c>
      <c r="G22">
        <v>13</v>
      </c>
      <c r="H22">
        <v>0</v>
      </c>
    </row>
    <row r="23" spans="1:8" ht="12.75" customHeight="1" x14ac:dyDescent="0.2">
      <c r="F23">
        <v>13</v>
      </c>
      <c r="G23">
        <v>15</v>
      </c>
      <c r="H23">
        <v>4</v>
      </c>
    </row>
    <row r="24" spans="1:8" ht="12.75" customHeight="1" x14ac:dyDescent="0.2">
      <c r="F24">
        <v>15</v>
      </c>
      <c r="G24">
        <v>17</v>
      </c>
      <c r="H24">
        <v>4</v>
      </c>
    </row>
    <row r="25" spans="1:8" ht="12.75" customHeight="1" x14ac:dyDescent="0.2">
      <c r="F25" s="2">
        <v>17</v>
      </c>
      <c r="G25" s="2">
        <v>19</v>
      </c>
      <c r="H25" s="2">
        <v>0</v>
      </c>
    </row>
  </sheetData>
  <mergeCells count="3">
    <mergeCell ref="A15:C15"/>
    <mergeCell ref="A16:C16"/>
    <mergeCell ref="A17:C17"/>
  </mergeCells>
  <phoneticPr fontId="4" type="noConversion"/>
  <pageMargins left="0.78740157480314954" right="0.78740157480314954" top="1.2791338582677163" bottom="1.2791338582677163" header="0.98385826771653528" footer="0.98385826771653528"/>
  <pageSetup paperSize="0" fitToWidth="0" fitToHeight="0" pageOrder="overThenDown" orientation="portrait" horizontalDpi="0" verticalDpi="0" copies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8"/>
  <sheetViews>
    <sheetView zoomScale="90" zoomScaleNormal="90" workbookViewId="0">
      <selection activeCell="B7" sqref="B7"/>
    </sheetView>
  </sheetViews>
  <sheetFormatPr defaultRowHeight="14.25" x14ac:dyDescent="0.2"/>
  <cols>
    <col min="1" max="1" width="21" bestFit="1" customWidth="1"/>
    <col min="2" max="2" width="21" customWidth="1"/>
    <col min="3" max="4" width="10" customWidth="1"/>
    <col min="5" max="5" width="12.875" customWidth="1"/>
    <col min="6" max="6" width="16.25" customWidth="1"/>
    <col min="7" max="7" width="21" customWidth="1"/>
    <col min="8" max="8" width="15.125" bestFit="1" customWidth="1"/>
    <col min="9" max="9" width="15.375" bestFit="1" customWidth="1"/>
  </cols>
  <sheetData>
    <row r="1" spans="1:9" ht="15" x14ac:dyDescent="0.25">
      <c r="A1" s="11" t="s">
        <v>25</v>
      </c>
      <c r="B1" s="11" t="s">
        <v>42</v>
      </c>
      <c r="C1" s="11" t="s">
        <v>43</v>
      </c>
      <c r="D1" s="11" t="s">
        <v>69</v>
      </c>
      <c r="E1" s="11" t="s">
        <v>99</v>
      </c>
      <c r="F1" s="11" t="s">
        <v>56</v>
      </c>
      <c r="G1" s="11" t="s">
        <v>57</v>
      </c>
      <c r="H1" s="11" t="s">
        <v>23</v>
      </c>
      <c r="I1" s="11" t="s">
        <v>24</v>
      </c>
    </row>
    <row r="2" spans="1:9" x14ac:dyDescent="0.2">
      <c r="A2" t="s">
        <v>26</v>
      </c>
      <c r="B2" t="s">
        <v>45</v>
      </c>
      <c r="C2" s="12">
        <v>25</v>
      </c>
      <c r="D2">
        <v>19</v>
      </c>
      <c r="E2" s="12">
        <f>C2*D2</f>
        <v>475</v>
      </c>
      <c r="F2" t="s">
        <v>90</v>
      </c>
      <c r="G2" t="str">
        <f t="shared" ref="G2:G17" si="0">IFERROR(VLOOKUP(F2,tabela_info,2,FALSE),"")</f>
        <v>Fisher</v>
      </c>
      <c r="H2" t="str">
        <f t="shared" ref="H2:H17" si="1">IFERROR(VLOOKUP(F2,tabela_info,3,FALSE),"")</f>
        <v>Diadema</v>
      </c>
      <c r="I2" t="str">
        <f t="shared" ref="I2:I17" si="2">IFERROR(VLOOKUP(F2,tabela_info,4,FALSE),"")</f>
        <v>(011) 99872-3150</v>
      </c>
    </row>
    <row r="3" spans="1:9" x14ac:dyDescent="0.2">
      <c r="A3" t="s">
        <v>27</v>
      </c>
      <c r="B3" t="s">
        <v>44</v>
      </c>
      <c r="C3" s="12">
        <v>12</v>
      </c>
      <c r="D3">
        <v>0</v>
      </c>
      <c r="E3" s="12">
        <f t="shared" ref="E3:E17" si="3">C3*D3</f>
        <v>0</v>
      </c>
      <c r="F3" t="s">
        <v>76</v>
      </c>
      <c r="G3" t="str">
        <f t="shared" si="0"/>
        <v>Durão</v>
      </c>
      <c r="H3" t="str">
        <f t="shared" si="1"/>
        <v>Mogi Das Cruzes</v>
      </c>
      <c r="I3" t="str">
        <f t="shared" si="2"/>
        <v>(011) 99705-6544</v>
      </c>
    </row>
    <row r="4" spans="1:9" x14ac:dyDescent="0.2">
      <c r="A4" t="s">
        <v>28</v>
      </c>
      <c r="B4" t="s">
        <v>44</v>
      </c>
      <c r="C4" s="12">
        <v>15</v>
      </c>
      <c r="D4">
        <v>50</v>
      </c>
      <c r="E4" s="12">
        <f t="shared" si="3"/>
        <v>750</v>
      </c>
      <c r="F4" t="s">
        <v>72</v>
      </c>
      <c r="G4" t="str">
        <f t="shared" si="0"/>
        <v>Ferreira</v>
      </c>
      <c r="H4" t="str">
        <f t="shared" si="1"/>
        <v>Diadema</v>
      </c>
      <c r="I4" t="str">
        <f t="shared" si="2"/>
        <v>(011) 99872-2899</v>
      </c>
    </row>
    <row r="5" spans="1:9" x14ac:dyDescent="0.2">
      <c r="A5" t="s">
        <v>29</v>
      </c>
      <c r="B5" t="s">
        <v>46</v>
      </c>
      <c r="C5" s="12">
        <v>1.2</v>
      </c>
      <c r="D5">
        <v>10</v>
      </c>
      <c r="E5" s="12">
        <f t="shared" si="3"/>
        <v>12</v>
      </c>
      <c r="F5" t="s">
        <v>80</v>
      </c>
      <c r="G5" t="str">
        <f t="shared" si="0"/>
        <v>Genesio</v>
      </c>
      <c r="H5" t="str">
        <f t="shared" si="1"/>
        <v>Jundiai</v>
      </c>
      <c r="I5" t="str">
        <f t="shared" si="2"/>
        <v>(011) 98852-9603</v>
      </c>
    </row>
    <row r="6" spans="1:9" x14ac:dyDescent="0.2">
      <c r="A6" t="s">
        <v>30</v>
      </c>
      <c r="B6" t="s">
        <v>47</v>
      </c>
      <c r="C6" s="12">
        <v>3.5</v>
      </c>
      <c r="D6">
        <v>52</v>
      </c>
      <c r="E6" s="12">
        <f t="shared" si="3"/>
        <v>182</v>
      </c>
      <c r="F6" t="s">
        <v>72</v>
      </c>
      <c r="G6" t="str">
        <f t="shared" si="0"/>
        <v>Ferreira</v>
      </c>
      <c r="H6" t="str">
        <f t="shared" si="1"/>
        <v>Diadema</v>
      </c>
      <c r="I6" t="str">
        <f t="shared" si="2"/>
        <v>(011) 99872-2899</v>
      </c>
    </row>
    <row r="7" spans="1:9" x14ac:dyDescent="0.2">
      <c r="A7" t="s">
        <v>31</v>
      </c>
      <c r="B7" t="s">
        <v>48</v>
      </c>
      <c r="C7" s="12">
        <v>35</v>
      </c>
      <c r="D7">
        <v>30</v>
      </c>
      <c r="E7" s="12">
        <f t="shared" si="3"/>
        <v>1050</v>
      </c>
      <c r="F7" t="s">
        <v>76</v>
      </c>
      <c r="G7" t="str">
        <f t="shared" si="0"/>
        <v>Durão</v>
      </c>
      <c r="H7" t="str">
        <f t="shared" si="1"/>
        <v>Mogi Das Cruzes</v>
      </c>
      <c r="I7" t="str">
        <f t="shared" si="2"/>
        <v>(011) 99705-6544</v>
      </c>
    </row>
    <row r="8" spans="1:9" x14ac:dyDescent="0.2">
      <c r="A8" t="s">
        <v>32</v>
      </c>
      <c r="B8" t="s">
        <v>49</v>
      </c>
      <c r="C8" s="12">
        <v>45</v>
      </c>
      <c r="D8">
        <v>14</v>
      </c>
      <c r="E8" s="12">
        <f t="shared" si="3"/>
        <v>630</v>
      </c>
      <c r="F8" t="s">
        <v>90</v>
      </c>
      <c r="G8" t="str">
        <f t="shared" si="0"/>
        <v>Fisher</v>
      </c>
      <c r="H8" t="str">
        <f t="shared" si="1"/>
        <v>Diadema</v>
      </c>
      <c r="I8" t="str">
        <f t="shared" si="2"/>
        <v>(011) 99872-3150</v>
      </c>
    </row>
    <row r="9" spans="1:9" x14ac:dyDescent="0.2">
      <c r="A9" t="s">
        <v>33</v>
      </c>
      <c r="B9" t="s">
        <v>44</v>
      </c>
      <c r="C9" s="12">
        <v>20</v>
      </c>
      <c r="D9">
        <v>55</v>
      </c>
      <c r="E9" s="12">
        <f t="shared" si="3"/>
        <v>1100</v>
      </c>
      <c r="F9" t="s">
        <v>76</v>
      </c>
      <c r="G9" t="str">
        <f t="shared" si="0"/>
        <v>Durão</v>
      </c>
      <c r="H9" t="str">
        <f t="shared" si="1"/>
        <v>Mogi Das Cruzes</v>
      </c>
      <c r="I9" t="str">
        <f t="shared" si="2"/>
        <v>(011) 99705-6544</v>
      </c>
    </row>
    <row r="10" spans="1:9" x14ac:dyDescent="0.2">
      <c r="A10" t="s">
        <v>34</v>
      </c>
      <c r="B10" t="s">
        <v>50</v>
      </c>
      <c r="C10" s="12">
        <v>2</v>
      </c>
      <c r="D10">
        <v>74</v>
      </c>
      <c r="E10" s="12">
        <f t="shared" si="3"/>
        <v>148</v>
      </c>
      <c r="F10" t="s">
        <v>72</v>
      </c>
      <c r="G10" t="str">
        <f t="shared" si="0"/>
        <v>Ferreira</v>
      </c>
      <c r="H10" t="str">
        <f t="shared" si="1"/>
        <v>Diadema</v>
      </c>
      <c r="I10" t="str">
        <f t="shared" si="2"/>
        <v>(011) 99872-2899</v>
      </c>
    </row>
    <row r="11" spans="1:9" x14ac:dyDescent="0.2">
      <c r="A11" t="s">
        <v>35</v>
      </c>
      <c r="B11" t="s">
        <v>51</v>
      </c>
      <c r="C11" s="12">
        <v>65</v>
      </c>
      <c r="D11">
        <v>85</v>
      </c>
      <c r="E11" s="12">
        <f t="shared" si="3"/>
        <v>5525</v>
      </c>
      <c r="F11" t="s">
        <v>80</v>
      </c>
      <c r="G11" t="str">
        <f t="shared" si="0"/>
        <v>Genesio</v>
      </c>
      <c r="H11" t="str">
        <f t="shared" si="1"/>
        <v>Jundiai</v>
      </c>
      <c r="I11" t="str">
        <f t="shared" si="2"/>
        <v>(011) 98852-9603</v>
      </c>
    </row>
    <row r="12" spans="1:9" x14ac:dyDescent="0.2">
      <c r="A12" t="s">
        <v>36</v>
      </c>
      <c r="B12" t="s">
        <v>51</v>
      </c>
      <c r="C12" s="12">
        <v>120</v>
      </c>
      <c r="D12">
        <v>69</v>
      </c>
      <c r="E12" s="12">
        <f t="shared" si="3"/>
        <v>8280</v>
      </c>
      <c r="F12" t="s">
        <v>87</v>
      </c>
      <c r="G12" t="str">
        <f t="shared" si="0"/>
        <v>Canela</v>
      </c>
      <c r="H12" t="str">
        <f t="shared" si="1"/>
        <v>Jundiai</v>
      </c>
      <c r="I12" t="str">
        <f t="shared" si="2"/>
        <v>(011) 98852-8316</v>
      </c>
    </row>
    <row r="13" spans="1:9" x14ac:dyDescent="0.2">
      <c r="A13" t="s">
        <v>37</v>
      </c>
      <c r="B13" t="s">
        <v>52</v>
      </c>
      <c r="C13" s="12">
        <v>25</v>
      </c>
      <c r="D13">
        <v>25</v>
      </c>
      <c r="E13" s="12">
        <f t="shared" si="3"/>
        <v>625</v>
      </c>
      <c r="F13" t="s">
        <v>76</v>
      </c>
      <c r="G13" t="str">
        <f t="shared" si="0"/>
        <v>Durão</v>
      </c>
      <c r="H13" t="str">
        <f t="shared" si="1"/>
        <v>Mogi Das Cruzes</v>
      </c>
      <c r="I13" t="str">
        <f t="shared" si="2"/>
        <v>(011) 99705-6544</v>
      </c>
    </row>
    <row r="14" spans="1:9" x14ac:dyDescent="0.2">
      <c r="A14" t="s">
        <v>38</v>
      </c>
      <c r="B14" t="s">
        <v>53</v>
      </c>
      <c r="C14" s="12">
        <v>5</v>
      </c>
      <c r="D14">
        <v>14</v>
      </c>
      <c r="E14" s="12">
        <f t="shared" si="3"/>
        <v>70</v>
      </c>
      <c r="F14" t="s">
        <v>90</v>
      </c>
      <c r="G14" t="str">
        <f t="shared" si="0"/>
        <v>Fisher</v>
      </c>
      <c r="H14" t="str">
        <f t="shared" si="1"/>
        <v>Diadema</v>
      </c>
      <c r="I14" t="str">
        <f t="shared" si="2"/>
        <v>(011) 99872-3150</v>
      </c>
    </row>
    <row r="15" spans="1:9" x14ac:dyDescent="0.2">
      <c r="A15" t="s">
        <v>39</v>
      </c>
      <c r="B15" t="s">
        <v>54</v>
      </c>
      <c r="C15" s="12">
        <v>10</v>
      </c>
      <c r="D15">
        <v>25</v>
      </c>
      <c r="E15" s="12">
        <f t="shared" si="3"/>
        <v>250</v>
      </c>
      <c r="F15" t="s">
        <v>76</v>
      </c>
      <c r="G15" t="str">
        <f t="shared" si="0"/>
        <v>Durão</v>
      </c>
      <c r="H15" t="str">
        <f t="shared" si="1"/>
        <v>Mogi Das Cruzes</v>
      </c>
      <c r="I15" t="str">
        <f t="shared" si="2"/>
        <v>(011) 99705-6544</v>
      </c>
    </row>
    <row r="16" spans="1:9" x14ac:dyDescent="0.2">
      <c r="A16" t="s">
        <v>40</v>
      </c>
      <c r="B16" t="s">
        <v>54</v>
      </c>
      <c r="C16" s="12">
        <v>15</v>
      </c>
      <c r="D16">
        <v>14</v>
      </c>
      <c r="E16" s="12">
        <f t="shared" si="3"/>
        <v>210</v>
      </c>
      <c r="F16" t="s">
        <v>72</v>
      </c>
      <c r="G16" t="str">
        <f t="shared" si="0"/>
        <v>Ferreira</v>
      </c>
      <c r="H16" t="str">
        <f t="shared" si="1"/>
        <v>Diadema</v>
      </c>
      <c r="I16" t="str">
        <f t="shared" si="2"/>
        <v>(011) 99872-2899</v>
      </c>
    </row>
    <row r="17" spans="1:9" x14ac:dyDescent="0.2">
      <c r="A17" t="s">
        <v>41</v>
      </c>
      <c r="B17" t="s">
        <v>55</v>
      </c>
      <c r="C17" s="12">
        <v>250</v>
      </c>
      <c r="D17">
        <v>52</v>
      </c>
      <c r="E17" s="12">
        <f t="shared" si="3"/>
        <v>13000</v>
      </c>
      <c r="F17" t="s">
        <v>80</v>
      </c>
      <c r="G17" t="str">
        <f t="shared" si="0"/>
        <v>Genesio</v>
      </c>
      <c r="H17" t="str">
        <f t="shared" si="1"/>
        <v>Jundiai</v>
      </c>
      <c r="I17" t="str">
        <f t="shared" si="2"/>
        <v>(011) 98852-9603</v>
      </c>
    </row>
    <row r="18" spans="1:9" x14ac:dyDescent="0.2">
      <c r="E18" s="12"/>
      <c r="G18" t="str">
        <f>IFERROR(VLOOKUP(F18,Vendedores!#REF!,2,FALSE),"")</f>
        <v/>
      </c>
    </row>
  </sheetData>
  <sheetProtection sheet="1" formatCells="0" formatColumns="0" formatRows="0" insertColumns="0" insertRows="0" insertHyperlinks="0" deleteColumns="0" deleteRows="0" sort="0" pivotTables="0"/>
  <protectedRanges>
    <protectedRange sqref="A2:F17" name="Intervalo1"/>
  </protectedRanges>
  <dataValidations count="1">
    <dataValidation type="whole" allowBlank="1" showInputMessage="1" showErrorMessage="1" error="VALOR INVÁLIDO" prompt="digitar número inteiro (0-9999)" sqref="D2:D17 E2:E18" xr:uid="{6FFCC0F2-9D6D-48CE-A4E3-5E4101A33AC0}">
      <formula1>0</formula1>
      <formula2>9999</formula2>
    </dataValidation>
  </dataValidations>
  <pageMargins left="0" right="0" top="0.39370078740157483" bottom="0.39370078740157483" header="0" footer="0"/>
  <pageSetup paperSize="0" fitToWidth="0" fitToHeight="0" pageOrder="overThenDown" horizontalDpi="0" verticalDpi="0" copies="0"/>
  <headerFooter>
    <oddHeader>&amp;C&amp;A</oddHeader>
    <oddFooter>&amp;CPágina &amp;P</oddFooter>
  </headerFooter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error="VENDEDOR NÃO CADASTRADO" prompt="Selecione o nome do vendedor" xr:uid="{01F3EB79-BCFB-4B79-96C9-7BDE4745083D}">
          <x14:formula1>
            <xm:f>Vendedores!$A$2:$A$9</xm:f>
          </x14:formula1>
          <xm:sqref>F2:F19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92492D-8EAD-456B-97DC-E062F9F2648E}">
  <dimension ref="A1:D16"/>
  <sheetViews>
    <sheetView zoomScale="145" zoomScaleNormal="145" workbookViewId="0">
      <selection activeCell="A16" sqref="A16"/>
    </sheetView>
  </sheetViews>
  <sheetFormatPr defaultRowHeight="14.25" x14ac:dyDescent="0.2"/>
  <cols>
    <col min="2" max="2" width="12.75" bestFit="1" customWidth="1"/>
    <col min="3" max="3" width="22.5" bestFit="1" customWidth="1"/>
    <col min="4" max="4" width="12.75" bestFit="1" customWidth="1"/>
  </cols>
  <sheetData>
    <row r="1" spans="1:4" x14ac:dyDescent="0.2">
      <c r="A1" s="15" t="s">
        <v>3</v>
      </c>
      <c r="B1" s="15"/>
      <c r="C1" s="15" t="s">
        <v>4</v>
      </c>
      <c r="D1" s="15"/>
    </row>
    <row r="3" spans="1:4" x14ac:dyDescent="0.2">
      <c r="A3" t="s">
        <v>1</v>
      </c>
      <c r="B3">
        <v>2.7470000000000003</v>
      </c>
      <c r="C3" t="s">
        <v>1</v>
      </c>
      <c r="D3">
        <v>13.991000000000003</v>
      </c>
    </row>
    <row r="4" spans="1:4" x14ac:dyDescent="0.2">
      <c r="A4" t="s">
        <v>58</v>
      </c>
      <c r="B4">
        <v>6.6064783020574253E-2</v>
      </c>
      <c r="C4" t="s">
        <v>58</v>
      </c>
      <c r="D4">
        <v>0.73467521168653904</v>
      </c>
    </row>
    <row r="5" spans="1:4" x14ac:dyDescent="0.2">
      <c r="A5" t="s">
        <v>59</v>
      </c>
      <c r="B5">
        <v>2.78</v>
      </c>
      <c r="C5" t="s">
        <v>59</v>
      </c>
      <c r="D5">
        <v>14.335000000000001</v>
      </c>
    </row>
    <row r="6" spans="1:4" x14ac:dyDescent="0.2">
      <c r="A6" t="s">
        <v>60</v>
      </c>
      <c r="B6">
        <v>2.78</v>
      </c>
      <c r="C6" t="s">
        <v>60</v>
      </c>
      <c r="D6" t="e">
        <v>#N/A</v>
      </c>
    </row>
    <row r="7" spans="1:4" x14ac:dyDescent="0.2">
      <c r="A7" t="s">
        <v>61</v>
      </c>
      <c r="B7">
        <v>0.20891518746983323</v>
      </c>
      <c r="C7" t="s">
        <v>61</v>
      </c>
      <c r="D7">
        <v>2.3232470093958177</v>
      </c>
    </row>
    <row r="8" spans="1:4" x14ac:dyDescent="0.2">
      <c r="A8" t="s">
        <v>62</v>
      </c>
      <c r="B8">
        <v>4.3645555555555562E-2</v>
      </c>
      <c r="C8" t="s">
        <v>62</v>
      </c>
      <c r="D8">
        <v>5.3974766666666101</v>
      </c>
    </row>
    <row r="9" spans="1:4" x14ac:dyDescent="0.2">
      <c r="A9" t="s">
        <v>63</v>
      </c>
      <c r="B9">
        <v>0.87575832793325237</v>
      </c>
      <c r="C9" t="s">
        <v>63</v>
      </c>
      <c r="D9">
        <v>0.53383236918763544</v>
      </c>
    </row>
    <row r="10" spans="1:4" x14ac:dyDescent="0.2">
      <c r="A10" t="s">
        <v>64</v>
      </c>
      <c r="B10">
        <v>-1.2394817611535445</v>
      </c>
      <c r="C10" t="s">
        <v>64</v>
      </c>
      <c r="D10">
        <v>-1.0162485417174683</v>
      </c>
    </row>
    <row r="11" spans="1:4" x14ac:dyDescent="0.2">
      <c r="A11" t="s">
        <v>65</v>
      </c>
      <c r="B11">
        <v>0.66000000000000014</v>
      </c>
      <c r="C11" t="s">
        <v>65</v>
      </c>
      <c r="D11">
        <v>7.4999999999999982</v>
      </c>
    </row>
    <row r="12" spans="1:4" x14ac:dyDescent="0.2">
      <c r="A12" t="s">
        <v>66</v>
      </c>
      <c r="B12">
        <v>2.3199999999999998</v>
      </c>
      <c r="C12" t="s">
        <v>66</v>
      </c>
      <c r="D12">
        <v>9.4</v>
      </c>
    </row>
    <row r="13" spans="1:4" x14ac:dyDescent="0.2">
      <c r="A13" t="s">
        <v>67</v>
      </c>
      <c r="B13">
        <v>2.98</v>
      </c>
      <c r="C13" t="s">
        <v>67</v>
      </c>
      <c r="D13">
        <v>16.899999999999999</v>
      </c>
    </row>
    <row r="14" spans="1:4" x14ac:dyDescent="0.2">
      <c r="A14" t="s">
        <v>2</v>
      </c>
      <c r="B14">
        <v>27.470000000000002</v>
      </c>
      <c r="C14" t="s">
        <v>2</v>
      </c>
      <c r="D14">
        <v>139.91000000000003</v>
      </c>
    </row>
    <row r="15" spans="1:4" x14ac:dyDescent="0.2">
      <c r="A15" t="s">
        <v>13</v>
      </c>
      <c r="B15">
        <v>10</v>
      </c>
      <c r="C15" t="s">
        <v>13</v>
      </c>
      <c r="D15">
        <v>10</v>
      </c>
    </row>
    <row r="16" spans="1:4" ht="15" thickBot="1" x14ac:dyDescent="0.25">
      <c r="A16" s="14" t="s">
        <v>68</v>
      </c>
      <c r="B16" s="14">
        <v>0.14944892211870128</v>
      </c>
      <c r="C16" s="14" t="s">
        <v>68</v>
      </c>
      <c r="D16" s="14">
        <v>1.6619507924469918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4F9143-8FD7-453F-86EE-04F81911DBD8}">
  <dimension ref="A1:H9"/>
  <sheetViews>
    <sheetView zoomScale="160" zoomScaleNormal="160" workbookViewId="0">
      <selection activeCell="A2" sqref="A2:D9"/>
    </sheetView>
  </sheetViews>
  <sheetFormatPr defaultRowHeight="14.25" x14ac:dyDescent="0.2"/>
  <cols>
    <col min="8" max="8" width="9.875" bestFit="1" customWidth="1"/>
  </cols>
  <sheetData>
    <row r="1" spans="1:8" x14ac:dyDescent="0.2">
      <c r="A1" t="s">
        <v>70</v>
      </c>
      <c r="B1" t="s">
        <v>71</v>
      </c>
      <c r="C1" t="s">
        <v>23</v>
      </c>
      <c r="D1" t="s">
        <v>24</v>
      </c>
    </row>
    <row r="2" spans="1:8" x14ac:dyDescent="0.2">
      <c r="A2" t="s">
        <v>72</v>
      </c>
      <c r="B2" t="s">
        <v>73</v>
      </c>
      <c r="C2" t="s">
        <v>74</v>
      </c>
      <c r="D2" t="s">
        <v>75</v>
      </c>
      <c r="H2" s="16"/>
    </row>
    <row r="3" spans="1:8" x14ac:dyDescent="0.2">
      <c r="A3" t="s">
        <v>76</v>
      </c>
      <c r="B3" t="s">
        <v>77</v>
      </c>
      <c r="C3" t="s">
        <v>78</v>
      </c>
      <c r="D3" t="s">
        <v>79</v>
      </c>
    </row>
    <row r="4" spans="1:8" x14ac:dyDescent="0.2">
      <c r="A4" t="s">
        <v>80</v>
      </c>
      <c r="B4" t="s">
        <v>81</v>
      </c>
      <c r="C4" t="s">
        <v>82</v>
      </c>
      <c r="D4" t="s">
        <v>83</v>
      </c>
    </row>
    <row r="5" spans="1:8" x14ac:dyDescent="0.2">
      <c r="A5" t="s">
        <v>84</v>
      </c>
      <c r="B5" t="s">
        <v>85</v>
      </c>
      <c r="C5" t="s">
        <v>78</v>
      </c>
      <c r="D5" t="s">
        <v>86</v>
      </c>
    </row>
    <row r="6" spans="1:8" x14ac:dyDescent="0.2">
      <c r="A6" t="s">
        <v>87</v>
      </c>
      <c r="B6" t="s">
        <v>88</v>
      </c>
      <c r="C6" t="s">
        <v>82</v>
      </c>
      <c r="D6" t="s">
        <v>89</v>
      </c>
    </row>
    <row r="7" spans="1:8" x14ac:dyDescent="0.2">
      <c r="A7" t="s">
        <v>90</v>
      </c>
      <c r="B7" t="s">
        <v>91</v>
      </c>
      <c r="C7" t="s">
        <v>74</v>
      </c>
      <c r="D7" t="s">
        <v>92</v>
      </c>
    </row>
    <row r="8" spans="1:8" x14ac:dyDescent="0.2">
      <c r="A8" t="s">
        <v>93</v>
      </c>
      <c r="B8" t="s">
        <v>94</v>
      </c>
      <c r="C8" t="s">
        <v>82</v>
      </c>
      <c r="D8" t="s">
        <v>95</v>
      </c>
    </row>
    <row r="9" spans="1:8" x14ac:dyDescent="0.2">
      <c r="A9" t="s">
        <v>96</v>
      </c>
      <c r="B9" t="s">
        <v>97</v>
      </c>
      <c r="C9" t="s">
        <v>82</v>
      </c>
      <c r="D9" t="s">
        <v>98</v>
      </c>
    </row>
  </sheetData>
  <phoneticPr fontId="4" type="noConversion"/>
  <dataValidations count="1">
    <dataValidation type="textLength" allowBlank="1" showInputMessage="1" showErrorMessage="1" sqref="H2" xr:uid="{93DD0BD6-6A55-44FF-A044-B0F7EBD9612C}">
      <formula1>1</formula1>
      <formula2>1</formula2>
    </dataValidation>
  </dataValidation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20</TotalTime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4</vt:i4>
      </vt:variant>
      <vt:variant>
        <vt:lpstr>Intervalos Nomeados</vt:lpstr>
      </vt:variant>
      <vt:variant>
        <vt:i4>1</vt:i4>
      </vt:variant>
    </vt:vector>
  </HeadingPairs>
  <TitlesOfParts>
    <vt:vector size="5" baseType="lpstr">
      <vt:lpstr>Exerc1</vt:lpstr>
      <vt:lpstr>Exerc2</vt:lpstr>
      <vt:lpstr>Estat-Desc</vt:lpstr>
      <vt:lpstr>Vendedores</vt:lpstr>
      <vt:lpstr>tabela_info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euclides</dc:creator>
  <cp:lastModifiedBy>Alan Rodrigo Panosso</cp:lastModifiedBy>
  <cp:revision>7</cp:revision>
  <dcterms:created xsi:type="dcterms:W3CDTF">2001-01-17T08:04:38Z</dcterms:created>
  <dcterms:modified xsi:type="dcterms:W3CDTF">2024-05-31T12:09:45Z</dcterms:modified>
</cp:coreProperties>
</file>