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hub\delineamentos22\aula02\"/>
    </mc:Choice>
  </mc:AlternateContent>
  <bookViews>
    <workbookView xWindow="0" yWindow="0" windowWidth="20460" windowHeight="897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1" l="1"/>
  <c r="C29" i="1"/>
  <c r="H27" i="1"/>
  <c r="D112" i="1" l="1"/>
  <c r="E112" i="1"/>
  <c r="F80" i="1"/>
  <c r="G80" i="1" s="1"/>
  <c r="H80" i="1" s="1"/>
  <c r="F81" i="1"/>
  <c r="G81" i="1" s="1"/>
  <c r="H81" i="1" s="1"/>
  <c r="F82" i="1"/>
  <c r="G82" i="1" s="1"/>
  <c r="H82" i="1" s="1"/>
  <c r="F83" i="1"/>
  <c r="G83" i="1" s="1"/>
  <c r="H83" i="1" s="1"/>
  <c r="F84" i="1"/>
  <c r="G84" i="1" s="1"/>
  <c r="H84" i="1" s="1"/>
  <c r="F85" i="1"/>
  <c r="F86" i="1"/>
  <c r="F87" i="1"/>
  <c r="G87" i="1" s="1"/>
  <c r="H87" i="1" s="1"/>
  <c r="E92" i="1"/>
  <c r="D88" i="1"/>
  <c r="E87" i="1"/>
  <c r="G86" i="1"/>
  <c r="H86" i="1" s="1"/>
  <c r="E86" i="1"/>
  <c r="G85" i="1"/>
  <c r="H85" i="1" s="1"/>
  <c r="E85" i="1"/>
  <c r="E84" i="1"/>
  <c r="E83" i="1"/>
  <c r="E82" i="1"/>
  <c r="E81" i="1"/>
  <c r="E88" i="1" s="1"/>
  <c r="C93" i="1" s="1"/>
  <c r="E80" i="1"/>
  <c r="F49" i="1"/>
  <c r="G49" i="1" s="1"/>
  <c r="H49" i="1" s="1"/>
  <c r="F50" i="1"/>
  <c r="G50" i="1" s="1"/>
  <c r="H50" i="1" s="1"/>
  <c r="F51" i="1"/>
  <c r="G51" i="1" s="1"/>
  <c r="H51" i="1" s="1"/>
  <c r="F52" i="1"/>
  <c r="G52" i="1" s="1"/>
  <c r="H52" i="1" s="1"/>
  <c r="F53" i="1"/>
  <c r="G53" i="1" s="1"/>
  <c r="H53" i="1" s="1"/>
  <c r="F54" i="1"/>
  <c r="F55" i="1"/>
  <c r="F56" i="1"/>
  <c r="G56" i="1" s="1"/>
  <c r="H56" i="1" s="1"/>
  <c r="E61" i="1"/>
  <c r="D57" i="1"/>
  <c r="E56" i="1"/>
  <c r="G55" i="1"/>
  <c r="H55" i="1" s="1"/>
  <c r="E55" i="1"/>
  <c r="G54" i="1"/>
  <c r="H54" i="1" s="1"/>
  <c r="E54" i="1"/>
  <c r="E53" i="1"/>
  <c r="E52" i="1"/>
  <c r="E51" i="1"/>
  <c r="E50" i="1"/>
  <c r="E49" i="1"/>
  <c r="E57" i="1" s="1"/>
  <c r="C62" i="1" s="1"/>
  <c r="G29" i="1"/>
  <c r="C30" i="1"/>
  <c r="D110" i="1" s="1"/>
  <c r="D111" i="1" s="1"/>
  <c r="E111" i="1" s="1"/>
  <c r="E31" i="1"/>
  <c r="F20" i="1"/>
  <c r="F21" i="1"/>
  <c r="G21" i="1" s="1"/>
  <c r="H21" i="1" s="1"/>
  <c r="F22" i="1"/>
  <c r="G22" i="1" s="1"/>
  <c r="H22" i="1" s="1"/>
  <c r="F23" i="1"/>
  <c r="G23" i="1" s="1"/>
  <c r="H23" i="1" s="1"/>
  <c r="F24" i="1"/>
  <c r="F25" i="1"/>
  <c r="F26" i="1"/>
  <c r="G26" i="1" s="1"/>
  <c r="H26" i="1" s="1"/>
  <c r="F19" i="1"/>
  <c r="G19" i="1" s="1"/>
  <c r="H19" i="1" s="1"/>
  <c r="D27" i="1"/>
  <c r="E26" i="1"/>
  <c r="G25" i="1"/>
  <c r="H25" i="1" s="1"/>
  <c r="E25" i="1"/>
  <c r="G24" i="1"/>
  <c r="H24" i="1" s="1"/>
  <c r="E24" i="1"/>
  <c r="E23" i="1"/>
  <c r="E22" i="1"/>
  <c r="E21" i="1"/>
  <c r="G20" i="1"/>
  <c r="H20" i="1" s="1"/>
  <c r="E20" i="1"/>
  <c r="E19" i="1"/>
  <c r="E27" i="1" s="1"/>
  <c r="C32" i="1" s="1"/>
  <c r="E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E3" i="1"/>
  <c r="E4" i="1"/>
  <c r="E5" i="1"/>
  <c r="E6" i="1"/>
  <c r="E7" i="1"/>
  <c r="E8" i="1"/>
  <c r="E9" i="1"/>
  <c r="D10" i="1"/>
  <c r="G30" i="1" l="1"/>
  <c r="E110" i="1"/>
  <c r="H88" i="1"/>
  <c r="C91" i="1" s="1"/>
  <c r="C90" i="1" s="1"/>
  <c r="H57" i="1"/>
  <c r="C60" i="1" s="1"/>
  <c r="E60" i="1" s="1"/>
  <c r="F60" i="1" s="1"/>
  <c r="E30" i="1"/>
  <c r="F30" i="1" s="1"/>
  <c r="E10" i="1"/>
  <c r="C15" i="1" s="1"/>
  <c r="H10" i="1"/>
  <c r="C13" i="1" s="1"/>
  <c r="E13" i="1" s="1"/>
  <c r="F111" i="1" l="1"/>
  <c r="F110" i="1"/>
  <c r="F112" i="1"/>
  <c r="C94" i="1"/>
  <c r="G90" i="1"/>
  <c r="E90" i="1"/>
  <c r="F90" i="1" s="1"/>
  <c r="G60" i="1"/>
  <c r="E29" i="1"/>
  <c r="F29" i="1" s="1"/>
  <c r="C12" i="1"/>
  <c r="E12" i="1" s="1"/>
  <c r="F12" i="1" s="1"/>
  <c r="G59" i="1" l="1"/>
  <c r="C63" i="1"/>
  <c r="E59" i="1"/>
  <c r="F59" i="1" s="1"/>
</calcChain>
</file>

<file path=xl/sharedStrings.xml><?xml version="1.0" encoding="utf-8"?>
<sst xmlns="http://schemas.openxmlformats.org/spreadsheetml/2006/main" count="139" uniqueCount="43">
  <si>
    <t>A</t>
  </si>
  <si>
    <t>B</t>
  </si>
  <si>
    <t>C</t>
  </si>
  <si>
    <t>D</t>
  </si>
  <si>
    <t>TRAT</t>
  </si>
  <si>
    <t>DOSE</t>
  </si>
  <si>
    <t>REP</t>
  </si>
  <si>
    <t>Y²</t>
  </si>
  <si>
    <t xml:space="preserve">SQT = </t>
  </si>
  <si>
    <t>Mod_media</t>
  </si>
  <si>
    <t>Desvio</t>
  </si>
  <si>
    <t>Desvio²</t>
  </si>
  <si>
    <t>SQD =</t>
  </si>
  <si>
    <t xml:space="preserve">SQTr = </t>
  </si>
  <si>
    <t>Y(RESP)</t>
  </si>
  <si>
    <t>SQ</t>
  </si>
  <si>
    <t>GL</t>
  </si>
  <si>
    <t>QM</t>
  </si>
  <si>
    <t>F</t>
  </si>
  <si>
    <t>FV</t>
  </si>
  <si>
    <t>Total</t>
  </si>
  <si>
    <t>Residuo</t>
  </si>
  <si>
    <t>Tratamento</t>
  </si>
  <si>
    <t>Mod_reta</t>
  </si>
  <si>
    <t>Reta</t>
  </si>
  <si>
    <t>Erro Puro</t>
  </si>
  <si>
    <t>Falta Ajuste</t>
  </si>
  <si>
    <t>R²</t>
  </si>
  <si>
    <t xml:space="preserve">SQReta = </t>
  </si>
  <si>
    <t>Mod_quadratico</t>
  </si>
  <si>
    <t>Parábola</t>
  </si>
  <si>
    <t xml:space="preserve">SQParabola = </t>
  </si>
  <si>
    <t>Mod_cubico</t>
  </si>
  <si>
    <t>Cubica</t>
  </si>
  <si>
    <t xml:space="preserve">SQcubica = </t>
  </si>
  <si>
    <t>-</t>
  </si>
  <si>
    <t>x</t>
  </si>
  <si>
    <t>x²</t>
  </si>
  <si>
    <t>x³</t>
  </si>
  <si>
    <t>Parabola/Reta</t>
  </si>
  <si>
    <t>Cubica/Parabola</t>
  </si>
  <si>
    <r>
      <t>SQ</t>
    </r>
    <r>
      <rPr>
        <vertAlign val="subscript"/>
        <sz val="11"/>
        <color theme="1"/>
        <rFont val="Calibri"/>
        <family val="2"/>
        <scheme val="minor"/>
      </rPr>
      <t>TOTAL</t>
    </r>
  </si>
  <si>
    <r>
      <t>R²</t>
    </r>
    <r>
      <rPr>
        <vertAlign val="subscript"/>
        <sz val="11"/>
        <color theme="1"/>
        <rFont val="Calibri"/>
        <family val="2"/>
        <scheme val="minor"/>
      </rPr>
      <t>acumulado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</si>
</sst>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Fill="1" applyBorder="1"/>
    <xf numFmtId="9" fontId="0" fillId="0" borderId="0" xfId="0" applyNumberFormat="1"/>
    <xf numFmtId="0" fontId="0" fillId="0" borderId="4" xfId="0" applyBorder="1"/>
    <xf numFmtId="0" fontId="0" fillId="0" borderId="4" xfId="0" applyFill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Plan1!$B$35</c:f>
              <c:strCache>
                <c:ptCount val="1"/>
                <c:pt idx="0">
                  <c:v>Y(RESP)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7176695278227628E-2"/>
                  <c:y val="0.20767716585821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Plan1!$A$36:$A$43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Plan1!$B$36:$B$43</c:f>
              <c:numCache>
                <c:formatCode>General</c:formatCode>
                <c:ptCount val="8"/>
                <c:pt idx="0">
                  <c:v>8.1999999999999993</c:v>
                </c:pt>
                <c:pt idx="1">
                  <c:v>7.8</c:v>
                </c:pt>
                <c:pt idx="2">
                  <c:v>9.8000000000000007</c:v>
                </c:pt>
                <c:pt idx="3">
                  <c:v>10.4</c:v>
                </c:pt>
                <c:pt idx="4">
                  <c:v>12.5</c:v>
                </c:pt>
                <c:pt idx="5">
                  <c:v>11.5</c:v>
                </c:pt>
                <c:pt idx="6">
                  <c:v>10.8</c:v>
                </c:pt>
                <c:pt idx="7">
                  <c:v>11.2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CC-492F-B629-7F9BDE603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68304"/>
        <c:axId val="-77374832"/>
      </c:scatterChart>
      <c:valAx>
        <c:axId val="-7736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374832"/>
        <c:crosses val="autoZero"/>
        <c:crossBetween val="midCat"/>
      </c:valAx>
      <c:valAx>
        <c:axId val="-773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36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Plan1!$B$35</c:f>
              <c:strCache>
                <c:ptCount val="1"/>
                <c:pt idx="0">
                  <c:v>Y(RESP)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2326761079659332"/>
                  <c:y val="0.2260325342684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Plan1!$A$36:$A$43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Plan1!$B$36:$B$43</c:f>
              <c:numCache>
                <c:formatCode>General</c:formatCode>
                <c:ptCount val="8"/>
                <c:pt idx="0">
                  <c:v>8.1999999999999993</c:v>
                </c:pt>
                <c:pt idx="1">
                  <c:v>7.8</c:v>
                </c:pt>
                <c:pt idx="2">
                  <c:v>9.8000000000000007</c:v>
                </c:pt>
                <c:pt idx="3">
                  <c:v>10.4</c:v>
                </c:pt>
                <c:pt idx="4">
                  <c:v>12.5</c:v>
                </c:pt>
                <c:pt idx="5">
                  <c:v>11.5</c:v>
                </c:pt>
                <c:pt idx="6">
                  <c:v>10.8</c:v>
                </c:pt>
                <c:pt idx="7">
                  <c:v>11.2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65D-4860-99A7-25B21674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73744"/>
        <c:axId val="-77360688"/>
      </c:scatterChart>
      <c:valAx>
        <c:axId val="-773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360688"/>
        <c:crosses val="autoZero"/>
        <c:crossBetween val="midCat"/>
      </c:valAx>
      <c:valAx>
        <c:axId val="-773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3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Plan1!$B$35</c:f>
              <c:strCache>
                <c:ptCount val="1"/>
                <c:pt idx="0">
                  <c:v>Y(RESP)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2668926957939342"/>
                  <c:y val="0.25918011595612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Plan1!$A$36:$A$43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</c:numCache>
            </c:numRef>
          </c:xVal>
          <c:yVal>
            <c:numRef>
              <c:f>Plan1!$B$36:$B$43</c:f>
              <c:numCache>
                <c:formatCode>General</c:formatCode>
                <c:ptCount val="8"/>
                <c:pt idx="0">
                  <c:v>8.1999999999999993</c:v>
                </c:pt>
                <c:pt idx="1">
                  <c:v>7.8</c:v>
                </c:pt>
                <c:pt idx="2">
                  <c:v>9.8000000000000007</c:v>
                </c:pt>
                <c:pt idx="3">
                  <c:v>10.4</c:v>
                </c:pt>
                <c:pt idx="4">
                  <c:v>12.5</c:v>
                </c:pt>
                <c:pt idx="5">
                  <c:v>11.5</c:v>
                </c:pt>
                <c:pt idx="6">
                  <c:v>10.8</c:v>
                </c:pt>
                <c:pt idx="7">
                  <c:v>11.2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84-4478-803F-9927A5D5A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369936"/>
        <c:axId val="-77367760"/>
      </c:scatterChart>
      <c:valAx>
        <c:axId val="-7736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367760"/>
        <c:crosses val="autoZero"/>
        <c:crossBetween val="midCat"/>
      </c:valAx>
      <c:valAx>
        <c:axId val="-773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36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107502</xdr:colOff>
      <xdr:row>33</xdr:row>
      <xdr:rowOff>176811</xdr:rowOff>
    </xdr:from>
    <xdr:to>
      <xdr:col>7</xdr:col>
      <xdr:colOff>441614</xdr:colOff>
      <xdr:row>44</xdr:row>
      <xdr:rowOff>34636</xdr:rowOff>
    </xdr:to>
    <xdr:graphicFrame macro="">
      <xdr:nvGraphicFramePr>
        <xdr:cNvPr id="2" name="Gráfico 1">
          <a:extLst>
            <a:ext uri="{FF2B5EF4-FFF2-40B4-BE49-F238E27FC236}">
              <a16:creationId xmlns="" xmlns:a16="http://schemas.microsoft.com/office/drawing/2014/main" id="{826823CB-60B6-4CEA-BB05-1AB7F733E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107502</xdr:colOff>
      <xdr:row>63</xdr:row>
      <xdr:rowOff>176811</xdr:rowOff>
    </xdr:from>
    <xdr:to>
      <xdr:col>7</xdr:col>
      <xdr:colOff>441614</xdr:colOff>
      <xdr:row>74</xdr:row>
      <xdr:rowOff>34636</xdr:rowOff>
    </xdr:to>
    <xdr:graphicFrame macro="">
      <xdr:nvGraphicFramePr>
        <xdr:cNvPr id="3" name="Gráfico 2">
          <a:extLst>
            <a:ext uri="{FF2B5EF4-FFF2-40B4-BE49-F238E27FC236}">
              <a16:creationId xmlns="" xmlns:a16="http://schemas.microsoft.com/office/drawing/2014/main" id="{5E96CE6A-9E16-4D12-8383-6FC899EDB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107502</xdr:colOff>
      <xdr:row>94</xdr:row>
      <xdr:rowOff>176811</xdr:rowOff>
    </xdr:from>
    <xdr:to>
      <xdr:col>7</xdr:col>
      <xdr:colOff>441614</xdr:colOff>
      <xdr:row>105</xdr:row>
      <xdr:rowOff>34636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8E76F4FC-0CE0-4C90-9A3D-01544B5DA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tabSelected="1" topLeftCell="A25" zoomScale="170" zoomScaleNormal="170" workbookViewId="0">
      <selection activeCell="C31" sqref="C31"/>
    </sheetView>
  </sheetViews>
  <sheetFormatPr defaultRowHeight="15" x14ac:dyDescent="0.25"/>
  <cols>
    <col min="1" max="1" width="11.42578125" customWidth="1"/>
    <col min="2" max="2" width="14.42578125" customWidth="1"/>
    <col min="3" max="3" width="7.28515625" customWidth="1"/>
    <col min="4" max="4" width="8.140625" customWidth="1"/>
    <col min="6" max="6" width="15.5703125" bestFit="1" customWidth="1"/>
  </cols>
  <sheetData>
    <row r="1" spans="1:8" x14ac:dyDescent="0.25">
      <c r="A1" s="1" t="s">
        <v>4</v>
      </c>
      <c r="B1" s="1" t="s">
        <v>5</v>
      </c>
      <c r="C1" s="1" t="s">
        <v>6</v>
      </c>
      <c r="D1" s="1" t="s">
        <v>14</v>
      </c>
      <c r="E1" s="1" t="s">
        <v>7</v>
      </c>
      <c r="F1" s="1" t="s">
        <v>9</v>
      </c>
      <c r="G1" s="1" t="s">
        <v>10</v>
      </c>
      <c r="H1" s="1" t="s">
        <v>11</v>
      </c>
    </row>
    <row r="2" spans="1:8" x14ac:dyDescent="0.25">
      <c r="A2" s="2" t="s">
        <v>0</v>
      </c>
      <c r="B2" s="2">
        <v>1</v>
      </c>
      <c r="C2" s="2">
        <v>1</v>
      </c>
      <c r="D2" s="2">
        <v>8.1999999999999993</v>
      </c>
      <c r="E2" s="2">
        <f>D2*D2</f>
        <v>67.239999999999995</v>
      </c>
      <c r="F2" s="2">
        <v>8</v>
      </c>
      <c r="G2" s="2">
        <f>D2-F2</f>
        <v>0.19999999999999929</v>
      </c>
      <c r="H2" s="2">
        <f>G2*G2</f>
        <v>3.9999999999999716E-2</v>
      </c>
    </row>
    <row r="3" spans="1:8" x14ac:dyDescent="0.25">
      <c r="A3" s="2" t="s">
        <v>0</v>
      </c>
      <c r="B3" s="2">
        <v>1</v>
      </c>
      <c r="C3" s="2">
        <v>2</v>
      </c>
      <c r="D3" s="2">
        <v>7.8</v>
      </c>
      <c r="E3" s="2">
        <f t="shared" ref="E3:E9" si="0">D3*D3</f>
        <v>60.839999999999996</v>
      </c>
      <c r="F3" s="2">
        <v>8</v>
      </c>
      <c r="G3" s="2">
        <f t="shared" ref="G3:G9" si="1">D3-F3</f>
        <v>-0.20000000000000018</v>
      </c>
      <c r="H3" s="2">
        <f>G3*G3</f>
        <v>4.000000000000007E-2</v>
      </c>
    </row>
    <row r="4" spans="1:8" x14ac:dyDescent="0.25">
      <c r="A4" s="2" t="s">
        <v>1</v>
      </c>
      <c r="B4" s="2">
        <v>2</v>
      </c>
      <c r="C4" s="2">
        <v>1</v>
      </c>
      <c r="D4" s="2">
        <v>9.8000000000000007</v>
      </c>
      <c r="E4" s="2">
        <f t="shared" si="0"/>
        <v>96.04000000000002</v>
      </c>
      <c r="F4" s="2">
        <v>10.1</v>
      </c>
      <c r="G4" s="2">
        <f t="shared" si="1"/>
        <v>-0.29999999999999893</v>
      </c>
      <c r="H4" s="2">
        <f t="shared" ref="H4:H9" si="2">G4*G4</f>
        <v>8.9999999999999358E-2</v>
      </c>
    </row>
    <row r="5" spans="1:8" x14ac:dyDescent="0.25">
      <c r="A5" s="2" t="s">
        <v>1</v>
      </c>
      <c r="B5" s="2">
        <v>2</v>
      </c>
      <c r="C5" s="2">
        <v>2</v>
      </c>
      <c r="D5" s="2">
        <v>10.4</v>
      </c>
      <c r="E5" s="2">
        <f t="shared" si="0"/>
        <v>108.16000000000001</v>
      </c>
      <c r="F5" s="2">
        <v>10.1</v>
      </c>
      <c r="G5" s="2">
        <f t="shared" si="1"/>
        <v>0.30000000000000071</v>
      </c>
      <c r="H5" s="2">
        <f t="shared" si="2"/>
        <v>9.0000000000000427E-2</v>
      </c>
    </row>
    <row r="6" spans="1:8" x14ac:dyDescent="0.25">
      <c r="A6" s="2" t="s">
        <v>2</v>
      </c>
      <c r="B6" s="2">
        <v>3</v>
      </c>
      <c r="C6" s="2">
        <v>1</v>
      </c>
      <c r="D6" s="2">
        <v>12.5</v>
      </c>
      <c r="E6" s="2">
        <f t="shared" si="0"/>
        <v>156.25</v>
      </c>
      <c r="F6" s="2">
        <v>12</v>
      </c>
      <c r="G6" s="2">
        <f t="shared" si="1"/>
        <v>0.5</v>
      </c>
      <c r="H6" s="2">
        <f t="shared" si="2"/>
        <v>0.25</v>
      </c>
    </row>
    <row r="7" spans="1:8" x14ac:dyDescent="0.25">
      <c r="A7" s="2" t="s">
        <v>2</v>
      </c>
      <c r="B7" s="2">
        <v>3</v>
      </c>
      <c r="C7" s="2">
        <v>2</v>
      </c>
      <c r="D7" s="2">
        <v>11.5</v>
      </c>
      <c r="E7" s="2">
        <f t="shared" si="0"/>
        <v>132.25</v>
      </c>
      <c r="F7" s="2">
        <v>12</v>
      </c>
      <c r="G7" s="2">
        <f t="shared" si="1"/>
        <v>-0.5</v>
      </c>
      <c r="H7" s="2">
        <f t="shared" si="2"/>
        <v>0.25</v>
      </c>
    </row>
    <row r="8" spans="1:8" x14ac:dyDescent="0.25">
      <c r="A8" s="2" t="s">
        <v>3</v>
      </c>
      <c r="B8" s="2">
        <v>4</v>
      </c>
      <c r="C8" s="2">
        <v>1</v>
      </c>
      <c r="D8" s="2">
        <v>10.8</v>
      </c>
      <c r="E8" s="2">
        <f t="shared" si="0"/>
        <v>116.64000000000001</v>
      </c>
      <c r="F8" s="2">
        <v>11</v>
      </c>
      <c r="G8" s="2">
        <f t="shared" si="1"/>
        <v>-0.19999999999999929</v>
      </c>
      <c r="H8" s="2">
        <f t="shared" si="2"/>
        <v>3.9999999999999716E-2</v>
      </c>
    </row>
    <row r="9" spans="1:8" x14ac:dyDescent="0.25">
      <c r="A9" s="3" t="s">
        <v>3</v>
      </c>
      <c r="B9" s="3">
        <v>4</v>
      </c>
      <c r="C9" s="3">
        <v>2</v>
      </c>
      <c r="D9" s="3">
        <v>11.2</v>
      </c>
      <c r="E9" s="3">
        <f t="shared" si="0"/>
        <v>125.43999999999998</v>
      </c>
      <c r="F9" s="3">
        <v>11</v>
      </c>
      <c r="G9" s="3">
        <f t="shared" si="1"/>
        <v>0.19999999999999929</v>
      </c>
      <c r="H9" s="3">
        <f t="shared" si="2"/>
        <v>3.9999999999999716E-2</v>
      </c>
    </row>
    <row r="10" spans="1:8" x14ac:dyDescent="0.25">
      <c r="D10">
        <f>SUM(D2:D9)</f>
        <v>82.2</v>
      </c>
      <c r="E10">
        <f>SUM(E2:E9)</f>
        <v>862.8599999999999</v>
      </c>
      <c r="H10">
        <f>SUM(H2:H9)</f>
        <v>0.83999999999999897</v>
      </c>
    </row>
    <row r="11" spans="1:8" x14ac:dyDescent="0.25">
      <c r="A11" s="5" t="s">
        <v>19</v>
      </c>
      <c r="B11" s="5"/>
      <c r="C11" s="5" t="s">
        <v>15</v>
      </c>
      <c r="D11" s="5" t="s">
        <v>16</v>
      </c>
      <c r="E11" s="5" t="s">
        <v>17</v>
      </c>
      <c r="F11" s="5" t="s">
        <v>18</v>
      </c>
    </row>
    <row r="12" spans="1:8" x14ac:dyDescent="0.25">
      <c r="A12" s="6" t="s">
        <v>22</v>
      </c>
      <c r="B12" s="6" t="s">
        <v>13</v>
      </c>
      <c r="C12" s="6">
        <f>C15-C13</f>
        <v>17.414999999999882</v>
      </c>
      <c r="D12" s="6">
        <v>3</v>
      </c>
      <c r="E12" s="6">
        <f>C12/D12</f>
        <v>5.8049999999999606</v>
      </c>
      <c r="F12" s="6">
        <f>E12/E13</f>
        <v>27.64285714285699</v>
      </c>
    </row>
    <row r="13" spans="1:8" x14ac:dyDescent="0.25">
      <c r="A13" s="3" t="s">
        <v>21</v>
      </c>
      <c r="B13" s="3" t="s">
        <v>12</v>
      </c>
      <c r="C13" s="3">
        <f>H10</f>
        <v>0.83999999999999897</v>
      </c>
      <c r="D13" s="7">
        <v>4</v>
      </c>
      <c r="E13" s="3">
        <f>C13/D13</f>
        <v>0.20999999999999974</v>
      </c>
      <c r="F13" s="3"/>
    </row>
    <row r="14" spans="1:8" x14ac:dyDescent="0.25">
      <c r="A14" s="2"/>
      <c r="B14" s="2"/>
      <c r="C14" s="2"/>
      <c r="D14" s="2"/>
      <c r="E14" s="2"/>
      <c r="F14" s="2"/>
    </row>
    <row r="15" spans="1:8" x14ac:dyDescent="0.25">
      <c r="A15" s="2" t="s">
        <v>20</v>
      </c>
      <c r="B15" s="2" t="s">
        <v>8</v>
      </c>
      <c r="C15" s="2">
        <f>E10-D10^2/8</f>
        <v>18.254999999999882</v>
      </c>
      <c r="D15" s="4">
        <v>7</v>
      </c>
      <c r="E15" s="2"/>
      <c r="F15" s="2"/>
    </row>
    <row r="18" spans="1:8" x14ac:dyDescent="0.25">
      <c r="A18" s="1" t="s">
        <v>4</v>
      </c>
      <c r="B18" s="1" t="s">
        <v>5</v>
      </c>
      <c r="C18" s="1" t="s">
        <v>6</v>
      </c>
      <c r="D18" s="1" t="s">
        <v>14</v>
      </c>
      <c r="E18" s="1" t="s">
        <v>7</v>
      </c>
      <c r="F18" s="1" t="s">
        <v>23</v>
      </c>
      <c r="G18" s="1" t="s">
        <v>10</v>
      </c>
      <c r="H18" s="1" t="s">
        <v>11</v>
      </c>
    </row>
    <row r="19" spans="1:8" x14ac:dyDescent="0.25">
      <c r="A19" s="2" t="s">
        <v>0</v>
      </c>
      <c r="B19" s="2">
        <v>1</v>
      </c>
      <c r="C19" s="2">
        <v>1</v>
      </c>
      <c r="D19" s="2">
        <v>8.1999999999999993</v>
      </c>
      <c r="E19" s="2">
        <f>D19*D19</f>
        <v>67.239999999999995</v>
      </c>
      <c r="F19" s="6">
        <f>1.09*B19+7.55</f>
        <v>8.64</v>
      </c>
      <c r="G19" s="2">
        <f>D19-F19</f>
        <v>-0.44000000000000128</v>
      </c>
      <c r="H19" s="2">
        <f>G19*G19</f>
        <v>0.19360000000000113</v>
      </c>
    </row>
    <row r="20" spans="1:8" x14ac:dyDescent="0.25">
      <c r="A20" s="2" t="s">
        <v>0</v>
      </c>
      <c r="B20" s="2">
        <v>1</v>
      </c>
      <c r="C20" s="2">
        <v>2</v>
      </c>
      <c r="D20" s="2">
        <v>7.8</v>
      </c>
      <c r="E20" s="2">
        <f t="shared" ref="E20:E26" si="3">D20*D20</f>
        <v>60.839999999999996</v>
      </c>
      <c r="F20" s="2">
        <f t="shared" ref="F20:F26" si="4">1.09*B20+7.55</f>
        <v>8.64</v>
      </c>
      <c r="G20" s="2">
        <f t="shared" ref="G20:G26" si="5">D20-F20</f>
        <v>-0.84000000000000075</v>
      </c>
      <c r="H20" s="2">
        <f>G20*G20</f>
        <v>0.70560000000000123</v>
      </c>
    </row>
    <row r="21" spans="1:8" x14ac:dyDescent="0.25">
      <c r="A21" s="2" t="s">
        <v>1</v>
      </c>
      <c r="B21" s="2">
        <v>2</v>
      </c>
      <c r="C21" s="2">
        <v>1</v>
      </c>
      <c r="D21" s="2">
        <v>9.8000000000000007</v>
      </c>
      <c r="E21" s="2">
        <f t="shared" si="3"/>
        <v>96.04000000000002</v>
      </c>
      <c r="F21" s="2">
        <f t="shared" si="4"/>
        <v>9.73</v>
      </c>
      <c r="G21" s="2">
        <f t="shared" si="5"/>
        <v>7.0000000000000284E-2</v>
      </c>
      <c r="H21" s="2">
        <f t="shared" ref="H21:H26" si="6">G21*G21</f>
        <v>4.9000000000000397E-3</v>
      </c>
    </row>
    <row r="22" spans="1:8" x14ac:dyDescent="0.25">
      <c r="A22" s="2" t="s">
        <v>1</v>
      </c>
      <c r="B22" s="2">
        <v>2</v>
      </c>
      <c r="C22" s="2">
        <v>2</v>
      </c>
      <c r="D22" s="2">
        <v>10.4</v>
      </c>
      <c r="E22" s="2">
        <f t="shared" si="3"/>
        <v>108.16000000000001</v>
      </c>
      <c r="F22" s="2">
        <f t="shared" si="4"/>
        <v>9.73</v>
      </c>
      <c r="G22" s="2">
        <f t="shared" si="5"/>
        <v>0.66999999999999993</v>
      </c>
      <c r="H22" s="2">
        <f t="shared" si="6"/>
        <v>0.44889999999999991</v>
      </c>
    </row>
    <row r="23" spans="1:8" x14ac:dyDescent="0.25">
      <c r="A23" s="2" t="s">
        <v>2</v>
      </c>
      <c r="B23" s="2">
        <v>3</v>
      </c>
      <c r="C23" s="2">
        <v>1</v>
      </c>
      <c r="D23" s="2">
        <v>12.5</v>
      </c>
      <c r="E23" s="2">
        <f t="shared" si="3"/>
        <v>156.25</v>
      </c>
      <c r="F23" s="2">
        <f t="shared" si="4"/>
        <v>10.82</v>
      </c>
      <c r="G23" s="2">
        <f t="shared" si="5"/>
        <v>1.6799999999999997</v>
      </c>
      <c r="H23" s="2">
        <f t="shared" si="6"/>
        <v>2.8223999999999991</v>
      </c>
    </row>
    <row r="24" spans="1:8" x14ac:dyDescent="0.25">
      <c r="A24" s="2" t="s">
        <v>2</v>
      </c>
      <c r="B24" s="2">
        <v>3</v>
      </c>
      <c r="C24" s="2">
        <v>2</v>
      </c>
      <c r="D24" s="2">
        <v>11.5</v>
      </c>
      <c r="E24" s="2">
        <f t="shared" si="3"/>
        <v>132.25</v>
      </c>
      <c r="F24" s="2">
        <f t="shared" si="4"/>
        <v>10.82</v>
      </c>
      <c r="G24" s="2">
        <f t="shared" si="5"/>
        <v>0.67999999999999972</v>
      </c>
      <c r="H24" s="2">
        <f t="shared" si="6"/>
        <v>0.46239999999999959</v>
      </c>
    </row>
    <row r="25" spans="1:8" x14ac:dyDescent="0.25">
      <c r="A25" s="2" t="s">
        <v>3</v>
      </c>
      <c r="B25" s="2">
        <v>4</v>
      </c>
      <c r="C25" s="2">
        <v>1</v>
      </c>
      <c r="D25" s="2">
        <v>10.8</v>
      </c>
      <c r="E25" s="2">
        <f t="shared" si="3"/>
        <v>116.64000000000001</v>
      </c>
      <c r="F25" s="2">
        <f t="shared" si="4"/>
        <v>11.91</v>
      </c>
      <c r="G25" s="2">
        <f t="shared" si="5"/>
        <v>-1.1099999999999994</v>
      </c>
      <c r="H25" s="2">
        <f t="shared" si="6"/>
        <v>1.2320999999999986</v>
      </c>
    </row>
    <row r="26" spans="1:8" x14ac:dyDescent="0.25">
      <c r="A26" s="3" t="s">
        <v>3</v>
      </c>
      <c r="B26" s="3">
        <v>4</v>
      </c>
      <c r="C26" s="3">
        <v>2</v>
      </c>
      <c r="D26" s="3">
        <v>11.2</v>
      </c>
      <c r="E26" s="3">
        <f t="shared" si="3"/>
        <v>125.43999999999998</v>
      </c>
      <c r="F26" s="3">
        <f t="shared" si="4"/>
        <v>11.91</v>
      </c>
      <c r="G26" s="3">
        <f t="shared" si="5"/>
        <v>-0.71000000000000085</v>
      </c>
      <c r="H26" s="3">
        <f t="shared" si="6"/>
        <v>0.50410000000000121</v>
      </c>
    </row>
    <row r="27" spans="1:8" x14ac:dyDescent="0.25">
      <c r="D27">
        <f>SUM(D19:D26)</f>
        <v>82.2</v>
      </c>
      <c r="E27">
        <f>SUM(E19:E26)</f>
        <v>862.8599999999999</v>
      </c>
      <c r="H27">
        <f>SUM(H19:H26)</f>
        <v>6.3740000000000006</v>
      </c>
    </row>
    <row r="28" spans="1:8" x14ac:dyDescent="0.25">
      <c r="A28" s="5" t="s">
        <v>19</v>
      </c>
      <c r="B28" s="5"/>
      <c r="C28" s="5" t="s">
        <v>15</v>
      </c>
      <c r="D28" s="5" t="s">
        <v>16</v>
      </c>
      <c r="E28" s="5" t="s">
        <v>17</v>
      </c>
      <c r="F28" s="5" t="s">
        <v>18</v>
      </c>
      <c r="G28" s="5" t="s">
        <v>27</v>
      </c>
    </row>
    <row r="29" spans="1:8" x14ac:dyDescent="0.25">
      <c r="A29" s="6" t="s">
        <v>24</v>
      </c>
      <c r="B29" s="6" t="s">
        <v>28</v>
      </c>
      <c r="C29" s="6">
        <f>C32-C30-C31</f>
        <v>11.880999999999879</v>
      </c>
      <c r="D29" s="6">
        <v>1</v>
      </c>
      <c r="E29" s="6">
        <f>C29/D29</f>
        <v>11.880999999999879</v>
      </c>
      <c r="F29" s="6">
        <f>E29/E31</f>
        <v>56.576190476189971</v>
      </c>
      <c r="G29">
        <f>C29/C32</f>
        <v>0.65083538756504833</v>
      </c>
      <c r="H29" s="8"/>
    </row>
    <row r="30" spans="1:8" x14ac:dyDescent="0.25">
      <c r="A30" s="2" t="s">
        <v>26</v>
      </c>
      <c r="B30" s="2" t="s">
        <v>12</v>
      </c>
      <c r="C30" s="2">
        <f>H27-C31</f>
        <v>5.5340000000000016</v>
      </c>
      <c r="D30" s="4">
        <v>2</v>
      </c>
      <c r="E30" s="2">
        <f>C30/D30</f>
        <v>2.7670000000000008</v>
      </c>
      <c r="F30" s="2">
        <f>E30/E31</f>
        <v>13.176190476190497</v>
      </c>
      <c r="G30">
        <f>C30/C32</f>
        <v>0.30314982196658657</v>
      </c>
    </row>
    <row r="31" spans="1:8" x14ac:dyDescent="0.25">
      <c r="A31" s="2" t="s">
        <v>25</v>
      </c>
      <c r="B31" s="2" t="s">
        <v>12</v>
      </c>
      <c r="C31" s="2">
        <v>0.83999999999999897</v>
      </c>
      <c r="D31" s="2">
        <v>4</v>
      </c>
      <c r="E31" s="2">
        <f>C31/D31</f>
        <v>0.20999999999999974</v>
      </c>
      <c r="F31" s="2"/>
    </row>
    <row r="32" spans="1:8" ht="15.75" thickBot="1" x14ac:dyDescent="0.3">
      <c r="A32" s="9" t="s">
        <v>20</v>
      </c>
      <c r="B32" s="9" t="s">
        <v>8</v>
      </c>
      <c r="C32" s="9">
        <f>E27-D27^2/8</f>
        <v>18.254999999999882</v>
      </c>
      <c r="D32" s="10">
        <v>7</v>
      </c>
      <c r="E32" s="9"/>
      <c r="F32" s="9"/>
      <c r="G32" s="9"/>
    </row>
    <row r="35" spans="1:8" x14ac:dyDescent="0.25">
      <c r="A35" s="1" t="s">
        <v>5</v>
      </c>
      <c r="B35" s="1" t="s">
        <v>14</v>
      </c>
    </row>
    <row r="36" spans="1:8" x14ac:dyDescent="0.25">
      <c r="A36" s="2">
        <v>1</v>
      </c>
      <c r="B36" s="2">
        <v>8.1999999999999993</v>
      </c>
    </row>
    <row r="37" spans="1:8" x14ac:dyDescent="0.25">
      <c r="A37" s="2">
        <v>1</v>
      </c>
      <c r="B37" s="2">
        <v>7.8</v>
      </c>
    </row>
    <row r="38" spans="1:8" x14ac:dyDescent="0.25">
      <c r="A38" s="2">
        <v>2</v>
      </c>
      <c r="B38" s="2">
        <v>9.8000000000000007</v>
      </c>
    </row>
    <row r="39" spans="1:8" x14ac:dyDescent="0.25">
      <c r="A39" s="2">
        <v>2</v>
      </c>
      <c r="B39" s="2">
        <v>10.4</v>
      </c>
    </row>
    <row r="40" spans="1:8" x14ac:dyDescent="0.25">
      <c r="A40" s="2">
        <v>3</v>
      </c>
      <c r="B40" s="2">
        <v>12.5</v>
      </c>
    </row>
    <row r="41" spans="1:8" x14ac:dyDescent="0.25">
      <c r="A41" s="2">
        <v>3</v>
      </c>
      <c r="B41" s="2">
        <v>11.5</v>
      </c>
    </row>
    <row r="42" spans="1:8" x14ac:dyDescent="0.25">
      <c r="A42" s="2">
        <v>4</v>
      </c>
      <c r="B42" s="2">
        <v>10.8</v>
      </c>
    </row>
    <row r="43" spans="1:8" x14ac:dyDescent="0.25">
      <c r="A43" s="3">
        <v>4</v>
      </c>
      <c r="B43" s="3">
        <v>11.2</v>
      </c>
    </row>
    <row r="48" spans="1:8" x14ac:dyDescent="0.25">
      <c r="A48" s="1" t="s">
        <v>4</v>
      </c>
      <c r="B48" s="1" t="s">
        <v>5</v>
      </c>
      <c r="C48" s="1" t="s">
        <v>6</v>
      </c>
      <c r="D48" s="1" t="s">
        <v>14</v>
      </c>
      <c r="E48" s="1" t="s">
        <v>7</v>
      </c>
      <c r="F48" s="6" t="s">
        <v>29</v>
      </c>
      <c r="G48" s="1" t="s">
        <v>10</v>
      </c>
      <c r="H48" s="1" t="s">
        <v>11</v>
      </c>
    </row>
    <row r="49" spans="1:8" x14ac:dyDescent="0.25">
      <c r="A49" s="2" t="s">
        <v>0</v>
      </c>
      <c r="B49" s="2">
        <v>1</v>
      </c>
      <c r="C49" s="2">
        <v>1</v>
      </c>
      <c r="D49" s="2">
        <v>8.1999999999999993</v>
      </c>
      <c r="E49" s="2">
        <f>D49*D49</f>
        <v>67.239999999999995</v>
      </c>
      <c r="F49" s="6">
        <f xml:space="preserve"> -0.775*B49*B49 + 4.965*B49 + 3.675</f>
        <v>7.8649999999999993</v>
      </c>
      <c r="G49" s="2">
        <f>D49-F49</f>
        <v>0.33499999999999996</v>
      </c>
      <c r="H49" s="2">
        <f>G49*G49</f>
        <v>0.11222499999999998</v>
      </c>
    </row>
    <row r="50" spans="1:8" x14ac:dyDescent="0.25">
      <c r="A50" s="2" t="s">
        <v>0</v>
      </c>
      <c r="B50" s="2">
        <v>1</v>
      </c>
      <c r="C50" s="2">
        <v>2</v>
      </c>
      <c r="D50" s="2">
        <v>7.8</v>
      </c>
      <c r="E50" s="2">
        <f t="shared" ref="E50:E56" si="7">D50*D50</f>
        <v>60.839999999999996</v>
      </c>
      <c r="F50" s="2">
        <f t="shared" ref="F50:F56" si="8" xml:space="preserve"> -0.775*B50*B50 + 4.965*B50 + 3.675</f>
        <v>7.8649999999999993</v>
      </c>
      <c r="G50" s="2">
        <f t="shared" ref="G50:G56" si="9">D50-F50</f>
        <v>-6.4999999999999503E-2</v>
      </c>
      <c r="H50" s="2">
        <f>G50*G50</f>
        <v>4.2249999999999354E-3</v>
      </c>
    </row>
    <row r="51" spans="1:8" x14ac:dyDescent="0.25">
      <c r="A51" s="2" t="s">
        <v>1</v>
      </c>
      <c r="B51" s="2">
        <v>2</v>
      </c>
      <c r="C51" s="2">
        <v>1</v>
      </c>
      <c r="D51" s="2">
        <v>9.8000000000000007</v>
      </c>
      <c r="E51" s="2">
        <f t="shared" si="7"/>
        <v>96.04000000000002</v>
      </c>
      <c r="F51" s="2">
        <f t="shared" si="8"/>
        <v>10.504999999999999</v>
      </c>
      <c r="G51" s="2">
        <f t="shared" si="9"/>
        <v>-0.70499999999999829</v>
      </c>
      <c r="H51" s="2">
        <f t="shared" ref="H51:H56" si="10">G51*G51</f>
        <v>0.49702499999999761</v>
      </c>
    </row>
    <row r="52" spans="1:8" x14ac:dyDescent="0.25">
      <c r="A52" s="2" t="s">
        <v>1</v>
      </c>
      <c r="B52" s="2">
        <v>2</v>
      </c>
      <c r="C52" s="2">
        <v>2</v>
      </c>
      <c r="D52" s="2">
        <v>10.4</v>
      </c>
      <c r="E52" s="2">
        <f t="shared" si="7"/>
        <v>108.16000000000001</v>
      </c>
      <c r="F52" s="2">
        <f t="shared" si="8"/>
        <v>10.504999999999999</v>
      </c>
      <c r="G52" s="2">
        <f t="shared" si="9"/>
        <v>-0.10499999999999865</v>
      </c>
      <c r="H52" s="2">
        <f t="shared" si="10"/>
        <v>1.1024999999999717E-2</v>
      </c>
    </row>
    <row r="53" spans="1:8" x14ac:dyDescent="0.25">
      <c r="A53" s="2" t="s">
        <v>2</v>
      </c>
      <c r="B53" s="2">
        <v>3</v>
      </c>
      <c r="C53" s="2">
        <v>1</v>
      </c>
      <c r="D53" s="2">
        <v>12.5</v>
      </c>
      <c r="E53" s="2">
        <f t="shared" si="7"/>
        <v>156.25</v>
      </c>
      <c r="F53" s="2">
        <f t="shared" si="8"/>
        <v>11.594999999999999</v>
      </c>
      <c r="G53" s="2">
        <f t="shared" si="9"/>
        <v>0.90500000000000114</v>
      </c>
      <c r="H53" s="2">
        <f t="shared" si="10"/>
        <v>0.81902500000000211</v>
      </c>
    </row>
    <row r="54" spans="1:8" x14ac:dyDescent="0.25">
      <c r="A54" s="2" t="s">
        <v>2</v>
      </c>
      <c r="B54" s="2">
        <v>3</v>
      </c>
      <c r="C54" s="2">
        <v>2</v>
      </c>
      <c r="D54" s="2">
        <v>11.5</v>
      </c>
      <c r="E54" s="2">
        <f t="shared" si="7"/>
        <v>132.25</v>
      </c>
      <c r="F54" s="2">
        <f t="shared" si="8"/>
        <v>11.594999999999999</v>
      </c>
      <c r="G54" s="2">
        <f t="shared" si="9"/>
        <v>-9.4999999999998863E-2</v>
      </c>
      <c r="H54" s="2">
        <f t="shared" si="10"/>
        <v>9.0249999999997832E-3</v>
      </c>
    </row>
    <row r="55" spans="1:8" x14ac:dyDescent="0.25">
      <c r="A55" s="2" t="s">
        <v>3</v>
      </c>
      <c r="B55" s="2">
        <v>4</v>
      </c>
      <c r="C55" s="2">
        <v>1</v>
      </c>
      <c r="D55" s="2">
        <v>10.8</v>
      </c>
      <c r="E55" s="2">
        <f t="shared" si="7"/>
        <v>116.64000000000001</v>
      </c>
      <c r="F55" s="2">
        <f t="shared" si="8"/>
        <v>11.134999999999998</v>
      </c>
      <c r="G55" s="2">
        <f t="shared" si="9"/>
        <v>-0.3349999999999973</v>
      </c>
      <c r="H55" s="2">
        <f t="shared" si="10"/>
        <v>0.11222499999999819</v>
      </c>
    </row>
    <row r="56" spans="1:8" x14ac:dyDescent="0.25">
      <c r="A56" s="3" t="s">
        <v>3</v>
      </c>
      <c r="B56" s="3">
        <v>4</v>
      </c>
      <c r="C56" s="3">
        <v>2</v>
      </c>
      <c r="D56" s="3">
        <v>11.2</v>
      </c>
      <c r="E56" s="3">
        <f t="shared" si="7"/>
        <v>125.43999999999998</v>
      </c>
      <c r="F56" s="3">
        <f t="shared" si="8"/>
        <v>11.134999999999998</v>
      </c>
      <c r="G56" s="3">
        <f t="shared" si="9"/>
        <v>6.5000000000001279E-2</v>
      </c>
      <c r="H56" s="3">
        <f t="shared" si="10"/>
        <v>4.2250000000001661E-3</v>
      </c>
    </row>
    <row r="57" spans="1:8" x14ac:dyDescent="0.25">
      <c r="D57">
        <f>SUM(D49:D56)</f>
        <v>82.2</v>
      </c>
      <c r="E57">
        <f>SUM(E49:E56)</f>
        <v>862.8599999999999</v>
      </c>
      <c r="H57">
        <f>SUM(H49:H56)</f>
        <v>1.5689999999999975</v>
      </c>
    </row>
    <row r="58" spans="1:8" x14ac:dyDescent="0.25">
      <c r="A58" s="5" t="s">
        <v>19</v>
      </c>
      <c r="B58" s="5"/>
      <c r="C58" s="5" t="s">
        <v>15</v>
      </c>
      <c r="D58" s="5" t="s">
        <v>16</v>
      </c>
      <c r="E58" s="5" t="s">
        <v>17</v>
      </c>
      <c r="F58" s="5" t="s">
        <v>18</v>
      </c>
      <c r="G58" s="5" t="s">
        <v>27</v>
      </c>
    </row>
    <row r="59" spans="1:8" x14ac:dyDescent="0.25">
      <c r="A59" s="6" t="s">
        <v>30</v>
      </c>
      <c r="B59" s="6" t="s">
        <v>31</v>
      </c>
      <c r="C59" s="6">
        <f>C62-C60-C61</f>
        <v>16.685999999999883</v>
      </c>
      <c r="D59" s="6">
        <v>2</v>
      </c>
      <c r="E59" s="6">
        <f>C59/D59</f>
        <v>8.3429999999999414</v>
      </c>
      <c r="F59" s="6">
        <f>E59/E61</f>
        <v>39.7285714285712</v>
      </c>
      <c r="G59">
        <f>C59/C62</f>
        <v>0.91405094494658945</v>
      </c>
      <c r="H59" s="8"/>
    </row>
    <row r="60" spans="1:8" x14ac:dyDescent="0.25">
      <c r="A60" s="2" t="s">
        <v>26</v>
      </c>
      <c r="B60" s="2" t="s">
        <v>12</v>
      </c>
      <c r="C60" s="2">
        <f>H57-C61</f>
        <v>0.72899999999999854</v>
      </c>
      <c r="D60" s="4">
        <v>1</v>
      </c>
      <c r="E60" s="2">
        <f>C60/D60</f>
        <v>0.72899999999999854</v>
      </c>
      <c r="F60" s="2">
        <f>E60/E61</f>
        <v>3.4714285714285689</v>
      </c>
      <c r="G60">
        <f>C60/C62</f>
        <v>3.993426458504537E-2</v>
      </c>
    </row>
    <row r="61" spans="1:8" x14ac:dyDescent="0.25">
      <c r="A61" s="2" t="s">
        <v>25</v>
      </c>
      <c r="B61" s="2" t="s">
        <v>12</v>
      </c>
      <c r="C61" s="2">
        <v>0.83999999999999897</v>
      </c>
      <c r="D61" s="2">
        <v>4</v>
      </c>
      <c r="E61" s="2">
        <f>C61/D61</f>
        <v>0.20999999999999974</v>
      </c>
      <c r="F61" s="2"/>
    </row>
    <row r="62" spans="1:8" ht="15.75" thickBot="1" x14ac:dyDescent="0.3">
      <c r="A62" s="9" t="s">
        <v>20</v>
      </c>
      <c r="B62" s="9" t="s">
        <v>8</v>
      </c>
      <c r="C62" s="9">
        <f>E57-D57^2/8</f>
        <v>18.254999999999882</v>
      </c>
      <c r="D62" s="10">
        <v>7</v>
      </c>
      <c r="E62" s="9"/>
      <c r="F62" s="9"/>
      <c r="G62" s="9"/>
    </row>
    <row r="63" spans="1:8" x14ac:dyDescent="0.25">
      <c r="C63">
        <f>C59-C29</f>
        <v>4.8050000000000033</v>
      </c>
    </row>
    <row r="65" spans="1:8" x14ac:dyDescent="0.25">
      <c r="A65" s="1" t="s">
        <v>5</v>
      </c>
      <c r="B65" s="1" t="s">
        <v>14</v>
      </c>
    </row>
    <row r="66" spans="1:8" x14ac:dyDescent="0.25">
      <c r="A66" s="2">
        <v>1</v>
      </c>
      <c r="B66" s="2">
        <v>8.1999999999999993</v>
      </c>
    </row>
    <row r="67" spans="1:8" x14ac:dyDescent="0.25">
      <c r="A67" s="2">
        <v>1</v>
      </c>
      <c r="B67" s="2">
        <v>7.8</v>
      </c>
    </row>
    <row r="68" spans="1:8" x14ac:dyDescent="0.25">
      <c r="A68" s="2">
        <v>2</v>
      </c>
      <c r="B68" s="2">
        <v>9.8000000000000007</v>
      </c>
    </row>
    <row r="69" spans="1:8" x14ac:dyDescent="0.25">
      <c r="A69" s="2">
        <v>2</v>
      </c>
      <c r="B69" s="2">
        <v>10.4</v>
      </c>
    </row>
    <row r="70" spans="1:8" x14ac:dyDescent="0.25">
      <c r="A70" s="2">
        <v>3</v>
      </c>
      <c r="B70" s="2">
        <v>12.5</v>
      </c>
    </row>
    <row r="71" spans="1:8" x14ac:dyDescent="0.25">
      <c r="A71" s="2">
        <v>3</v>
      </c>
      <c r="B71" s="2">
        <v>11.5</v>
      </c>
    </row>
    <row r="72" spans="1:8" x14ac:dyDescent="0.25">
      <c r="A72" s="2">
        <v>4</v>
      </c>
      <c r="B72" s="2">
        <v>10.8</v>
      </c>
    </row>
    <row r="73" spans="1:8" x14ac:dyDescent="0.25">
      <c r="A73" s="3">
        <v>4</v>
      </c>
      <c r="B73" s="3">
        <v>11.2</v>
      </c>
    </row>
    <row r="79" spans="1:8" x14ac:dyDescent="0.25">
      <c r="A79" s="1" t="s">
        <v>4</v>
      </c>
      <c r="B79" s="1" t="s">
        <v>5</v>
      </c>
      <c r="C79" s="1" t="s">
        <v>6</v>
      </c>
      <c r="D79" s="1" t="s">
        <v>14</v>
      </c>
      <c r="E79" s="1" t="s">
        <v>7</v>
      </c>
      <c r="F79" s="6" t="s">
        <v>32</v>
      </c>
      <c r="G79" s="1" t="s">
        <v>10</v>
      </c>
      <c r="H79" s="1" t="s">
        <v>11</v>
      </c>
    </row>
    <row r="80" spans="1:8" x14ac:dyDescent="0.25">
      <c r="A80" s="2" t="s">
        <v>0</v>
      </c>
      <c r="B80" s="2">
        <v>1</v>
      </c>
      <c r="C80" s="2">
        <v>1</v>
      </c>
      <c r="D80" s="2">
        <v>8.1999999999999993</v>
      </c>
      <c r="E80" s="2">
        <f>D80*D80</f>
        <v>67.239999999999995</v>
      </c>
      <c r="F80" s="6">
        <f xml:space="preserve"> -0.45*B80^3 + 2.6*B80^2 - 2.55*B80 + 8.4</f>
        <v>8</v>
      </c>
      <c r="G80" s="2">
        <f>D80-F80</f>
        <v>0.19999999999999929</v>
      </c>
      <c r="H80" s="2">
        <f>G80*G80</f>
        <v>3.9999999999999716E-2</v>
      </c>
    </row>
    <row r="81" spans="1:8" x14ac:dyDescent="0.25">
      <c r="A81" s="2" t="s">
        <v>0</v>
      </c>
      <c r="B81" s="2">
        <v>1</v>
      </c>
      <c r="C81" s="2">
        <v>2</v>
      </c>
      <c r="D81" s="2">
        <v>7.8</v>
      </c>
      <c r="E81" s="2">
        <f t="shared" ref="E81:E87" si="11">D81*D81</f>
        <v>60.839999999999996</v>
      </c>
      <c r="F81" s="2">
        <f t="shared" ref="F81:F87" si="12" xml:space="preserve"> -0.45*B81^3 + 2.6*B81^2 - 2.55*B81 + 8.4</f>
        <v>8</v>
      </c>
      <c r="G81" s="2">
        <f t="shared" ref="G81:G87" si="13">D81-F81</f>
        <v>-0.20000000000000018</v>
      </c>
      <c r="H81" s="2">
        <f>G81*G81</f>
        <v>4.000000000000007E-2</v>
      </c>
    </row>
    <row r="82" spans="1:8" x14ac:dyDescent="0.25">
      <c r="A82" s="2" t="s">
        <v>1</v>
      </c>
      <c r="B82" s="2">
        <v>2</v>
      </c>
      <c r="C82" s="2">
        <v>1</v>
      </c>
      <c r="D82" s="2">
        <v>9.8000000000000007</v>
      </c>
      <c r="E82" s="2">
        <f t="shared" si="11"/>
        <v>96.04000000000002</v>
      </c>
      <c r="F82" s="2">
        <f t="shared" si="12"/>
        <v>10.100000000000001</v>
      </c>
      <c r="G82" s="2">
        <f t="shared" si="13"/>
        <v>-0.30000000000000071</v>
      </c>
      <c r="H82" s="2">
        <f t="shared" ref="H82:H87" si="14">G82*G82</f>
        <v>9.0000000000000427E-2</v>
      </c>
    </row>
    <row r="83" spans="1:8" x14ac:dyDescent="0.25">
      <c r="A83" s="2" t="s">
        <v>1</v>
      </c>
      <c r="B83" s="2">
        <v>2</v>
      </c>
      <c r="C83" s="2">
        <v>2</v>
      </c>
      <c r="D83" s="2">
        <v>10.4</v>
      </c>
      <c r="E83" s="2">
        <f t="shared" si="11"/>
        <v>108.16000000000001</v>
      </c>
      <c r="F83" s="2">
        <f t="shared" si="12"/>
        <v>10.100000000000001</v>
      </c>
      <c r="G83" s="2">
        <f t="shared" si="13"/>
        <v>0.29999999999999893</v>
      </c>
      <c r="H83" s="2">
        <f t="shared" si="14"/>
        <v>8.9999999999999358E-2</v>
      </c>
    </row>
    <row r="84" spans="1:8" x14ac:dyDescent="0.25">
      <c r="A84" s="2" t="s">
        <v>2</v>
      </c>
      <c r="B84" s="2">
        <v>3</v>
      </c>
      <c r="C84" s="2">
        <v>1</v>
      </c>
      <c r="D84" s="2">
        <v>12.5</v>
      </c>
      <c r="E84" s="2">
        <f t="shared" si="11"/>
        <v>156.25</v>
      </c>
      <c r="F84" s="2">
        <f t="shared" si="12"/>
        <v>12.000000000000004</v>
      </c>
      <c r="G84" s="2">
        <f t="shared" si="13"/>
        <v>0.49999999999999645</v>
      </c>
      <c r="H84" s="2">
        <f t="shared" si="14"/>
        <v>0.24999999999999645</v>
      </c>
    </row>
    <row r="85" spans="1:8" x14ac:dyDescent="0.25">
      <c r="A85" s="2" t="s">
        <v>2</v>
      </c>
      <c r="B85" s="2">
        <v>3</v>
      </c>
      <c r="C85" s="2">
        <v>2</v>
      </c>
      <c r="D85" s="2">
        <v>11.5</v>
      </c>
      <c r="E85" s="2">
        <f t="shared" si="11"/>
        <v>132.25</v>
      </c>
      <c r="F85" s="2">
        <f t="shared" si="12"/>
        <v>12.000000000000004</v>
      </c>
      <c r="G85" s="2">
        <f t="shared" si="13"/>
        <v>-0.50000000000000355</v>
      </c>
      <c r="H85" s="2">
        <f t="shared" si="14"/>
        <v>0.25000000000000355</v>
      </c>
    </row>
    <row r="86" spans="1:8" x14ac:dyDescent="0.25">
      <c r="A86" s="2" t="s">
        <v>3</v>
      </c>
      <c r="B86" s="2">
        <v>4</v>
      </c>
      <c r="C86" s="2">
        <v>1</v>
      </c>
      <c r="D86" s="2">
        <v>10.8</v>
      </c>
      <c r="E86" s="2">
        <f t="shared" si="11"/>
        <v>116.64000000000001</v>
      </c>
      <c r="F86" s="2">
        <f t="shared" si="12"/>
        <v>11.000000000000002</v>
      </c>
      <c r="G86" s="2">
        <f t="shared" si="13"/>
        <v>-0.20000000000000107</v>
      </c>
      <c r="H86" s="2">
        <f t="shared" si="14"/>
        <v>4.0000000000000424E-2</v>
      </c>
    </row>
    <row r="87" spans="1:8" x14ac:dyDescent="0.25">
      <c r="A87" s="3" t="s">
        <v>3</v>
      </c>
      <c r="B87" s="3">
        <v>4</v>
      </c>
      <c r="C87" s="3">
        <v>2</v>
      </c>
      <c r="D87" s="3">
        <v>11.2</v>
      </c>
      <c r="E87" s="3">
        <f t="shared" si="11"/>
        <v>125.43999999999998</v>
      </c>
      <c r="F87" s="3">
        <f t="shared" si="12"/>
        <v>11.000000000000002</v>
      </c>
      <c r="G87" s="3">
        <f t="shared" si="13"/>
        <v>0.19999999999999751</v>
      </c>
      <c r="H87" s="3">
        <f t="shared" si="14"/>
        <v>3.9999999999999009E-2</v>
      </c>
    </row>
    <row r="88" spans="1:8" x14ac:dyDescent="0.25">
      <c r="D88">
        <f>SUM(D80:D87)</f>
        <v>82.2</v>
      </c>
      <c r="E88">
        <f>SUM(E80:E87)</f>
        <v>862.8599999999999</v>
      </c>
      <c r="H88">
        <f>SUM(H80:H87)</f>
        <v>0.83999999999999908</v>
      </c>
    </row>
    <row r="89" spans="1:8" x14ac:dyDescent="0.25">
      <c r="A89" s="5" t="s">
        <v>19</v>
      </c>
      <c r="B89" s="5"/>
      <c r="C89" s="5" t="s">
        <v>15</v>
      </c>
      <c r="D89" s="5" t="s">
        <v>16</v>
      </c>
      <c r="E89" s="5" t="s">
        <v>17</v>
      </c>
      <c r="F89" s="5" t="s">
        <v>18</v>
      </c>
      <c r="G89" s="5" t="s">
        <v>27</v>
      </c>
    </row>
    <row r="90" spans="1:8" x14ac:dyDescent="0.25">
      <c r="A90" s="6" t="s">
        <v>33</v>
      </c>
      <c r="B90" s="6" t="s">
        <v>34</v>
      </c>
      <c r="C90" s="6">
        <f>C93-C91</f>
        <v>18.254999999999882</v>
      </c>
      <c r="D90" s="6">
        <v>3</v>
      </c>
      <c r="E90" s="6">
        <f>C90/D90</f>
        <v>6.0849999999999609</v>
      </c>
      <c r="F90" s="6">
        <f>E90/E92</f>
        <v>28.976190476190325</v>
      </c>
      <c r="G90">
        <f>C90/C93</f>
        <v>1</v>
      </c>
      <c r="H90" s="8"/>
    </row>
    <row r="91" spans="1:8" x14ac:dyDescent="0.25">
      <c r="A91" s="2" t="s">
        <v>26</v>
      </c>
      <c r="B91" s="2" t="s">
        <v>12</v>
      </c>
      <c r="C91" s="2">
        <f>H88-C92</f>
        <v>0</v>
      </c>
      <c r="D91" s="4">
        <v>0</v>
      </c>
      <c r="E91" s="2" t="s">
        <v>35</v>
      </c>
      <c r="F91" s="2" t="s">
        <v>35</v>
      </c>
      <c r="G91" t="s">
        <v>35</v>
      </c>
    </row>
    <row r="92" spans="1:8" x14ac:dyDescent="0.25">
      <c r="A92" s="2" t="s">
        <v>25</v>
      </c>
      <c r="B92" s="2" t="s">
        <v>12</v>
      </c>
      <c r="C92" s="2">
        <v>0.83999999999999897</v>
      </c>
      <c r="D92" s="2">
        <v>4</v>
      </c>
      <c r="E92" s="2">
        <f>C92/D92</f>
        <v>0.20999999999999974</v>
      </c>
      <c r="F92" s="2"/>
    </row>
    <row r="93" spans="1:8" ht="15.75" thickBot="1" x14ac:dyDescent="0.3">
      <c r="A93" s="9" t="s">
        <v>20</v>
      </c>
      <c r="B93" s="9" t="s">
        <v>8</v>
      </c>
      <c r="C93" s="9">
        <f>E88-D88^2/8</f>
        <v>18.254999999999882</v>
      </c>
      <c r="D93" s="10">
        <v>7</v>
      </c>
      <c r="E93" s="9"/>
      <c r="F93" s="9"/>
      <c r="G93" s="9"/>
    </row>
    <row r="94" spans="1:8" x14ac:dyDescent="0.25">
      <c r="C94">
        <f>C90-C60</f>
        <v>17.525999999999883</v>
      </c>
    </row>
    <row r="96" spans="1:8" x14ac:dyDescent="0.25">
      <c r="A96" s="1" t="s">
        <v>5</v>
      </c>
      <c r="B96" s="1" t="s">
        <v>14</v>
      </c>
    </row>
    <row r="97" spans="1:6" x14ac:dyDescent="0.25">
      <c r="A97" s="2">
        <v>1</v>
      </c>
      <c r="B97" s="2">
        <v>8.1999999999999993</v>
      </c>
    </row>
    <row r="98" spans="1:6" x14ac:dyDescent="0.25">
      <c r="A98" s="2">
        <v>1</v>
      </c>
      <c r="B98" s="2">
        <v>7.8</v>
      </c>
    </row>
    <row r="99" spans="1:6" x14ac:dyDescent="0.25">
      <c r="A99" s="2">
        <v>2</v>
      </c>
      <c r="B99" s="2">
        <v>9.8000000000000007</v>
      </c>
    </row>
    <row r="100" spans="1:6" x14ac:dyDescent="0.25">
      <c r="A100" s="2">
        <v>2</v>
      </c>
      <c r="B100" s="2">
        <v>10.4</v>
      </c>
    </row>
    <row r="101" spans="1:6" x14ac:dyDescent="0.25">
      <c r="A101" s="2">
        <v>3</v>
      </c>
      <c r="B101" s="2">
        <v>12.5</v>
      </c>
    </row>
    <row r="102" spans="1:6" x14ac:dyDescent="0.25">
      <c r="A102" s="2">
        <v>3</v>
      </c>
      <c r="B102" s="2">
        <v>11.5</v>
      </c>
    </row>
    <row r="103" spans="1:6" x14ac:dyDescent="0.25">
      <c r="A103" s="2">
        <v>4</v>
      </c>
      <c r="B103" s="2">
        <v>10.8</v>
      </c>
    </row>
    <row r="104" spans="1:6" x14ac:dyDescent="0.25">
      <c r="A104" s="3">
        <v>4</v>
      </c>
      <c r="B104" s="3">
        <v>11.2</v>
      </c>
    </row>
    <row r="109" spans="1:6" ht="18" x14ac:dyDescent="0.35">
      <c r="A109" s="1"/>
      <c r="B109" s="1" t="s">
        <v>19</v>
      </c>
      <c r="C109" s="1" t="s">
        <v>16</v>
      </c>
      <c r="D109" s="1" t="s">
        <v>15</v>
      </c>
      <c r="E109" s="1" t="s">
        <v>27</v>
      </c>
      <c r="F109" s="1" t="s">
        <v>42</v>
      </c>
    </row>
    <row r="110" spans="1:6" x14ac:dyDescent="0.25">
      <c r="A110" t="s">
        <v>36</v>
      </c>
      <c r="B110" t="s">
        <v>24</v>
      </c>
      <c r="C110">
        <v>1</v>
      </c>
      <c r="D110">
        <f>C29</f>
        <v>11.880999999999879</v>
      </c>
      <c r="E110">
        <f>D110/$E$113</f>
        <v>0.65083538756504411</v>
      </c>
      <c r="F110">
        <f>SUM($E$110:E110)</f>
        <v>0.65083538756504411</v>
      </c>
    </row>
    <row r="111" spans="1:6" x14ac:dyDescent="0.25">
      <c r="A111" t="s">
        <v>37</v>
      </c>
      <c r="B111" t="s">
        <v>39</v>
      </c>
      <c r="C111">
        <v>1</v>
      </c>
      <c r="D111">
        <f>C59-D110</f>
        <v>4.8050000000000033</v>
      </c>
      <c r="E111">
        <f t="shared" ref="E111:E112" si="15">D111/$E$113</f>
        <v>0.26321555738153951</v>
      </c>
      <c r="F111">
        <f>SUM($E$110:E111)</f>
        <v>0.91405094494658368</v>
      </c>
    </row>
    <row r="112" spans="1:6" x14ac:dyDescent="0.25">
      <c r="A112" t="s">
        <v>38</v>
      </c>
      <c r="B112" t="s">
        <v>40</v>
      </c>
      <c r="C112">
        <v>1</v>
      </c>
      <c r="D112">
        <f>C90-C59</f>
        <v>1.5689999999999991</v>
      </c>
      <c r="E112">
        <f t="shared" si="15"/>
        <v>8.5949055053409981E-2</v>
      </c>
      <c r="F112">
        <f>SUM($E$110:E112)</f>
        <v>0.99999999999999367</v>
      </c>
    </row>
    <row r="113" spans="1:6" ht="18" x14ac:dyDescent="0.35">
      <c r="A113" s="1"/>
      <c r="B113" s="1"/>
      <c r="C113" s="1"/>
      <c r="D113" s="1" t="s">
        <v>41</v>
      </c>
      <c r="E113" s="11">
        <v>18.254999999999999</v>
      </c>
      <c r="F113" s="11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Not. Unesp</cp:lastModifiedBy>
  <dcterms:created xsi:type="dcterms:W3CDTF">2022-08-29T18:14:13Z</dcterms:created>
  <dcterms:modified xsi:type="dcterms:W3CDTF">2022-08-31T21:38:11Z</dcterms:modified>
</cp:coreProperties>
</file>