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t. Unesp\Desktop\"/>
    </mc:Choice>
  </mc:AlternateContent>
  <bookViews>
    <workbookView xWindow="0" yWindow="0" windowWidth="15330" windowHeight="633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" i="1" l="1"/>
  <c r="J51" i="1"/>
  <c r="I51" i="1"/>
  <c r="K50" i="1"/>
  <c r="K49" i="1"/>
  <c r="J50" i="1"/>
  <c r="J49" i="1"/>
  <c r="I50" i="1"/>
  <c r="I49" i="1"/>
  <c r="J10" i="1"/>
  <c r="I30" i="1"/>
  <c r="I29" i="1"/>
  <c r="I26" i="1"/>
  <c r="I25" i="1"/>
  <c r="I22" i="1"/>
  <c r="I21" i="1"/>
  <c r="I20" i="1"/>
  <c r="I19" i="1"/>
  <c r="F21" i="1"/>
  <c r="F20" i="1"/>
  <c r="F19" i="1"/>
  <c r="E21" i="1"/>
  <c r="D21" i="1"/>
  <c r="G36" i="1"/>
  <c r="G35" i="1"/>
  <c r="G34" i="1"/>
  <c r="F36" i="1"/>
  <c r="F35" i="1"/>
  <c r="F34" i="1"/>
  <c r="E36" i="1"/>
  <c r="E35" i="1"/>
  <c r="E34" i="1"/>
  <c r="I13" i="1"/>
  <c r="J12" i="1"/>
  <c r="L10" i="1"/>
  <c r="K11" i="1"/>
  <c r="K10" i="1"/>
  <c r="J11" i="1"/>
  <c r="I7" i="1"/>
  <c r="I6" i="1"/>
  <c r="I5" i="1"/>
</calcChain>
</file>

<file path=xl/sharedStrings.xml><?xml version="1.0" encoding="utf-8"?>
<sst xmlns="http://schemas.openxmlformats.org/spreadsheetml/2006/main" count="137" uniqueCount="71">
  <si>
    <t>A</t>
  </si>
  <si>
    <t>B</t>
  </si>
  <si>
    <t>Rep1</t>
  </si>
  <si>
    <t>Rep2</t>
  </si>
  <si>
    <t>Rep3</t>
  </si>
  <si>
    <t>Total</t>
  </si>
  <si>
    <t>A0</t>
  </si>
  <si>
    <t>A1</t>
  </si>
  <si>
    <t>B0</t>
  </si>
  <si>
    <t>B1</t>
  </si>
  <si>
    <t>Total A</t>
  </si>
  <si>
    <t>Total B</t>
  </si>
  <si>
    <t>(3)</t>
  </si>
  <si>
    <t>Responder:</t>
  </si>
  <si>
    <t xml:space="preserve">a) Nº Tratamentos: </t>
  </si>
  <si>
    <t>b) Calcular G:</t>
  </si>
  <si>
    <t>c) Calcular C:</t>
  </si>
  <si>
    <t>FV</t>
  </si>
  <si>
    <t>GL</t>
  </si>
  <si>
    <t>SQ</t>
  </si>
  <si>
    <t>QM</t>
  </si>
  <si>
    <t>F</t>
  </si>
  <si>
    <t>Tratamento</t>
  </si>
  <si>
    <t>Resíduo</t>
  </si>
  <si>
    <t>A dentro de B0:</t>
  </si>
  <si>
    <t>A dentro de B1:</t>
  </si>
  <si>
    <t>B dentro de A0:</t>
  </si>
  <si>
    <t>B dentro de A1:</t>
  </si>
  <si>
    <t>Principal de A:</t>
  </si>
  <si>
    <t>Principal de B:</t>
  </si>
  <si>
    <t>Interação AxB:</t>
  </si>
  <si>
    <t>Interação BxA:</t>
  </si>
  <si>
    <t>C</t>
  </si>
  <si>
    <t>Conclusão para Fator A:</t>
  </si>
  <si>
    <t>Conclusão para Fator B:</t>
  </si>
  <si>
    <t>Conclusão para Interação AxB:</t>
  </si>
  <si>
    <t>Tabela de Totais:</t>
  </si>
  <si>
    <t>Produção da Cultura</t>
  </si>
  <si>
    <t>Fator A em dois níveis (N)</t>
  </si>
  <si>
    <t>Fator B em dois níveis (P)</t>
  </si>
  <si>
    <t>Efeito Simples de um fator:</t>
  </si>
  <si>
    <t>Efeito Principal de um fator:</t>
  </si>
  <si>
    <t>Efeito da Interação entre fatores:</t>
  </si>
  <si>
    <t>Tabela de Médias:</t>
  </si>
  <si>
    <t>d) Média Geral:</t>
  </si>
  <si>
    <t>CV</t>
  </si>
  <si>
    <t>Fator A</t>
  </si>
  <si>
    <t>s(m)</t>
  </si>
  <si>
    <t>DMS</t>
  </si>
  <si>
    <t>Fator B</t>
  </si>
  <si>
    <t>Teste de Tukey</t>
  </si>
  <si>
    <t>Teste de Comparação de Médias:</t>
  </si>
  <si>
    <r>
      <t xml:space="preserve">q </t>
    </r>
    <r>
      <rPr>
        <sz val="8"/>
        <color theme="1"/>
        <rFont val="Calibri"/>
        <family val="2"/>
        <scheme val="minor"/>
      </rPr>
      <t>(2 x GL)</t>
    </r>
  </si>
  <si>
    <t>Conclusão:</t>
  </si>
  <si>
    <t>Rejeitamos H0 ao nível de 1% de significância</t>
  </si>
  <si>
    <t>e concluímos que os tramentos foram efetivos</t>
  </si>
  <si>
    <t>no efeito na variável resposta</t>
  </si>
  <si>
    <t>AxB</t>
  </si>
  <si>
    <t>**</t>
  </si>
  <si>
    <t>Rejeitamos H0, e concluímos fator A tem efeito na resposta</t>
  </si>
  <si>
    <t>Rejeitamos H0, e concluímo que o Fator B tem efeito na resposta</t>
  </si>
  <si>
    <t>*</t>
  </si>
  <si>
    <t>rejeitamos H0 a 5% e concluímos que existe interação,</t>
  </si>
  <si>
    <t>os fetores não são independentes para a resposta</t>
  </si>
  <si>
    <t>Quandro Desdobramento da Interação A dentro de B</t>
  </si>
  <si>
    <t>Quadro Desdobramento da Interação A dentro de B</t>
  </si>
  <si>
    <t>Quadro da análise de variância</t>
  </si>
  <si>
    <t>A:B0</t>
  </si>
  <si>
    <t>A:B1</t>
  </si>
  <si>
    <t>B:A0</t>
  </si>
  <si>
    <t>B:A1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</si>
</sst>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3" xfId="0" applyFont="1" applyBorder="1"/>
    <xf numFmtId="0" fontId="0" fillId="2" borderId="10" xfId="0" applyFill="1" applyBorder="1"/>
    <xf numFmtId="0" fontId="0" fillId="2" borderId="11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0" borderId="3" xfId="0" applyBorder="1"/>
    <xf numFmtId="0" fontId="0" fillId="0" borderId="4" xfId="0" applyBorder="1"/>
    <xf numFmtId="0" fontId="1" fillId="0" borderId="12" xfId="0" applyFont="1" applyBorder="1"/>
    <xf numFmtId="0" fontId="1" fillId="0" borderId="1" xfId="0" quotePrefix="1" applyFont="1" applyBorder="1"/>
    <xf numFmtId="0" fontId="1" fillId="0" borderId="13" xfId="0" applyFont="1" applyBorder="1"/>
    <xf numFmtId="0" fontId="1" fillId="0" borderId="1" xfId="0" applyFont="1" applyBorder="1"/>
    <xf numFmtId="0" fontId="0" fillId="0" borderId="2" xfId="0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0" borderId="14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zoomScale="130" zoomScaleNormal="130" workbookViewId="0">
      <selection activeCell="K51" sqref="K51"/>
    </sheetView>
  </sheetViews>
  <sheetFormatPr defaultRowHeight="15" x14ac:dyDescent="0.25"/>
  <cols>
    <col min="1" max="1" width="5.5703125" customWidth="1"/>
    <col min="2" max="2" width="4.7109375" customWidth="1"/>
    <col min="3" max="3" width="11.140625" customWidth="1"/>
    <col min="8" max="8" width="16.5703125" customWidth="1"/>
  </cols>
  <sheetData>
    <row r="1" spans="1:12" x14ac:dyDescent="0.25">
      <c r="A1" t="s">
        <v>38</v>
      </c>
    </row>
    <row r="2" spans="1:12" ht="15.75" thickBot="1" x14ac:dyDescent="0.3">
      <c r="A2" t="s">
        <v>39</v>
      </c>
    </row>
    <row r="3" spans="1:12" ht="15.75" thickBot="1" x14ac:dyDescent="0.3">
      <c r="A3" t="s">
        <v>37</v>
      </c>
      <c r="H3" s="33" t="s">
        <v>13</v>
      </c>
      <c r="I3" s="34"/>
    </row>
    <row r="4" spans="1:12" ht="15.75" thickBot="1" x14ac:dyDescent="0.3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3" t="s">
        <v>5</v>
      </c>
      <c r="H4" t="s">
        <v>14</v>
      </c>
      <c r="I4">
        <v>4</v>
      </c>
    </row>
    <row r="5" spans="1:12" x14ac:dyDescent="0.25">
      <c r="A5" s="3">
        <v>0</v>
      </c>
      <c r="B5" s="4">
        <v>0</v>
      </c>
      <c r="C5" s="9">
        <v>1.2</v>
      </c>
      <c r="D5" s="9">
        <v>1</v>
      </c>
      <c r="E5" s="9">
        <v>0.8</v>
      </c>
      <c r="F5" s="14">
        <v>3</v>
      </c>
      <c r="H5" t="s">
        <v>15</v>
      </c>
      <c r="I5">
        <f>F5+F6+F7+F8</f>
        <v>37</v>
      </c>
    </row>
    <row r="6" spans="1:12" x14ac:dyDescent="0.25">
      <c r="A6" s="5">
        <v>0</v>
      </c>
      <c r="B6" s="6">
        <v>1</v>
      </c>
      <c r="C6" s="9">
        <v>2</v>
      </c>
      <c r="D6" s="9">
        <v>3</v>
      </c>
      <c r="E6" s="9">
        <v>2</v>
      </c>
      <c r="F6" s="15">
        <v>7</v>
      </c>
      <c r="H6" t="s">
        <v>16</v>
      </c>
      <c r="I6">
        <f>I5*I5/4/3</f>
        <v>114.08333333333333</v>
      </c>
    </row>
    <row r="7" spans="1:12" x14ac:dyDescent="0.25">
      <c r="A7" s="5">
        <v>1</v>
      </c>
      <c r="B7" s="6">
        <v>0</v>
      </c>
      <c r="C7" s="9">
        <v>3.1</v>
      </c>
      <c r="D7" s="9">
        <v>3.0000000000000004</v>
      </c>
      <c r="E7" s="9">
        <v>2.9</v>
      </c>
      <c r="F7" s="15">
        <v>9</v>
      </c>
      <c r="H7" t="s">
        <v>44</v>
      </c>
      <c r="I7">
        <f>I5/4/3</f>
        <v>3.0833333333333335</v>
      </c>
    </row>
    <row r="8" spans="1:12" ht="15.75" thickBot="1" x14ac:dyDescent="0.3">
      <c r="A8" s="7">
        <v>1</v>
      </c>
      <c r="B8" s="8">
        <v>1</v>
      </c>
      <c r="C8" s="10">
        <v>5.3</v>
      </c>
      <c r="D8" s="10">
        <v>6.2999999999999989</v>
      </c>
      <c r="E8" s="10">
        <v>6.4</v>
      </c>
      <c r="F8" s="16">
        <v>18</v>
      </c>
      <c r="H8" s="1" t="s">
        <v>66</v>
      </c>
    </row>
    <row r="9" spans="1:12" ht="15.75" thickBot="1" x14ac:dyDescent="0.3">
      <c r="H9" s="23" t="s">
        <v>17</v>
      </c>
      <c r="I9" s="17" t="s">
        <v>18</v>
      </c>
      <c r="J9" s="17" t="s">
        <v>19</v>
      </c>
      <c r="K9" s="17" t="s">
        <v>20</v>
      </c>
      <c r="L9" s="18" t="s">
        <v>21</v>
      </c>
    </row>
    <row r="10" spans="1:12" x14ac:dyDescent="0.25">
      <c r="H10" s="24" t="s">
        <v>22</v>
      </c>
      <c r="I10">
        <v>3</v>
      </c>
      <c r="J10">
        <f>SUMSQ(F5:F8)/3-I6</f>
        <v>40.250000000000014</v>
      </c>
      <c r="K10">
        <f>J10/I10</f>
        <v>13.416666666666671</v>
      </c>
      <c r="L10">
        <f>K10/K11</f>
        <v>71.238938053099005</v>
      </c>
    </row>
    <row r="11" spans="1:12" ht="15.75" thickBot="1" x14ac:dyDescent="0.3">
      <c r="H11" s="24" t="s">
        <v>23</v>
      </c>
      <c r="I11">
        <v>8</v>
      </c>
      <c r="J11">
        <f>J12-J10</f>
        <v>1.5066666666666322</v>
      </c>
      <c r="K11">
        <f>J11/I11</f>
        <v>0.18833333333332902</v>
      </c>
    </row>
    <row r="12" spans="1:12" ht="15.75" thickBot="1" x14ac:dyDescent="0.3">
      <c r="H12" s="23" t="s">
        <v>5</v>
      </c>
      <c r="I12" s="17">
        <v>11</v>
      </c>
      <c r="J12" s="17">
        <f>SUMSQ(C5:E8)-I6</f>
        <v>41.756666666666646</v>
      </c>
      <c r="K12" s="17"/>
      <c r="L12" s="18"/>
    </row>
    <row r="13" spans="1:12" x14ac:dyDescent="0.25">
      <c r="H13" s="24" t="s">
        <v>45</v>
      </c>
      <c r="I13">
        <f>SQRT(K11)/I7*100</f>
        <v>14.074828720315013</v>
      </c>
    </row>
    <row r="14" spans="1:12" x14ac:dyDescent="0.25">
      <c r="H14" s="25" t="s">
        <v>53</v>
      </c>
      <c r="I14" t="s">
        <v>54</v>
      </c>
    </row>
    <row r="15" spans="1:12" x14ac:dyDescent="0.25">
      <c r="I15" t="s">
        <v>55</v>
      </c>
    </row>
    <row r="16" spans="1:12" x14ac:dyDescent="0.25">
      <c r="I16" t="s">
        <v>56</v>
      </c>
    </row>
    <row r="17" spans="3:9" ht="15.75" thickBot="1" x14ac:dyDescent="0.3">
      <c r="C17" s="1" t="s">
        <v>36</v>
      </c>
    </row>
    <row r="18" spans="3:9" ht="15.75" thickBot="1" x14ac:dyDescent="0.3">
      <c r="C18" s="20" t="s">
        <v>12</v>
      </c>
      <c r="D18" s="2" t="s">
        <v>8</v>
      </c>
      <c r="E18" s="2" t="s">
        <v>9</v>
      </c>
      <c r="F18" s="22" t="s">
        <v>10</v>
      </c>
      <c r="H18" s="1" t="s">
        <v>40</v>
      </c>
    </row>
    <row r="19" spans="3:9" x14ac:dyDescent="0.25">
      <c r="C19" s="21" t="s">
        <v>6</v>
      </c>
      <c r="D19">
        <v>3</v>
      </c>
      <c r="E19">
        <v>7</v>
      </c>
      <c r="F19" s="15">
        <f>E19+D19</f>
        <v>10</v>
      </c>
      <c r="H19" s="27" t="s">
        <v>24</v>
      </c>
      <c r="I19">
        <f>D20-D19</f>
        <v>6</v>
      </c>
    </row>
    <row r="20" spans="3:9" ht="15.75" thickBot="1" x14ac:dyDescent="0.3">
      <c r="C20" s="21" t="s">
        <v>7</v>
      </c>
      <c r="D20">
        <v>9</v>
      </c>
      <c r="E20">
        <v>18</v>
      </c>
      <c r="F20" s="15">
        <f>E20+D20</f>
        <v>27</v>
      </c>
      <c r="H20" s="28" t="s">
        <v>25</v>
      </c>
      <c r="I20">
        <f>E20-E19</f>
        <v>11</v>
      </c>
    </row>
    <row r="21" spans="3:9" ht="15.75" thickBot="1" x14ac:dyDescent="0.3">
      <c r="C21" s="22" t="s">
        <v>11</v>
      </c>
      <c r="D21" s="17">
        <f>D20+D19</f>
        <v>12</v>
      </c>
      <c r="E21" s="17">
        <f>E20+E19</f>
        <v>25</v>
      </c>
      <c r="F21" s="26">
        <f>F20+F19</f>
        <v>37</v>
      </c>
      <c r="H21" s="27" t="s">
        <v>26</v>
      </c>
      <c r="I21">
        <f>E19-D19</f>
        <v>4</v>
      </c>
    </row>
    <row r="22" spans="3:9" x14ac:dyDescent="0.25">
      <c r="H22" s="27" t="s">
        <v>27</v>
      </c>
      <c r="I22">
        <f>E20-D20</f>
        <v>9</v>
      </c>
    </row>
    <row r="24" spans="3:9" x14ac:dyDescent="0.25">
      <c r="H24" s="1" t="s">
        <v>41</v>
      </c>
    </row>
    <row r="25" spans="3:9" x14ac:dyDescent="0.25">
      <c r="H25" s="27" t="s">
        <v>28</v>
      </c>
      <c r="I25">
        <f>(F20-F19)/2</f>
        <v>8.5</v>
      </c>
    </row>
    <row r="26" spans="3:9" x14ac:dyDescent="0.25">
      <c r="H26" s="27" t="s">
        <v>29</v>
      </c>
      <c r="I26">
        <f>(E21-D21)/2</f>
        <v>6.5</v>
      </c>
    </row>
    <row r="28" spans="3:9" x14ac:dyDescent="0.25">
      <c r="H28" s="1" t="s">
        <v>42</v>
      </c>
    </row>
    <row r="29" spans="3:9" x14ac:dyDescent="0.25">
      <c r="H29" s="27" t="s">
        <v>30</v>
      </c>
      <c r="I29">
        <f>(I20-I19)/2</f>
        <v>2.5</v>
      </c>
    </row>
    <row r="30" spans="3:9" x14ac:dyDescent="0.25">
      <c r="H30" s="27" t="s">
        <v>31</v>
      </c>
      <c r="I30">
        <f>(I22-I21)/2</f>
        <v>2.5</v>
      </c>
    </row>
    <row r="32" spans="3:9" ht="15.75" thickBot="1" x14ac:dyDescent="0.3">
      <c r="C32" s="1" t="s">
        <v>66</v>
      </c>
    </row>
    <row r="33" spans="3:12" ht="15.75" thickBot="1" x14ac:dyDescent="0.3">
      <c r="C33" s="23" t="s">
        <v>17</v>
      </c>
      <c r="D33" s="17" t="s">
        <v>18</v>
      </c>
      <c r="E33" s="17" t="s">
        <v>19</v>
      </c>
      <c r="F33" s="17" t="s">
        <v>20</v>
      </c>
      <c r="G33" s="18" t="s">
        <v>21</v>
      </c>
      <c r="I33" s="1" t="s">
        <v>36</v>
      </c>
    </row>
    <row r="34" spans="3:12" ht="15.75" thickBot="1" x14ac:dyDescent="0.3">
      <c r="C34" t="s">
        <v>0</v>
      </c>
      <c r="D34">
        <v>1</v>
      </c>
      <c r="E34">
        <f>(10^2+27^2)/6-114.08</f>
        <v>24.086666666666659</v>
      </c>
      <c r="F34">
        <f>E34/D34</f>
        <v>24.086666666666659</v>
      </c>
      <c r="G34">
        <f>F34/F38</f>
        <v>127.8938053097374</v>
      </c>
      <c r="H34" t="s">
        <v>58</v>
      </c>
      <c r="I34" s="20" t="s">
        <v>12</v>
      </c>
      <c r="J34" s="2" t="s">
        <v>8</v>
      </c>
      <c r="K34" s="2" t="s">
        <v>9</v>
      </c>
      <c r="L34" s="22" t="s">
        <v>10</v>
      </c>
    </row>
    <row r="35" spans="3:12" x14ac:dyDescent="0.25">
      <c r="C35" t="s">
        <v>1</v>
      </c>
      <c r="D35">
        <v>1</v>
      </c>
      <c r="E35">
        <f>(12^2+25^2)/6-114.08</f>
        <v>14.086666666666659</v>
      </c>
      <c r="F35">
        <f>E35/D35</f>
        <v>14.086666666666659</v>
      </c>
      <c r="G35">
        <f>F35/F38</f>
        <v>74.796460176992824</v>
      </c>
      <c r="H35" t="s">
        <v>58</v>
      </c>
      <c r="I35" s="21" t="s">
        <v>6</v>
      </c>
      <c r="J35">
        <v>3</v>
      </c>
      <c r="K35">
        <v>7</v>
      </c>
      <c r="L35" s="15">
        <v>10</v>
      </c>
    </row>
    <row r="36" spans="3:12" ht="15.75" thickBot="1" x14ac:dyDescent="0.3">
      <c r="C36" t="s">
        <v>57</v>
      </c>
      <c r="D36">
        <v>1</v>
      </c>
      <c r="E36">
        <f>E37-E34-E35</f>
        <v>2.0766666666666964</v>
      </c>
      <c r="F36">
        <f>E36/D36</f>
        <v>2.0766666666666964</v>
      </c>
      <c r="G36">
        <f>F36/F38</f>
        <v>11.026548672566783</v>
      </c>
      <c r="H36" t="s">
        <v>61</v>
      </c>
      <c r="I36" s="21" t="s">
        <v>7</v>
      </c>
      <c r="J36">
        <v>9</v>
      </c>
      <c r="K36">
        <v>18</v>
      </c>
      <c r="L36" s="15">
        <v>27</v>
      </c>
    </row>
    <row r="37" spans="3:12" ht="15.75" thickBot="1" x14ac:dyDescent="0.3">
      <c r="C37" s="29" t="s">
        <v>22</v>
      </c>
      <c r="D37" s="30">
        <v>3</v>
      </c>
      <c r="E37" s="30">
        <v>40.250000000000014</v>
      </c>
      <c r="F37" s="30">
        <v>13.416666666666671</v>
      </c>
      <c r="G37" s="31">
        <v>71.238938053099005</v>
      </c>
      <c r="I37" s="22" t="s">
        <v>11</v>
      </c>
      <c r="J37" s="17">
        <v>12</v>
      </c>
      <c r="K37" s="17">
        <v>25</v>
      </c>
      <c r="L37" s="26">
        <v>37</v>
      </c>
    </row>
    <row r="38" spans="3:12" ht="15.75" thickBot="1" x14ac:dyDescent="0.3">
      <c r="C38" s="24" t="s">
        <v>23</v>
      </c>
      <c r="D38">
        <v>8</v>
      </c>
      <c r="E38">
        <v>1.5066666666666322</v>
      </c>
      <c r="F38">
        <v>0.18833333333332902</v>
      </c>
    </row>
    <row r="39" spans="3:12" ht="15.75" thickBot="1" x14ac:dyDescent="0.3">
      <c r="C39" s="23" t="s">
        <v>5</v>
      </c>
      <c r="D39" s="17">
        <v>11</v>
      </c>
      <c r="E39" s="17">
        <v>41.756666666666646</v>
      </c>
      <c r="F39" s="17"/>
      <c r="G39" s="18"/>
      <c r="I39" t="s">
        <v>32</v>
      </c>
      <c r="J39">
        <v>114.08333333333333</v>
      </c>
    </row>
    <row r="41" spans="3:12" x14ac:dyDescent="0.25">
      <c r="D41" s="1" t="s">
        <v>33</v>
      </c>
      <c r="G41" t="s">
        <v>59</v>
      </c>
    </row>
    <row r="42" spans="3:12" x14ac:dyDescent="0.25">
      <c r="D42" s="1" t="s">
        <v>34</v>
      </c>
      <c r="G42" t="s">
        <v>60</v>
      </c>
    </row>
    <row r="43" spans="3:12" x14ac:dyDescent="0.25">
      <c r="D43" s="1" t="s">
        <v>35</v>
      </c>
      <c r="G43" t="s">
        <v>62</v>
      </c>
    </row>
    <row r="44" spans="3:12" x14ac:dyDescent="0.25">
      <c r="G44" t="s">
        <v>63</v>
      </c>
    </row>
    <row r="45" spans="3:12" x14ac:dyDescent="0.25">
      <c r="C45" s="1" t="s">
        <v>51</v>
      </c>
    </row>
    <row r="47" spans="3:12" ht="15.75" thickBot="1" x14ac:dyDescent="0.3">
      <c r="C47" s="1" t="s">
        <v>36</v>
      </c>
      <c r="H47" s="1" t="s">
        <v>43</v>
      </c>
    </row>
    <row r="48" spans="3:12" ht="15.75" thickBot="1" x14ac:dyDescent="0.3">
      <c r="C48" s="20" t="s">
        <v>12</v>
      </c>
      <c r="D48" s="2" t="s">
        <v>8</v>
      </c>
      <c r="E48" s="2" t="s">
        <v>9</v>
      </c>
      <c r="F48" s="22" t="s">
        <v>10</v>
      </c>
      <c r="H48" s="20" t="s">
        <v>12</v>
      </c>
      <c r="I48" s="2" t="s">
        <v>8</v>
      </c>
      <c r="J48" s="2" t="s">
        <v>9</v>
      </c>
      <c r="K48" s="22" t="s">
        <v>10</v>
      </c>
    </row>
    <row r="49" spans="3:11" x14ac:dyDescent="0.25">
      <c r="C49" s="21" t="s">
        <v>6</v>
      </c>
      <c r="D49">
        <v>3</v>
      </c>
      <c r="E49">
        <v>7</v>
      </c>
      <c r="F49" s="15">
        <v>10</v>
      </c>
      <c r="H49" s="21" t="s">
        <v>6</v>
      </c>
      <c r="I49">
        <f>D49/3</f>
        <v>1</v>
      </c>
      <c r="J49">
        <f>E49/3</f>
        <v>2.3333333333333335</v>
      </c>
      <c r="K49" s="15">
        <f>F49/6</f>
        <v>1.6666666666666667</v>
      </c>
    </row>
    <row r="50" spans="3:11" ht="15.75" thickBot="1" x14ac:dyDescent="0.3">
      <c r="C50" s="21" t="s">
        <v>7</v>
      </c>
      <c r="D50">
        <v>9</v>
      </c>
      <c r="E50">
        <v>18</v>
      </c>
      <c r="F50" s="15">
        <v>27</v>
      </c>
      <c r="H50" s="21" t="s">
        <v>7</v>
      </c>
      <c r="I50">
        <f>D50/3</f>
        <v>3</v>
      </c>
      <c r="J50">
        <f>E50/3</f>
        <v>6</v>
      </c>
      <c r="K50" s="15">
        <f>F50/6</f>
        <v>4.5</v>
      </c>
    </row>
    <row r="51" spans="3:11" ht="15.75" thickBot="1" x14ac:dyDescent="0.3">
      <c r="C51" s="22" t="s">
        <v>11</v>
      </c>
      <c r="D51" s="17">
        <v>12</v>
      </c>
      <c r="E51" s="17">
        <v>25</v>
      </c>
      <c r="F51" s="26">
        <v>37</v>
      </c>
      <c r="H51" s="22" t="s">
        <v>11</v>
      </c>
      <c r="I51" s="17">
        <f>D51/6</f>
        <v>2</v>
      </c>
      <c r="J51" s="17">
        <f>E51/6</f>
        <v>4.166666666666667</v>
      </c>
      <c r="K51" s="26">
        <f>F51/12</f>
        <v>3.0833333333333335</v>
      </c>
    </row>
    <row r="53" spans="3:11" x14ac:dyDescent="0.25">
      <c r="C53" s="25" t="s">
        <v>50</v>
      </c>
    </row>
    <row r="54" spans="3:11" x14ac:dyDescent="0.25">
      <c r="C54" t="s">
        <v>47</v>
      </c>
    </row>
    <row r="55" spans="3:11" x14ac:dyDescent="0.25">
      <c r="C55" t="s">
        <v>52</v>
      </c>
    </row>
    <row r="56" spans="3:11" x14ac:dyDescent="0.25">
      <c r="C56" t="s">
        <v>48</v>
      </c>
    </row>
    <row r="57" spans="3:11" ht="15.75" thickBot="1" x14ac:dyDescent="0.3"/>
    <row r="58" spans="3:11" ht="15.75" thickBot="1" x14ac:dyDescent="0.3">
      <c r="C58" s="26" t="s">
        <v>46</v>
      </c>
      <c r="G58" s="26" t="s">
        <v>49</v>
      </c>
    </row>
    <row r="59" spans="3:11" x14ac:dyDescent="0.25">
      <c r="C59" s="19" t="s">
        <v>6</v>
      </c>
      <c r="G59" s="19" t="s">
        <v>8</v>
      </c>
    </row>
    <row r="60" spans="3:11" ht="15.75" thickBot="1" x14ac:dyDescent="0.3">
      <c r="C60" s="32" t="s">
        <v>7</v>
      </c>
      <c r="G60" s="32" t="s">
        <v>9</v>
      </c>
    </row>
    <row r="65" spans="3:13" ht="15.75" thickBot="1" x14ac:dyDescent="0.3">
      <c r="C65" s="1" t="s">
        <v>65</v>
      </c>
      <c r="I65" s="1" t="s">
        <v>64</v>
      </c>
    </row>
    <row r="66" spans="3:13" ht="15.75" thickBot="1" x14ac:dyDescent="0.3">
      <c r="C66" s="23" t="s">
        <v>17</v>
      </c>
      <c r="D66" s="17" t="s">
        <v>18</v>
      </c>
      <c r="E66" s="17" t="s">
        <v>19</v>
      </c>
      <c r="F66" s="17" t="s">
        <v>20</v>
      </c>
      <c r="G66" s="18" t="s">
        <v>21</v>
      </c>
      <c r="I66" s="23" t="s">
        <v>17</v>
      </c>
      <c r="J66" s="17" t="s">
        <v>18</v>
      </c>
      <c r="K66" s="17" t="s">
        <v>19</v>
      </c>
      <c r="L66" s="17" t="s">
        <v>20</v>
      </c>
      <c r="M66" s="18" t="s">
        <v>21</v>
      </c>
    </row>
    <row r="67" spans="3:13" x14ac:dyDescent="0.25">
      <c r="C67" t="s">
        <v>67</v>
      </c>
      <c r="I67" t="s">
        <v>69</v>
      </c>
      <c r="J67">
        <v>1</v>
      </c>
    </row>
    <row r="68" spans="3:13" x14ac:dyDescent="0.25">
      <c r="C68" t="s">
        <v>68</v>
      </c>
      <c r="I68" t="s">
        <v>70</v>
      </c>
      <c r="J68">
        <v>1</v>
      </c>
    </row>
    <row r="69" spans="3:13" ht="15.75" thickBot="1" x14ac:dyDescent="0.3">
      <c r="C69" t="s">
        <v>1</v>
      </c>
      <c r="D69">
        <v>1</v>
      </c>
      <c r="E69">
        <v>14.086666666666659</v>
      </c>
      <c r="F69">
        <v>14.086666666666659</v>
      </c>
      <c r="G69">
        <v>74.796460176992824</v>
      </c>
      <c r="I69" t="s">
        <v>0</v>
      </c>
      <c r="J69">
        <v>1</v>
      </c>
      <c r="K69">
        <v>24.086666666666659</v>
      </c>
      <c r="L69">
        <v>24.086666666666659</v>
      </c>
      <c r="M69">
        <v>127.8938053097374</v>
      </c>
    </row>
    <row r="70" spans="3:13" ht="15.75" thickBot="1" x14ac:dyDescent="0.3">
      <c r="C70" s="29" t="s">
        <v>22</v>
      </c>
      <c r="D70" s="30">
        <v>3</v>
      </c>
      <c r="E70" s="30">
        <v>40.250000000000014</v>
      </c>
      <c r="F70" s="30">
        <v>13.416666666666671</v>
      </c>
      <c r="G70" s="31">
        <v>71.238938053099005</v>
      </c>
      <c r="I70" s="29" t="s">
        <v>22</v>
      </c>
      <c r="J70" s="30">
        <v>3</v>
      </c>
      <c r="K70" s="30">
        <v>40.250000000000014</v>
      </c>
      <c r="L70" s="30">
        <v>13.416666666666671</v>
      </c>
      <c r="M70" s="31">
        <v>71.238938053099005</v>
      </c>
    </row>
    <row r="71" spans="3:13" ht="15.75" thickBot="1" x14ac:dyDescent="0.3">
      <c r="C71" s="24" t="s">
        <v>23</v>
      </c>
      <c r="D71">
        <v>8</v>
      </c>
      <c r="E71">
        <v>1.5066666666666322</v>
      </c>
      <c r="F71">
        <v>0.18833333333332902</v>
      </c>
      <c r="I71" s="24" t="s">
        <v>23</v>
      </c>
      <c r="J71">
        <v>8</v>
      </c>
      <c r="K71">
        <v>1.5066666666666322</v>
      </c>
      <c r="L71">
        <v>0.18833333333332902</v>
      </c>
    </row>
    <row r="72" spans="3:13" ht="15.75" thickBot="1" x14ac:dyDescent="0.3">
      <c r="C72" s="23" t="s">
        <v>5</v>
      </c>
      <c r="D72" s="17">
        <v>11</v>
      </c>
      <c r="E72" s="17">
        <v>41.756666666666646</v>
      </c>
      <c r="F72" s="17"/>
      <c r="G72" s="18"/>
      <c r="I72" s="23" t="s">
        <v>5</v>
      </c>
      <c r="J72" s="17">
        <v>11</v>
      </c>
      <c r="K72" s="17">
        <v>41.756666666666646</v>
      </c>
      <c r="L72" s="17"/>
      <c r="M72" s="18"/>
    </row>
    <row r="75" spans="3:13" ht="15.75" thickBot="1" x14ac:dyDescent="0.3">
      <c r="C75" s="1" t="s">
        <v>36</v>
      </c>
    </row>
    <row r="76" spans="3:13" ht="15.75" thickBot="1" x14ac:dyDescent="0.3">
      <c r="C76" s="20" t="s">
        <v>12</v>
      </c>
      <c r="D76" s="2" t="s">
        <v>8</v>
      </c>
      <c r="E76" s="2" t="s">
        <v>9</v>
      </c>
      <c r="F76" s="22" t="s">
        <v>10</v>
      </c>
    </row>
    <row r="77" spans="3:13" x14ac:dyDescent="0.25">
      <c r="C77" s="21" t="s">
        <v>6</v>
      </c>
      <c r="D77">
        <v>3</v>
      </c>
      <c r="E77">
        <v>7</v>
      </c>
      <c r="F77" s="15">
        <v>10</v>
      </c>
    </row>
    <row r="78" spans="3:13" ht="15.75" thickBot="1" x14ac:dyDescent="0.3">
      <c r="C78" s="21" t="s">
        <v>7</v>
      </c>
      <c r="D78">
        <v>9</v>
      </c>
      <c r="E78">
        <v>18</v>
      </c>
      <c r="F78" s="15">
        <v>27</v>
      </c>
    </row>
    <row r="79" spans="3:13" ht="15.75" thickBot="1" x14ac:dyDescent="0.3">
      <c r="C79" s="22" t="s">
        <v>11</v>
      </c>
      <c r="D79" s="17">
        <v>12</v>
      </c>
      <c r="E79" s="17">
        <v>25</v>
      </c>
      <c r="F79" s="26">
        <v>37</v>
      </c>
    </row>
  </sheetData>
  <mergeCells count="1">
    <mergeCell ref="H3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Not. Unesp</dc:creator>
  <cp:lastModifiedBy>Not. Unesp</cp:lastModifiedBy>
  <dcterms:created xsi:type="dcterms:W3CDTF">2022-11-20T09:35:24Z</dcterms:created>
  <dcterms:modified xsi:type="dcterms:W3CDTF">2022-11-21T17:56:27Z</dcterms:modified>
</cp:coreProperties>
</file>