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osso\Desktop\ExpAgri06\"/>
    </mc:Choice>
  </mc:AlternateContent>
  <bookViews>
    <workbookView xWindow="0" yWindow="0" windowWidth="15345" windowHeight="6960" activeTab="1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2" l="1"/>
  <c r="M59" i="2" l="1"/>
  <c r="I59" i="2"/>
  <c r="I58" i="2"/>
  <c r="I57" i="2"/>
  <c r="I56" i="2"/>
  <c r="I52" i="2"/>
  <c r="K50" i="2"/>
  <c r="K49" i="2"/>
  <c r="K48" i="2"/>
  <c r="J50" i="2"/>
  <c r="I50" i="2"/>
  <c r="J48" i="2"/>
  <c r="J49" i="2"/>
  <c r="I49" i="2"/>
  <c r="I48" i="2"/>
  <c r="D54" i="2"/>
  <c r="D53" i="2"/>
  <c r="E47" i="2"/>
  <c r="E46" i="2"/>
  <c r="D48" i="2"/>
  <c r="E48" i="2" s="1"/>
  <c r="D47" i="2"/>
  <c r="D46" i="2"/>
  <c r="C47" i="2"/>
  <c r="C46" i="2"/>
  <c r="M40" i="2"/>
  <c r="M37" i="2"/>
  <c r="L31" i="2"/>
  <c r="N27" i="2"/>
  <c r="N25" i="2"/>
  <c r="N6" i="2"/>
  <c r="N5" i="2"/>
  <c r="M7" i="2"/>
  <c r="L7" i="2"/>
  <c r="L6" i="2"/>
  <c r="M6" i="2"/>
  <c r="M5" i="2"/>
  <c r="L5" i="2"/>
  <c r="F19" i="2"/>
  <c r="F18" i="2"/>
  <c r="H15" i="2"/>
  <c r="H14" i="2"/>
  <c r="G14" i="2"/>
  <c r="I14" i="2"/>
  <c r="G16" i="2"/>
  <c r="G15" i="2"/>
  <c r="C16" i="2"/>
  <c r="C15" i="2"/>
  <c r="C14" i="2"/>
  <c r="G9" i="2"/>
  <c r="G6" i="2"/>
  <c r="G7" i="2"/>
  <c r="G8" i="2"/>
  <c r="G5" i="2"/>
  <c r="N7" i="2" l="1"/>
  <c r="G2" i="1"/>
  <c r="H2" i="1"/>
  <c r="I2" i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F3" i="1"/>
  <c r="F4" i="1"/>
  <c r="F5" i="1"/>
  <c r="F6" i="1"/>
  <c r="F7" i="1"/>
  <c r="F8" i="1"/>
  <c r="F9" i="1"/>
  <c r="F10" i="1"/>
  <c r="F2" i="1"/>
  <c r="D19" i="1"/>
  <c r="D18" i="1"/>
  <c r="D17" i="1"/>
  <c r="D16" i="1"/>
  <c r="D20" i="1" s="1"/>
  <c r="D15" i="1"/>
  <c r="D14" i="1"/>
  <c r="D13" i="1"/>
  <c r="D12" i="1"/>
  <c r="E3" i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<sst xmlns="http://schemas.openxmlformats.org/spreadsheetml/2006/main" count="134" uniqueCount="83">
  <si>
    <t>S</t>
  </si>
  <si>
    <t>F</t>
  </si>
  <si>
    <t>Tratamentos</t>
  </si>
  <si>
    <t>Rep.1</t>
  </si>
  <si>
    <t>Rep.2</t>
  </si>
  <si>
    <t>Rep.3</t>
  </si>
  <si>
    <t>Total</t>
  </si>
  <si>
    <t>|Total|</t>
  </si>
  <si>
    <t>rep</t>
  </si>
  <si>
    <t>y</t>
  </si>
  <si>
    <t>Experimento no Delineamento Inteiramente Casualializado com 4 Tratamentos e 3 repetições</t>
  </si>
  <si>
    <t>Tratamento</t>
  </si>
  <si>
    <t>Rep1</t>
  </si>
  <si>
    <t>Rep2</t>
  </si>
  <si>
    <t>Rep3</t>
  </si>
  <si>
    <t>TOTAL</t>
  </si>
  <si>
    <t>A</t>
  </si>
  <si>
    <t>B</t>
  </si>
  <si>
    <t>Sqtotaç</t>
  </si>
  <si>
    <t>Sqtrat</t>
  </si>
  <si>
    <t>sqres</t>
  </si>
  <si>
    <t>CV</t>
  </si>
  <si>
    <t>GL</t>
  </si>
  <si>
    <t>SQ</t>
  </si>
  <si>
    <t>QM</t>
  </si>
  <si>
    <t>Trat</t>
  </si>
  <si>
    <t>Res</t>
  </si>
  <si>
    <t>Rejeita H0</t>
  </si>
  <si>
    <t>A0</t>
  </si>
  <si>
    <t>A1</t>
  </si>
  <si>
    <t>B0</t>
  </si>
  <si>
    <t>B1</t>
  </si>
  <si>
    <t>Principal A</t>
  </si>
  <si>
    <t>Principal B</t>
  </si>
  <si>
    <t>Efeito Simples de Um fator</t>
  </si>
  <si>
    <t xml:space="preserve">medida de variação correspondente a variações nos níveis desse fator, em cada um dos NÌVEIS DO </t>
  </si>
  <si>
    <t>outros faotr</t>
  </si>
  <si>
    <t>EFEITO A dentro de B0</t>
  </si>
  <si>
    <t>EFEITO A dentro de B1</t>
  </si>
  <si>
    <t>EFEITO B dentro A0</t>
  </si>
  <si>
    <t>EFEITO B dentro de A1</t>
  </si>
  <si>
    <t>9-3</t>
  </si>
  <si>
    <t>18-7</t>
  </si>
  <si>
    <t>7-3</t>
  </si>
  <si>
    <t>18-9</t>
  </si>
  <si>
    <t>Efeito Princiapl de um Fator</t>
  </si>
  <si>
    <t>é a variação correspondente as variações nos níveis desse fator em média de todos os n[iveis do outro fator.</t>
  </si>
  <si>
    <t>Efeito Principal de A</t>
  </si>
  <si>
    <t>(27-10)/2</t>
  </si>
  <si>
    <t>Efeito principal de B</t>
  </si>
  <si>
    <t>(25-12)/2</t>
  </si>
  <si>
    <t xml:space="preserve">ou </t>
  </si>
  <si>
    <t>Ou Média de efeito simples</t>
  </si>
  <si>
    <t>(6+11)/2</t>
  </si>
  <si>
    <t>(4+9)/2</t>
  </si>
  <si>
    <t>Efeito da Interação entre Fatores</t>
  </si>
  <si>
    <t>é a variação que ocorre no efeito simples de um fatos ao passar de um nível para outro do outro fator</t>
  </si>
  <si>
    <t>Efeito Interaçaõ A X B</t>
  </si>
  <si>
    <t>(11-6)/2</t>
  </si>
  <si>
    <t>Efeito Interaçaõ B X A</t>
  </si>
  <si>
    <t>(9-4)/2</t>
  </si>
  <si>
    <t>ELES SÂO IGUAIS</t>
  </si>
  <si>
    <t>A análise de variãncia continua com o teste F</t>
  </si>
  <si>
    <t>F para efeitos principais e interações</t>
  </si>
  <si>
    <t>FATOR A</t>
  </si>
  <si>
    <t>FATOR B</t>
  </si>
  <si>
    <t>INTERAÇÂO</t>
  </si>
  <si>
    <t>(Trat)</t>
  </si>
  <si>
    <t>**</t>
  </si>
  <si>
    <t>*</t>
  </si>
  <si>
    <t>ns</t>
  </si>
  <si>
    <t>Nesse caso então, podemos fazer o teste de Tukey para as médias dos efeitos principais</t>
  </si>
  <si>
    <t>Tukey para efeito Principal de A</t>
  </si>
  <si>
    <t>s(m)</t>
  </si>
  <si>
    <t>DMS</t>
  </si>
  <si>
    <t>q(2x8)</t>
  </si>
  <si>
    <t>Y</t>
  </si>
  <si>
    <t>Rejeitamos H0</t>
  </si>
  <si>
    <t>Tukey para efeito Principal de B</t>
  </si>
  <si>
    <t>a</t>
  </si>
  <si>
    <t>b</t>
  </si>
  <si>
    <t xml:space="preserve">Médias seguidas pela mesma letra, maiúscula nas colunas e minúsculas nas linhas </t>
  </si>
  <si>
    <t>não deiferem entre si pelo teste de Tukey ao nível de 5% de probabilidade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</si>
</sst>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D18" workbookViewId="0">
      <selection activeCell="G13" sqref="G13:J37"/>
    </sheetView>
  </sheetViews>
  <sheetFormatPr defaultRowHeight="15" x14ac:dyDescent="0.25"/>
  <cols>
    <col min="5" max="5" width="12.140625" bestFit="1" customWidth="1"/>
  </cols>
  <sheetData>
    <row r="1" spans="1:10" x14ac:dyDescent="0.25"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0" x14ac:dyDescent="0.25">
      <c r="A2" t="s">
        <v>0</v>
      </c>
      <c r="B2">
        <v>1</v>
      </c>
      <c r="C2" t="s">
        <v>1</v>
      </c>
      <c r="D2">
        <v>0</v>
      </c>
      <c r="E2" t="str">
        <f>"|$"&amp;A2&amp;"_"&amp;B2&amp;C2&amp;"_"&amp;D2&amp;"$|"</f>
        <v>|$S_1F_0$|</v>
      </c>
      <c r="F2" t="str">
        <f>A12&amp;"|"</f>
        <v>4.65|</v>
      </c>
      <c r="G2" t="str">
        <f t="shared" ref="G2:I10" si="0">B12&amp;"|"</f>
        <v>5.18|</v>
      </c>
      <c r="H2" t="str">
        <f t="shared" si="0"/>
        <v>5.52|</v>
      </c>
      <c r="I2" t="str">
        <f t="shared" si="0"/>
        <v>15.35|</v>
      </c>
    </row>
    <row r="3" spans="1:10" x14ac:dyDescent="0.25">
      <c r="A3" t="s">
        <v>0</v>
      </c>
      <c r="B3">
        <v>1</v>
      </c>
      <c r="C3" t="s">
        <v>1</v>
      </c>
      <c r="D3">
        <v>1</v>
      </c>
      <c r="E3" t="str">
        <f t="shared" ref="E3:E9" si="1">"|$"&amp;A3&amp;"_"&amp;B3&amp;C3&amp;"_"&amp;D3&amp;"$|"</f>
        <v>|$S_1F_1$|</v>
      </c>
      <c r="F3" t="str">
        <f t="shared" ref="F3:F10" si="2">A13&amp;"|"</f>
        <v>4.86|</v>
      </c>
      <c r="G3" t="str">
        <f t="shared" si="0"/>
        <v>4.81|</v>
      </c>
      <c r="H3" t="str">
        <f t="shared" si="0"/>
        <v>4.51|</v>
      </c>
      <c r="I3" t="str">
        <f t="shared" si="0"/>
        <v>14.18|</v>
      </c>
    </row>
    <row r="4" spans="1:10" x14ac:dyDescent="0.25">
      <c r="A4" t="s">
        <v>0</v>
      </c>
      <c r="B4">
        <v>2</v>
      </c>
      <c r="C4" t="s">
        <v>1</v>
      </c>
      <c r="D4">
        <v>0</v>
      </c>
      <c r="E4" t="str">
        <f t="shared" si="1"/>
        <v>|$S_2F_0$|</v>
      </c>
      <c r="F4" t="str">
        <f t="shared" si="2"/>
        <v>4.55|</v>
      </c>
      <c r="G4" t="str">
        <f t="shared" si="0"/>
        <v>5.16|</v>
      </c>
      <c r="H4" t="str">
        <f t="shared" si="0"/>
        <v>6|</v>
      </c>
      <c r="I4" t="str">
        <f t="shared" si="0"/>
        <v>15.71|</v>
      </c>
    </row>
    <row r="5" spans="1:10" x14ac:dyDescent="0.25">
      <c r="A5" t="s">
        <v>0</v>
      </c>
      <c r="B5">
        <v>2</v>
      </c>
      <c r="C5" t="s">
        <v>1</v>
      </c>
      <c r="D5">
        <v>1</v>
      </c>
      <c r="E5" t="str">
        <f t="shared" si="1"/>
        <v>|$S_2F_1$|</v>
      </c>
      <c r="F5" t="str">
        <f t="shared" si="2"/>
        <v>4.73|</v>
      </c>
      <c r="G5" t="str">
        <f t="shared" si="0"/>
        <v>5.51|</v>
      </c>
      <c r="H5" t="str">
        <f t="shared" si="0"/>
        <v>5.09|</v>
      </c>
      <c r="I5" t="str">
        <f t="shared" si="0"/>
        <v>15.33|</v>
      </c>
    </row>
    <row r="6" spans="1:10" x14ac:dyDescent="0.25">
      <c r="A6" t="s">
        <v>0</v>
      </c>
      <c r="B6">
        <v>3</v>
      </c>
      <c r="C6" t="s">
        <v>1</v>
      </c>
      <c r="D6">
        <v>0</v>
      </c>
      <c r="E6" t="str">
        <f t="shared" si="1"/>
        <v>|$S_3F_0$|</v>
      </c>
      <c r="F6" t="str">
        <f t="shared" si="2"/>
        <v>2.68|</v>
      </c>
      <c r="G6" t="str">
        <f t="shared" si="0"/>
        <v>2.65|</v>
      </c>
      <c r="H6" t="str">
        <f t="shared" si="0"/>
        <v>2.56|</v>
      </c>
      <c r="I6" t="str">
        <f t="shared" si="0"/>
        <v>7.89|</v>
      </c>
    </row>
    <row r="7" spans="1:10" x14ac:dyDescent="0.25">
      <c r="A7" t="s">
        <v>0</v>
      </c>
      <c r="B7">
        <v>3</v>
      </c>
      <c r="C7" t="s">
        <v>1</v>
      </c>
      <c r="D7">
        <v>1</v>
      </c>
      <c r="E7" t="str">
        <f t="shared" si="1"/>
        <v>|$S_3F_1$|</v>
      </c>
      <c r="F7" t="str">
        <f t="shared" si="2"/>
        <v>2.9|</v>
      </c>
      <c r="G7" t="str">
        <f t="shared" si="0"/>
        <v>2.71|</v>
      </c>
      <c r="H7" t="str">
        <f t="shared" si="0"/>
        <v>2.93|</v>
      </c>
      <c r="I7" t="str">
        <f t="shared" si="0"/>
        <v>8.54|</v>
      </c>
    </row>
    <row r="8" spans="1:10" x14ac:dyDescent="0.25">
      <c r="A8" t="s">
        <v>0</v>
      </c>
      <c r="B8">
        <v>4</v>
      </c>
      <c r="C8" t="s">
        <v>1</v>
      </c>
      <c r="D8">
        <v>0</v>
      </c>
      <c r="E8" t="str">
        <f t="shared" si="1"/>
        <v>|$S_4F_0$|</v>
      </c>
      <c r="F8" t="str">
        <f t="shared" si="2"/>
        <v>3.48|</v>
      </c>
      <c r="G8" t="str">
        <f t="shared" si="0"/>
        <v>2.75|</v>
      </c>
      <c r="H8" t="str">
        <f t="shared" si="0"/>
        <v>3.06|</v>
      </c>
      <c r="I8" t="str">
        <f t="shared" si="0"/>
        <v>9.29|</v>
      </c>
    </row>
    <row r="9" spans="1:10" x14ac:dyDescent="0.25">
      <c r="A9" t="s">
        <v>0</v>
      </c>
      <c r="B9">
        <v>4</v>
      </c>
      <c r="C9" t="s">
        <v>1</v>
      </c>
      <c r="D9">
        <v>1</v>
      </c>
      <c r="E9" t="str">
        <f t="shared" si="1"/>
        <v>|$S_4F_1$|</v>
      </c>
      <c r="F9" t="str">
        <f t="shared" si="2"/>
        <v>2.65|</v>
      </c>
      <c r="G9" t="str">
        <f t="shared" si="0"/>
        <v>2.47|</v>
      </c>
      <c r="H9" t="str">
        <f t="shared" si="0"/>
        <v>2.83|</v>
      </c>
      <c r="I9" t="str">
        <f t="shared" si="0"/>
        <v>7.95|</v>
      </c>
    </row>
    <row r="10" spans="1:10" x14ac:dyDescent="0.25">
      <c r="E10" t="s">
        <v>7</v>
      </c>
      <c r="F10" t="str">
        <f t="shared" si="2"/>
        <v>|</v>
      </c>
      <c r="G10" t="str">
        <f t="shared" si="0"/>
        <v>|</v>
      </c>
      <c r="H10" t="str">
        <f t="shared" si="0"/>
        <v>|</v>
      </c>
      <c r="I10" t="str">
        <f t="shared" si="0"/>
        <v>94.24|</v>
      </c>
    </row>
    <row r="12" spans="1:10" x14ac:dyDescent="0.25">
      <c r="A12">
        <v>4.6500000000000004</v>
      </c>
      <c r="B12">
        <v>5.18</v>
      </c>
      <c r="C12">
        <v>5.52</v>
      </c>
      <c r="D12">
        <f t="shared" ref="D12:D19" si="3">SUM(A12:C12)</f>
        <v>15.35</v>
      </c>
    </row>
    <row r="13" spans="1:10" x14ac:dyDescent="0.25">
      <c r="A13">
        <v>4.8600000000000003</v>
      </c>
      <c r="B13">
        <v>4.8099999999999996</v>
      </c>
      <c r="C13">
        <v>4.51</v>
      </c>
      <c r="D13">
        <f t="shared" si="3"/>
        <v>14.18</v>
      </c>
      <c r="G13" t="s">
        <v>0</v>
      </c>
      <c r="H13" t="s">
        <v>1</v>
      </c>
      <c r="I13" t="s">
        <v>8</v>
      </c>
      <c r="J13" t="s">
        <v>9</v>
      </c>
    </row>
    <row r="14" spans="1:10" x14ac:dyDescent="0.25">
      <c r="A14">
        <v>4.55</v>
      </c>
      <c r="B14">
        <v>5.16</v>
      </c>
      <c r="C14">
        <v>6</v>
      </c>
      <c r="D14">
        <f t="shared" si="3"/>
        <v>15.71</v>
      </c>
      <c r="G14">
        <v>1</v>
      </c>
      <c r="H14">
        <v>0</v>
      </c>
      <c r="I14">
        <v>1</v>
      </c>
      <c r="J14">
        <v>4.6500000000000004</v>
      </c>
    </row>
    <row r="15" spans="1:10" x14ac:dyDescent="0.25">
      <c r="A15">
        <v>4.7300000000000004</v>
      </c>
      <c r="B15">
        <v>5.51</v>
      </c>
      <c r="C15">
        <v>5.09</v>
      </c>
      <c r="D15">
        <f t="shared" si="3"/>
        <v>15.33</v>
      </c>
      <c r="G15">
        <v>1</v>
      </c>
      <c r="H15">
        <v>1</v>
      </c>
      <c r="I15">
        <v>1</v>
      </c>
      <c r="J15">
        <v>4.8600000000000003</v>
      </c>
    </row>
    <row r="16" spans="1:10" x14ac:dyDescent="0.25">
      <c r="A16">
        <v>2.68</v>
      </c>
      <c r="B16">
        <v>2.65</v>
      </c>
      <c r="C16">
        <v>2.56</v>
      </c>
      <c r="D16">
        <f t="shared" si="3"/>
        <v>7.8900000000000006</v>
      </c>
      <c r="G16">
        <v>2</v>
      </c>
      <c r="H16">
        <v>0</v>
      </c>
      <c r="I16">
        <v>1</v>
      </c>
      <c r="J16">
        <v>4.55</v>
      </c>
    </row>
    <row r="17" spans="1:10" x14ac:dyDescent="0.25">
      <c r="A17">
        <v>2.9</v>
      </c>
      <c r="B17">
        <v>2.71</v>
      </c>
      <c r="C17">
        <v>2.93</v>
      </c>
      <c r="D17">
        <f t="shared" si="3"/>
        <v>8.5399999999999991</v>
      </c>
      <c r="G17">
        <v>2</v>
      </c>
      <c r="H17">
        <v>1</v>
      </c>
      <c r="I17">
        <v>1</v>
      </c>
      <c r="J17">
        <v>4.7300000000000004</v>
      </c>
    </row>
    <row r="18" spans="1:10" x14ac:dyDescent="0.25">
      <c r="A18">
        <v>3.48</v>
      </c>
      <c r="B18">
        <v>2.75</v>
      </c>
      <c r="C18">
        <v>3.06</v>
      </c>
      <c r="D18">
        <f t="shared" si="3"/>
        <v>9.2900000000000009</v>
      </c>
      <c r="G18">
        <v>3</v>
      </c>
      <c r="H18">
        <v>0</v>
      </c>
      <c r="I18">
        <v>1</v>
      </c>
      <c r="J18">
        <v>2.68</v>
      </c>
    </row>
    <row r="19" spans="1:10" x14ac:dyDescent="0.25">
      <c r="A19">
        <v>2.65</v>
      </c>
      <c r="B19">
        <v>2.4700000000000002</v>
      </c>
      <c r="C19">
        <v>2.83</v>
      </c>
      <c r="D19">
        <f t="shared" si="3"/>
        <v>7.95</v>
      </c>
      <c r="G19">
        <v>3</v>
      </c>
      <c r="H19">
        <v>1</v>
      </c>
      <c r="I19">
        <v>1</v>
      </c>
      <c r="J19">
        <v>2.9</v>
      </c>
    </row>
    <row r="20" spans="1:10" x14ac:dyDescent="0.25">
      <c r="D20">
        <f>SUM(D12:D19)</f>
        <v>94.240000000000009</v>
      </c>
      <c r="G20">
        <v>4</v>
      </c>
      <c r="H20">
        <v>0</v>
      </c>
      <c r="I20">
        <v>1</v>
      </c>
      <c r="J20">
        <v>3.48</v>
      </c>
    </row>
    <row r="21" spans="1:10" x14ac:dyDescent="0.25">
      <c r="G21">
        <v>4</v>
      </c>
      <c r="H21">
        <v>1</v>
      </c>
      <c r="I21">
        <v>1</v>
      </c>
      <c r="J21">
        <v>2.65</v>
      </c>
    </row>
    <row r="22" spans="1:10" x14ac:dyDescent="0.25">
      <c r="G22">
        <v>1</v>
      </c>
      <c r="H22">
        <v>0</v>
      </c>
      <c r="I22">
        <v>2</v>
      </c>
      <c r="J22">
        <v>5.18</v>
      </c>
    </row>
    <row r="23" spans="1:10" x14ac:dyDescent="0.25">
      <c r="G23">
        <v>1</v>
      </c>
      <c r="H23">
        <v>1</v>
      </c>
      <c r="I23">
        <v>2</v>
      </c>
      <c r="J23">
        <v>4.8099999999999996</v>
      </c>
    </row>
    <row r="24" spans="1:10" x14ac:dyDescent="0.25">
      <c r="G24">
        <v>2</v>
      </c>
      <c r="H24">
        <v>0</v>
      </c>
      <c r="I24">
        <v>2</v>
      </c>
      <c r="J24">
        <v>5.16</v>
      </c>
    </row>
    <row r="25" spans="1:10" x14ac:dyDescent="0.25">
      <c r="G25">
        <v>2</v>
      </c>
      <c r="H25">
        <v>1</v>
      </c>
      <c r="I25">
        <v>2</v>
      </c>
      <c r="J25">
        <v>5.51</v>
      </c>
    </row>
    <row r="26" spans="1:10" x14ac:dyDescent="0.25">
      <c r="G26">
        <v>3</v>
      </c>
      <c r="H26">
        <v>0</v>
      </c>
      <c r="I26">
        <v>2</v>
      </c>
      <c r="J26">
        <v>2.65</v>
      </c>
    </row>
    <row r="27" spans="1:10" x14ac:dyDescent="0.25">
      <c r="G27">
        <v>3</v>
      </c>
      <c r="H27">
        <v>1</v>
      </c>
      <c r="I27">
        <v>2</v>
      </c>
      <c r="J27">
        <v>2.71</v>
      </c>
    </row>
    <row r="28" spans="1:10" x14ac:dyDescent="0.25">
      <c r="G28">
        <v>4</v>
      </c>
      <c r="H28">
        <v>0</v>
      </c>
      <c r="I28">
        <v>2</v>
      </c>
      <c r="J28">
        <v>2.75</v>
      </c>
    </row>
    <row r="29" spans="1:10" x14ac:dyDescent="0.25">
      <c r="G29">
        <v>4</v>
      </c>
      <c r="H29">
        <v>1</v>
      </c>
      <c r="I29">
        <v>2</v>
      </c>
      <c r="J29">
        <v>2.4700000000000002</v>
      </c>
    </row>
    <row r="30" spans="1:10" x14ac:dyDescent="0.25">
      <c r="G30">
        <v>1</v>
      </c>
      <c r="H30">
        <v>0</v>
      </c>
      <c r="I30">
        <v>3</v>
      </c>
      <c r="J30">
        <v>5.52</v>
      </c>
    </row>
    <row r="31" spans="1:10" x14ac:dyDescent="0.25">
      <c r="G31">
        <v>1</v>
      </c>
      <c r="H31">
        <v>1</v>
      </c>
      <c r="I31">
        <v>3</v>
      </c>
      <c r="J31">
        <v>4.51</v>
      </c>
    </row>
    <row r="32" spans="1:10" x14ac:dyDescent="0.25">
      <c r="G32">
        <v>2</v>
      </c>
      <c r="H32">
        <v>0</v>
      </c>
      <c r="I32">
        <v>3</v>
      </c>
      <c r="J32">
        <v>6</v>
      </c>
    </row>
    <row r="33" spans="7:10" x14ac:dyDescent="0.25">
      <c r="G33">
        <v>2</v>
      </c>
      <c r="H33">
        <v>1</v>
      </c>
      <c r="I33">
        <v>3</v>
      </c>
      <c r="J33">
        <v>5.09</v>
      </c>
    </row>
    <row r="34" spans="7:10" x14ac:dyDescent="0.25">
      <c r="G34">
        <v>3</v>
      </c>
      <c r="H34">
        <v>0</v>
      </c>
      <c r="I34">
        <v>3</v>
      </c>
      <c r="J34">
        <v>2.56</v>
      </c>
    </row>
    <row r="35" spans="7:10" x14ac:dyDescent="0.25">
      <c r="G35">
        <v>3</v>
      </c>
      <c r="H35">
        <v>1</v>
      </c>
      <c r="I35">
        <v>3</v>
      </c>
      <c r="J35">
        <v>2.93</v>
      </c>
    </row>
    <row r="36" spans="7:10" x14ac:dyDescent="0.25">
      <c r="G36">
        <v>4</v>
      </c>
      <c r="H36">
        <v>0</v>
      </c>
      <c r="I36">
        <v>3</v>
      </c>
      <c r="J36">
        <v>3.06</v>
      </c>
    </row>
    <row r="37" spans="7:10" x14ac:dyDescent="0.25">
      <c r="G37">
        <v>4</v>
      </c>
      <c r="H37">
        <v>1</v>
      </c>
      <c r="I37">
        <v>3</v>
      </c>
      <c r="J37">
        <v>2.83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L62" sqref="L62"/>
    </sheetView>
  </sheetViews>
  <sheetFormatPr defaultRowHeight="15" x14ac:dyDescent="0.25"/>
  <cols>
    <col min="1" max="1" width="21" customWidth="1"/>
    <col min="11" max="11" width="10.28515625" bestFit="1" customWidth="1"/>
    <col min="12" max="12" width="8" bestFit="1" customWidth="1"/>
  </cols>
  <sheetData>
    <row r="1" spans="1:14" x14ac:dyDescent="0.25">
      <c r="C1" t="s">
        <v>10</v>
      </c>
    </row>
    <row r="4" spans="1:14" x14ac:dyDescent="0.25">
      <c r="A4" t="s">
        <v>16</v>
      </c>
      <c r="B4" t="s">
        <v>17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L4" t="s">
        <v>30</v>
      </c>
      <c r="M4" t="s">
        <v>31</v>
      </c>
      <c r="N4" s="1" t="s">
        <v>32</v>
      </c>
    </row>
    <row r="5" spans="1:14" x14ac:dyDescent="0.25">
      <c r="A5">
        <v>0</v>
      </c>
      <c r="B5">
        <v>0</v>
      </c>
      <c r="C5">
        <v>1</v>
      </c>
      <c r="D5">
        <v>1</v>
      </c>
      <c r="E5">
        <v>1.5</v>
      </c>
      <c r="F5">
        <v>0.5</v>
      </c>
      <c r="G5">
        <f>SUM(D5:F5)</f>
        <v>3</v>
      </c>
      <c r="K5" t="s">
        <v>28</v>
      </c>
      <c r="L5">
        <f>G5</f>
        <v>3</v>
      </c>
      <c r="M5">
        <f>G6</f>
        <v>7</v>
      </c>
      <c r="N5" s="1">
        <f>SUM(L5:M5)</f>
        <v>10</v>
      </c>
    </row>
    <row r="6" spans="1:14" x14ac:dyDescent="0.25">
      <c r="A6">
        <v>0</v>
      </c>
      <c r="B6">
        <v>1</v>
      </c>
      <c r="C6">
        <v>2</v>
      </c>
      <c r="D6">
        <v>2</v>
      </c>
      <c r="E6">
        <v>3</v>
      </c>
      <c r="F6">
        <v>2</v>
      </c>
      <c r="G6">
        <f>SUM(D6:F6)</f>
        <v>7</v>
      </c>
      <c r="K6" t="s">
        <v>29</v>
      </c>
      <c r="L6">
        <f>G7</f>
        <v>9</v>
      </c>
      <c r="M6">
        <f>G8</f>
        <v>18</v>
      </c>
      <c r="N6" s="1">
        <f>SUM(L6:M6)</f>
        <v>27</v>
      </c>
    </row>
    <row r="7" spans="1:14" x14ac:dyDescent="0.25">
      <c r="A7">
        <v>1</v>
      </c>
      <c r="B7">
        <v>0</v>
      </c>
      <c r="C7">
        <v>3</v>
      </c>
      <c r="D7">
        <v>2</v>
      </c>
      <c r="E7">
        <v>4</v>
      </c>
      <c r="F7">
        <v>3</v>
      </c>
      <c r="G7">
        <f>SUM(D7:F7)</f>
        <v>9</v>
      </c>
      <c r="K7" s="1" t="s">
        <v>33</v>
      </c>
      <c r="L7" s="1">
        <f>SUM(L5:L6)</f>
        <v>12</v>
      </c>
      <c r="M7" s="1">
        <f t="shared" ref="M7:N7" si="0">SUM(M5:M6)</f>
        <v>25</v>
      </c>
      <c r="N7" s="1">
        <f t="shared" si="0"/>
        <v>37</v>
      </c>
    </row>
    <row r="8" spans="1:14" x14ac:dyDescent="0.25">
      <c r="A8">
        <v>1</v>
      </c>
      <c r="B8">
        <v>1</v>
      </c>
      <c r="C8">
        <v>4</v>
      </c>
      <c r="D8">
        <v>8</v>
      </c>
      <c r="E8">
        <v>6</v>
      </c>
      <c r="F8">
        <v>4</v>
      </c>
      <c r="G8">
        <f>SUM(D8:F8)</f>
        <v>18</v>
      </c>
    </row>
    <row r="9" spans="1:14" x14ac:dyDescent="0.25">
      <c r="G9">
        <f>SUM(G5:G8)</f>
        <v>37</v>
      </c>
      <c r="K9" s="1" t="s">
        <v>34</v>
      </c>
    </row>
    <row r="10" spans="1:14" x14ac:dyDescent="0.25">
      <c r="K10" t="s">
        <v>35</v>
      </c>
    </row>
    <row r="11" spans="1:14" x14ac:dyDescent="0.25">
      <c r="K11" t="s">
        <v>36</v>
      </c>
    </row>
    <row r="13" spans="1:14" x14ac:dyDescent="0.25">
      <c r="E13" t="s">
        <v>21</v>
      </c>
      <c r="F13" t="s">
        <v>22</v>
      </c>
      <c r="G13" t="s">
        <v>23</v>
      </c>
      <c r="H13" t="s">
        <v>24</v>
      </c>
      <c r="I13" t="s">
        <v>1</v>
      </c>
      <c r="K13" t="s">
        <v>37</v>
      </c>
      <c r="M13" s="2" t="s">
        <v>41</v>
      </c>
      <c r="N13">
        <v>6</v>
      </c>
    </row>
    <row r="14" spans="1:14" x14ac:dyDescent="0.25">
      <c r="B14" t="s">
        <v>18</v>
      </c>
      <c r="C14">
        <f>SUMPRODUCT(D5:F8,D5:F8)-G9^2/(3*4)</f>
        <v>51.416666666666671</v>
      </c>
      <c r="E14" t="s">
        <v>25</v>
      </c>
      <c r="F14">
        <v>3</v>
      </c>
      <c r="G14">
        <f>C15</f>
        <v>40.249999999999986</v>
      </c>
      <c r="H14">
        <f>G14/F14</f>
        <v>13.416666666666663</v>
      </c>
      <c r="I14">
        <f>H14/H15</f>
        <v>9.6119402985074434</v>
      </c>
    </row>
    <row r="15" spans="1:14" x14ac:dyDescent="0.25">
      <c r="B15" t="s">
        <v>19</v>
      </c>
      <c r="C15">
        <f>1/3*SUMPRODUCT(G5:G8,G5:G8)-G9^2/(3*4)</f>
        <v>40.249999999999986</v>
      </c>
      <c r="E15" t="s">
        <v>26</v>
      </c>
      <c r="F15">
        <v>8</v>
      </c>
      <c r="G15">
        <f>C16</f>
        <v>11.166666666666686</v>
      </c>
      <c r="H15">
        <f>G15/F15</f>
        <v>1.3958333333333357</v>
      </c>
      <c r="K15" t="s">
        <v>38</v>
      </c>
      <c r="M15" s="3" t="s">
        <v>42</v>
      </c>
      <c r="N15">
        <v>11</v>
      </c>
    </row>
    <row r="16" spans="1:14" x14ac:dyDescent="0.25">
      <c r="B16" t="s">
        <v>20</v>
      </c>
      <c r="C16">
        <f>C14-C15</f>
        <v>11.166666666666686</v>
      </c>
      <c r="E16" t="s">
        <v>6</v>
      </c>
      <c r="F16">
        <v>11</v>
      </c>
      <c r="G16">
        <f>C14</f>
        <v>51.416666666666671</v>
      </c>
    </row>
    <row r="17" spans="5:15" x14ac:dyDescent="0.25">
      <c r="K17" t="s">
        <v>39</v>
      </c>
      <c r="M17" s="3" t="s">
        <v>43</v>
      </c>
      <c r="N17">
        <v>4</v>
      </c>
    </row>
    <row r="18" spans="5:15" x14ac:dyDescent="0.25">
      <c r="F18">
        <f>_xlfn.F.INV(0.95,F14,F15)</f>
        <v>4.0661805513511604</v>
      </c>
    </row>
    <row r="19" spans="5:15" x14ac:dyDescent="0.25">
      <c r="F19">
        <f>_xlfn.F.INV(0.99,F14,F15)</f>
        <v>7.5909919475988525</v>
      </c>
      <c r="K19" t="s">
        <v>40</v>
      </c>
      <c r="M19" s="3" t="s">
        <v>44</v>
      </c>
      <c r="N19">
        <v>9</v>
      </c>
    </row>
    <row r="20" spans="5:15" x14ac:dyDescent="0.25">
      <c r="K20" s="1"/>
    </row>
    <row r="21" spans="5:15" x14ac:dyDescent="0.25">
      <c r="E21" t="s">
        <v>27</v>
      </c>
      <c r="K21" s="1" t="s">
        <v>45</v>
      </c>
    </row>
    <row r="23" spans="5:15" x14ac:dyDescent="0.25">
      <c r="K23" t="s">
        <v>46</v>
      </c>
    </row>
    <row r="25" spans="5:15" x14ac:dyDescent="0.25">
      <c r="K25" t="s">
        <v>47</v>
      </c>
      <c r="M25" s="3" t="s">
        <v>48</v>
      </c>
      <c r="N25">
        <f>(27-10)/2</f>
        <v>8.5</v>
      </c>
      <c r="O25" t="s">
        <v>51</v>
      </c>
    </row>
    <row r="27" spans="5:15" x14ac:dyDescent="0.25">
      <c r="K27" t="s">
        <v>49</v>
      </c>
      <c r="M27" s="3" t="s">
        <v>50</v>
      </c>
      <c r="N27">
        <f>(25-12)/2</f>
        <v>6.5</v>
      </c>
    </row>
    <row r="29" spans="5:15" x14ac:dyDescent="0.25">
      <c r="K29" s="1" t="s">
        <v>52</v>
      </c>
    </row>
    <row r="30" spans="5:15" x14ac:dyDescent="0.25">
      <c r="K30" s="3" t="s">
        <v>53</v>
      </c>
      <c r="L30">
        <v>8.5</v>
      </c>
    </row>
    <row r="31" spans="5:15" x14ac:dyDescent="0.25">
      <c r="K31" s="3" t="s">
        <v>54</v>
      </c>
      <c r="L31">
        <f>6.5</f>
        <v>6.5</v>
      </c>
    </row>
    <row r="33" spans="1:15" x14ac:dyDescent="0.25">
      <c r="K33" s="1" t="s">
        <v>55</v>
      </c>
    </row>
    <row r="34" spans="1:15" x14ac:dyDescent="0.25">
      <c r="K34" t="s">
        <v>56</v>
      </c>
    </row>
    <row r="35" spans="1:15" x14ac:dyDescent="0.25">
      <c r="C35">
        <v>3</v>
      </c>
      <c r="D35" t="s">
        <v>30</v>
      </c>
      <c r="E35" t="s">
        <v>31</v>
      </c>
      <c r="F35" s="1" t="s">
        <v>32</v>
      </c>
    </row>
    <row r="36" spans="1:15" x14ac:dyDescent="0.25">
      <c r="C36" t="s">
        <v>28</v>
      </c>
      <c r="D36">
        <v>3</v>
      </c>
      <c r="E36">
        <v>7</v>
      </c>
      <c r="F36" s="1">
        <v>10</v>
      </c>
      <c r="K36" t="s">
        <v>57</v>
      </c>
    </row>
    <row r="37" spans="1:15" x14ac:dyDescent="0.25">
      <c r="C37" t="s">
        <v>29</v>
      </c>
      <c r="D37">
        <v>9</v>
      </c>
      <c r="E37">
        <v>18</v>
      </c>
      <c r="F37" s="1">
        <v>27</v>
      </c>
      <c r="L37" s="3" t="s">
        <v>58</v>
      </c>
      <c r="M37">
        <f>(11-6)/2</f>
        <v>2.5</v>
      </c>
    </row>
    <row r="38" spans="1:15" x14ac:dyDescent="0.25">
      <c r="C38" s="1" t="s">
        <v>33</v>
      </c>
      <c r="D38" s="1">
        <v>12</v>
      </c>
      <c r="E38" s="1">
        <v>25</v>
      </c>
      <c r="F38" s="1">
        <v>37</v>
      </c>
      <c r="O38" t="s">
        <v>61</v>
      </c>
    </row>
    <row r="39" spans="1:15" x14ac:dyDescent="0.25">
      <c r="K39" t="s">
        <v>59</v>
      </c>
    </row>
    <row r="40" spans="1:15" x14ac:dyDescent="0.25">
      <c r="L40" s="3" t="s">
        <v>60</v>
      </c>
      <c r="M40">
        <f>(9-4)/2</f>
        <v>2.5</v>
      </c>
    </row>
    <row r="42" spans="1:15" x14ac:dyDescent="0.25">
      <c r="A42" t="s">
        <v>62</v>
      </c>
    </row>
    <row r="44" spans="1:15" x14ac:dyDescent="0.25">
      <c r="A44" t="s">
        <v>63</v>
      </c>
    </row>
    <row r="45" spans="1:15" x14ac:dyDescent="0.25">
      <c r="A45" t="s">
        <v>21</v>
      </c>
      <c r="B45" t="s">
        <v>22</v>
      </c>
      <c r="C45" t="s">
        <v>23</v>
      </c>
      <c r="D45" t="s">
        <v>24</v>
      </c>
      <c r="E45" t="s">
        <v>1</v>
      </c>
      <c r="H45" t="s">
        <v>71</v>
      </c>
    </row>
    <row r="46" spans="1:15" x14ac:dyDescent="0.25">
      <c r="A46" t="s">
        <v>64</v>
      </c>
      <c r="B46">
        <v>1</v>
      </c>
      <c r="C46">
        <f>1/6*SUMPRODUCT(F36:F37,F36:F37)-F38^2/(4*3)</f>
        <v>24.083333333333329</v>
      </c>
      <c r="D46">
        <f>C46/B46</f>
        <v>24.083333333333329</v>
      </c>
      <c r="E46">
        <f>D46/$D$50</f>
        <v>17.253731343283551</v>
      </c>
      <c r="F46" t="s">
        <v>68</v>
      </c>
    </row>
    <row r="47" spans="1:15" x14ac:dyDescent="0.25">
      <c r="A47" t="s">
        <v>65</v>
      </c>
      <c r="B47">
        <v>1</v>
      </c>
      <c r="C47">
        <f>1/6*SUMPRODUCT(D38:E38,D38:E38)-F38^2/4/3</f>
        <v>14.083333333333329</v>
      </c>
      <c r="D47">
        <f>C47/B47</f>
        <v>14.083333333333329</v>
      </c>
      <c r="E47">
        <f>D47/$D$50</f>
        <v>10.08955223880595</v>
      </c>
      <c r="F47" t="s">
        <v>69</v>
      </c>
      <c r="H47">
        <v>3</v>
      </c>
      <c r="I47" t="s">
        <v>30</v>
      </c>
      <c r="J47" t="s">
        <v>31</v>
      </c>
      <c r="K47" s="1" t="s">
        <v>32</v>
      </c>
    </row>
    <row r="48" spans="1:15" x14ac:dyDescent="0.25">
      <c r="A48" t="s">
        <v>66</v>
      </c>
      <c r="B48">
        <v>1</v>
      </c>
      <c r="C48">
        <f>1/3*SUMPRODUCT(D36:E37,D36:E37)-F38^2/4/3-C46-C47</f>
        <v>2.0833333333333286</v>
      </c>
      <c r="D48">
        <f>C48/B48</f>
        <v>2.0833333333333286</v>
      </c>
      <c r="E48">
        <f>D48/$D$50</f>
        <v>1.4925373134328299</v>
      </c>
      <c r="F48" t="s">
        <v>70</v>
      </c>
      <c r="H48" t="s">
        <v>28</v>
      </c>
      <c r="I48">
        <f>D36/3</f>
        <v>1</v>
      </c>
      <c r="J48">
        <f>E36/3</f>
        <v>2.3333333333333335</v>
      </c>
      <c r="K48" s="1">
        <f>F36/6</f>
        <v>1.6666666666666667</v>
      </c>
      <c r="L48" t="s">
        <v>17</v>
      </c>
    </row>
    <row r="49" spans="1:13" x14ac:dyDescent="0.25">
      <c r="A49" t="s">
        <v>67</v>
      </c>
      <c r="B49">
        <v>3</v>
      </c>
      <c r="C49">
        <v>40.249999999999986</v>
      </c>
      <c r="D49">
        <v>13.416666666666663</v>
      </c>
      <c r="E49">
        <v>9.6119402985074434</v>
      </c>
      <c r="H49" t="s">
        <v>29</v>
      </c>
      <c r="I49">
        <f>D37/3</f>
        <v>3</v>
      </c>
      <c r="J49">
        <f>E37/3</f>
        <v>6</v>
      </c>
      <c r="K49" s="1">
        <f>F37/6</f>
        <v>4.5</v>
      </c>
      <c r="L49" t="s">
        <v>16</v>
      </c>
    </row>
    <row r="50" spans="1:13" x14ac:dyDescent="0.25">
      <c r="A50" t="s">
        <v>26</v>
      </c>
      <c r="B50">
        <v>8</v>
      </c>
      <c r="C50">
        <v>11.166666666666686</v>
      </c>
      <c r="D50">
        <v>1.3958333333333357</v>
      </c>
      <c r="H50" s="1" t="s">
        <v>33</v>
      </c>
      <c r="I50" s="1">
        <f>D38/6</f>
        <v>2</v>
      </c>
      <c r="J50" s="1">
        <f>E38/6</f>
        <v>4.166666666666667</v>
      </c>
      <c r="K50" s="1">
        <f>F38/12</f>
        <v>3.0833333333333335</v>
      </c>
    </row>
    <row r="51" spans="1:13" x14ac:dyDescent="0.25">
      <c r="A51" t="s">
        <v>6</v>
      </c>
      <c r="B51">
        <v>11</v>
      </c>
      <c r="C51">
        <v>51.416666666666671</v>
      </c>
      <c r="I51" t="s">
        <v>79</v>
      </c>
      <c r="J51" t="s">
        <v>80</v>
      </c>
    </row>
    <row r="52" spans="1:13" x14ac:dyDescent="0.25">
      <c r="H52" t="s">
        <v>21</v>
      </c>
      <c r="I52">
        <f>100*SQRT(D50)/K50</f>
        <v>38.317423996642802</v>
      </c>
    </row>
    <row r="53" spans="1:13" x14ac:dyDescent="0.25">
      <c r="D53">
        <f>_xlfn.F.INV(0.95,B46,B50)</f>
        <v>5.3176550715787139</v>
      </c>
    </row>
    <row r="54" spans="1:13" x14ac:dyDescent="0.25">
      <c r="D54">
        <f>_xlfn.F.INV(0.99,B46,B50)</f>
        <v>11.258624143272637</v>
      </c>
      <c r="H54" s="1" t="s">
        <v>72</v>
      </c>
      <c r="L54" s="1" t="s">
        <v>78</v>
      </c>
    </row>
    <row r="56" spans="1:13" x14ac:dyDescent="0.25">
      <c r="H56" t="s">
        <v>73</v>
      </c>
      <c r="I56">
        <f>SQRT(D50/6)</f>
        <v>0.48232653761625982</v>
      </c>
      <c r="L56" t="s">
        <v>73</v>
      </c>
      <c r="M56">
        <v>0.48232653761625982</v>
      </c>
    </row>
    <row r="57" spans="1:13" x14ac:dyDescent="0.25">
      <c r="H57" t="s">
        <v>75</v>
      </c>
      <c r="I57">
        <f>3.26</f>
        <v>3.26</v>
      </c>
      <c r="L57" t="s">
        <v>75</v>
      </c>
      <c r="M57">
        <v>3.26</v>
      </c>
    </row>
    <row r="58" spans="1:13" x14ac:dyDescent="0.25">
      <c r="H58" t="s">
        <v>74</v>
      </c>
      <c r="I58">
        <f>I57*I56</f>
        <v>1.5723845126290068</v>
      </c>
      <c r="L58" t="s">
        <v>74</v>
      </c>
      <c r="M58">
        <v>1.5723845126290068</v>
      </c>
    </row>
    <row r="59" spans="1:13" x14ac:dyDescent="0.25">
      <c r="H59" t="s">
        <v>76</v>
      </c>
      <c r="I59">
        <f>K49-K48</f>
        <v>2.833333333333333</v>
      </c>
      <c r="L59" t="s">
        <v>76</v>
      </c>
      <c r="M59">
        <f>J50-I50</f>
        <v>2.166666666666667</v>
      </c>
    </row>
    <row r="60" spans="1:13" x14ac:dyDescent="0.25">
      <c r="I60" t="s">
        <v>77</v>
      </c>
      <c r="M60" t="s">
        <v>77</v>
      </c>
    </row>
    <row r="62" spans="1:13" x14ac:dyDescent="0.25">
      <c r="I62" t="s">
        <v>81</v>
      </c>
    </row>
    <row r="63" spans="1:13" x14ac:dyDescent="0.25">
      <c r="I63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D13"/>
    </sheetView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25</v>
      </c>
      <c r="D1" t="s">
        <v>76</v>
      </c>
      <c r="E1" t="s">
        <v>13</v>
      </c>
      <c r="F1" t="s">
        <v>14</v>
      </c>
    </row>
    <row r="2" spans="1:6" x14ac:dyDescent="0.25">
      <c r="A2">
        <v>0</v>
      </c>
      <c r="B2">
        <v>0</v>
      </c>
      <c r="C2">
        <v>1</v>
      </c>
      <c r="D2">
        <v>1</v>
      </c>
    </row>
    <row r="3" spans="1:6" x14ac:dyDescent="0.25">
      <c r="A3">
        <v>0</v>
      </c>
      <c r="B3">
        <v>1</v>
      </c>
      <c r="C3">
        <v>2</v>
      </c>
      <c r="D3">
        <v>2</v>
      </c>
    </row>
    <row r="4" spans="1:6" x14ac:dyDescent="0.25">
      <c r="A4">
        <v>1</v>
      </c>
      <c r="B4">
        <v>0</v>
      </c>
      <c r="C4">
        <v>3</v>
      </c>
      <c r="D4">
        <v>2</v>
      </c>
    </row>
    <row r="5" spans="1:6" x14ac:dyDescent="0.25">
      <c r="A5">
        <v>1</v>
      </c>
      <c r="B5">
        <v>1</v>
      </c>
      <c r="C5">
        <v>4</v>
      </c>
      <c r="D5">
        <v>8</v>
      </c>
    </row>
    <row r="6" spans="1:6" x14ac:dyDescent="0.25">
      <c r="A6">
        <v>0</v>
      </c>
      <c r="B6">
        <v>0</v>
      </c>
      <c r="C6">
        <v>1</v>
      </c>
      <c r="D6">
        <v>1.5</v>
      </c>
    </row>
    <row r="7" spans="1:6" x14ac:dyDescent="0.25">
      <c r="A7">
        <v>0</v>
      </c>
      <c r="B7">
        <v>1</v>
      </c>
      <c r="C7">
        <v>2</v>
      </c>
      <c r="D7">
        <v>3</v>
      </c>
    </row>
    <row r="8" spans="1:6" x14ac:dyDescent="0.25">
      <c r="A8">
        <v>1</v>
      </c>
      <c r="B8">
        <v>0</v>
      </c>
      <c r="C8">
        <v>3</v>
      </c>
      <c r="D8">
        <v>4</v>
      </c>
    </row>
    <row r="9" spans="1:6" x14ac:dyDescent="0.25">
      <c r="A9">
        <v>1</v>
      </c>
      <c r="B9">
        <v>1</v>
      </c>
      <c r="C9">
        <v>4</v>
      </c>
      <c r="D9">
        <v>6</v>
      </c>
    </row>
    <row r="10" spans="1:6" x14ac:dyDescent="0.25">
      <c r="A10">
        <v>0</v>
      </c>
      <c r="B10">
        <v>0</v>
      </c>
      <c r="C10">
        <v>1</v>
      </c>
      <c r="D10">
        <v>0.5</v>
      </c>
    </row>
    <row r="11" spans="1:6" x14ac:dyDescent="0.25">
      <c r="A11">
        <v>0</v>
      </c>
      <c r="B11">
        <v>1</v>
      </c>
      <c r="C11">
        <v>2</v>
      </c>
      <c r="D11">
        <v>2</v>
      </c>
    </row>
    <row r="12" spans="1:6" x14ac:dyDescent="0.25">
      <c r="A12">
        <v>1</v>
      </c>
      <c r="B12">
        <v>0</v>
      </c>
      <c r="C12">
        <v>3</v>
      </c>
      <c r="D12">
        <v>3</v>
      </c>
    </row>
    <row r="13" spans="1:6" x14ac:dyDescent="0.25">
      <c r="A13">
        <v>1</v>
      </c>
      <c r="B13">
        <v>1</v>
      </c>
      <c r="C13">
        <v>4</v>
      </c>
      <c r="D1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Panosso</dc:creator>
  <cp:lastModifiedBy>Panosso</cp:lastModifiedBy>
  <dcterms:created xsi:type="dcterms:W3CDTF">2019-10-05T22:50:30Z</dcterms:created>
  <dcterms:modified xsi:type="dcterms:W3CDTF">2019-10-07T14:40:43Z</dcterms:modified>
</cp:coreProperties>
</file>