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E928FD1E-412B-412B-A491-09EDAB66B001}" xr6:coauthVersionLast="47" xr6:coauthVersionMax="47" xr10:uidLastSave="{00000000-0000-0000-0000-000000000000}"/>
  <bookViews>
    <workbookView xWindow="7530" yWindow="-16320" windowWidth="29040" windowHeight="16440" tabRatio="856" activeTab="1" xr2:uid="{00000000-000D-0000-FFFF-FFFF00000000}"/>
  </bookViews>
  <sheets>
    <sheet name="FMC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Flinders Medical Centre" sheetId="3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B3" i="10"/>
  <c r="D3" i="10" s="1"/>
  <c r="F3" i="10" s="1"/>
  <c r="B16" i="11"/>
  <c r="F4" i="10"/>
  <c r="D6" i="10"/>
  <c r="F6" i="10" s="1"/>
  <c r="E6" i="10" s="1"/>
  <c r="D5" i="10"/>
  <c r="F5" i="10" s="1"/>
  <c r="E5" i="10" s="1"/>
  <c r="D4" i="10"/>
  <c r="D2" i="10"/>
  <c r="F2" i="10" s="1"/>
  <c r="I6" i="6"/>
  <c r="I4" i="6"/>
  <c r="I2" i="6"/>
  <c r="I5" i="6"/>
  <c r="D6" i="6"/>
  <c r="E6" i="6" s="1"/>
  <c r="D5" i="6"/>
  <c r="E5" i="6" s="1"/>
  <c r="D4" i="6"/>
  <c r="E4" i="6" s="1"/>
  <c r="D2" i="6"/>
  <c r="E2" i="6" s="1"/>
  <c r="I2" i="1"/>
  <c r="F8" i="7"/>
  <c r="E8" i="7" s="1"/>
  <c r="F35" i="7"/>
  <c r="E35" i="7" s="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86" i="7"/>
  <c r="F86" i="7" s="1"/>
  <c r="E86" i="7" s="1"/>
  <c r="D87" i="7"/>
  <c r="F87" i="7" s="1"/>
  <c r="E87" i="7" s="1"/>
  <c r="D88" i="7"/>
  <c r="F88" i="7" s="1"/>
  <c r="E88" i="7" s="1"/>
  <c r="D89" i="7"/>
  <c r="F89" i="7" s="1"/>
  <c r="E89" i="7" s="1"/>
  <c r="D90" i="7"/>
  <c r="F90" i="7" s="1"/>
  <c r="E90" i="7" s="1"/>
  <c r="D91" i="7"/>
  <c r="F91" i="7" s="1"/>
  <c r="E91" i="7" s="1"/>
  <c r="D92" i="7"/>
  <c r="F92" i="7" s="1"/>
  <c r="E92" i="7" s="1"/>
  <c r="D93" i="7"/>
  <c r="F93" i="7" s="1"/>
  <c r="E93" i="7" s="1"/>
  <c r="D94" i="7"/>
  <c r="F94" i="7" s="1"/>
  <c r="E94" i="7" s="1"/>
  <c r="D95" i="7"/>
  <c r="F95" i="7" s="1"/>
  <c r="E95" i="7" s="1"/>
  <c r="D96" i="7"/>
  <c r="F96" i="7" s="1"/>
  <c r="E96" i="7" s="1"/>
  <c r="D97" i="7"/>
  <c r="F97" i="7" s="1"/>
  <c r="E97" i="7" s="1"/>
  <c r="D98" i="7"/>
  <c r="F98" i="7" s="1"/>
  <c r="E98" i="7" s="1"/>
  <c r="D99" i="7"/>
  <c r="F99" i="7" s="1"/>
  <c r="E99" i="7" s="1"/>
  <c r="D100" i="7"/>
  <c r="F100" i="7" s="1"/>
  <c r="E100" i="7" s="1"/>
  <c r="D101" i="7"/>
  <c r="F101" i="7" s="1"/>
  <c r="E101" i="7" s="1"/>
  <c r="D102" i="7"/>
  <c r="F102" i="7" s="1"/>
  <c r="E102" i="7" s="1"/>
  <c r="D103" i="7"/>
  <c r="F103" i="7" s="1"/>
  <c r="E103" i="7" s="1"/>
  <c r="D104" i="7"/>
  <c r="F104" i="7" s="1"/>
  <c r="E104" i="7" s="1"/>
  <c r="D105" i="7"/>
  <c r="F105" i="7" s="1"/>
  <c r="E105" i="7" s="1"/>
  <c r="D106" i="7"/>
  <c r="F106" i="7" s="1"/>
  <c r="E106" i="7" s="1"/>
  <c r="D107" i="7"/>
  <c r="F107" i="7" s="1"/>
  <c r="E107" i="7" s="1"/>
  <c r="D108" i="7"/>
  <c r="F108" i="7" s="1"/>
  <c r="E108" i="7" s="1"/>
  <c r="D109" i="7"/>
  <c r="F109" i="7" s="1"/>
  <c r="E109" i="7" s="1"/>
  <c r="D110" i="7"/>
  <c r="F110" i="7" s="1"/>
  <c r="E110" i="7" s="1"/>
  <c r="D111" i="7"/>
  <c r="F111" i="7" s="1"/>
  <c r="E111" i="7" s="1"/>
  <c r="D112" i="7"/>
  <c r="F112" i="7" s="1"/>
  <c r="E112" i="7" s="1"/>
  <c r="D113" i="7"/>
  <c r="F113" i="7" s="1"/>
  <c r="E113" i="7" s="1"/>
  <c r="D114" i="7"/>
  <c r="F114" i="7" s="1"/>
  <c r="E114" i="7" s="1"/>
  <c r="D115" i="7"/>
  <c r="F115" i="7" s="1"/>
  <c r="E115" i="7" s="1"/>
  <c r="D116" i="7"/>
  <c r="F116" i="7" s="1"/>
  <c r="E116" i="7" s="1"/>
  <c r="D117" i="7"/>
  <c r="F117" i="7" s="1"/>
  <c r="E117" i="7" s="1"/>
  <c r="D118" i="7"/>
  <c r="F118" i="7" s="1"/>
  <c r="E118" i="7" s="1"/>
  <c r="D119" i="7"/>
  <c r="F119" i="7" s="1"/>
  <c r="E119" i="7" s="1"/>
  <c r="D120" i="7"/>
  <c r="F120" i="7" s="1"/>
  <c r="E120" i="7" s="1"/>
  <c r="D121" i="7"/>
  <c r="F121" i="7" s="1"/>
  <c r="E121" i="7" s="1"/>
  <c r="D122" i="7"/>
  <c r="F122" i="7" s="1"/>
  <c r="E122" i="7" s="1"/>
  <c r="D123" i="7"/>
  <c r="F123" i="7" s="1"/>
  <c r="E123" i="7" s="1"/>
  <c r="D124" i="7"/>
  <c r="F124" i="7" s="1"/>
  <c r="E124" i="7" s="1"/>
  <c r="D125" i="7"/>
  <c r="F125" i="7" s="1"/>
  <c r="E125" i="7" s="1"/>
  <c r="D126" i="7"/>
  <c r="F126" i="7" s="1"/>
  <c r="E126" i="7" s="1"/>
  <c r="D127" i="7"/>
  <c r="F127" i="7" s="1"/>
  <c r="E127" i="7" s="1"/>
  <c r="D128" i="7"/>
  <c r="F128" i="7" s="1"/>
  <c r="E128" i="7" s="1"/>
  <c r="D129" i="7"/>
  <c r="F129" i="7" s="1"/>
  <c r="E129" i="7" s="1"/>
  <c r="D130" i="7"/>
  <c r="F130" i="7" s="1"/>
  <c r="E130" i="7" s="1"/>
  <c r="D131" i="7"/>
  <c r="F131" i="7" s="1"/>
  <c r="E131" i="7" s="1"/>
  <c r="D132" i="7"/>
  <c r="F132" i="7" s="1"/>
  <c r="E132" i="7" s="1"/>
  <c r="D133" i="7"/>
  <c r="F133" i="7" s="1"/>
  <c r="E133" i="7" s="1"/>
  <c r="D134" i="7"/>
  <c r="F134" i="7" s="1"/>
  <c r="E134" i="7" s="1"/>
  <c r="D135" i="7"/>
  <c r="F135" i="7" s="1"/>
  <c r="E135" i="7" s="1"/>
  <c r="D136" i="7"/>
  <c r="F136" i="7" s="1"/>
  <c r="E136" i="7" s="1"/>
  <c r="D137" i="7"/>
  <c r="F137" i="7" s="1"/>
  <c r="E137" i="7" s="1"/>
  <c r="D138" i="7"/>
  <c r="F138" i="7" s="1"/>
  <c r="E138" i="7" s="1"/>
  <c r="D139" i="7"/>
  <c r="F139" i="7" s="1"/>
  <c r="E139" i="7" s="1"/>
  <c r="D140" i="7"/>
  <c r="F140" i="7" s="1"/>
  <c r="E140" i="7" s="1"/>
  <c r="D141" i="7"/>
  <c r="F141" i="7" s="1"/>
  <c r="E141" i="7" s="1"/>
  <c r="D142" i="7"/>
  <c r="F142" i="7" s="1"/>
  <c r="E142" i="7" s="1"/>
  <c r="D143" i="7"/>
  <c r="F143" i="7" s="1"/>
  <c r="E143" i="7" s="1"/>
  <c r="D144" i="7"/>
  <c r="F144" i="7" s="1"/>
  <c r="E144" i="7" s="1"/>
  <c r="D145" i="7"/>
  <c r="F145" i="7" s="1"/>
  <c r="E145" i="7" s="1"/>
  <c r="D146" i="7"/>
  <c r="F146" i="7" s="1"/>
  <c r="E146" i="7" s="1"/>
  <c r="D147" i="7"/>
  <c r="F147" i="7" s="1"/>
  <c r="E147" i="7" s="1"/>
  <c r="D148" i="7"/>
  <c r="F148" i="7" s="1"/>
  <c r="E148" i="7" s="1"/>
  <c r="D149" i="7"/>
  <c r="F149" i="7" s="1"/>
  <c r="E149" i="7" s="1"/>
  <c r="D150" i="7"/>
  <c r="F150" i="7" s="1"/>
  <c r="E150" i="7" s="1"/>
  <c r="D151" i="7"/>
  <c r="F151" i="7" s="1"/>
  <c r="E151" i="7" s="1"/>
  <c r="D152" i="7"/>
  <c r="F152" i="7" s="1"/>
  <c r="E152" i="7" s="1"/>
  <c r="D153" i="7"/>
  <c r="F153" i="7" s="1"/>
  <c r="E153" i="7" s="1"/>
  <c r="D154" i="7"/>
  <c r="F154" i="7" s="1"/>
  <c r="E154" i="7" s="1"/>
  <c r="D155" i="7"/>
  <c r="F155" i="7" s="1"/>
  <c r="E155" i="7" s="1"/>
  <c r="D156" i="7"/>
  <c r="F156" i="7" s="1"/>
  <c r="E156" i="7" s="1"/>
  <c r="D157" i="7"/>
  <c r="F157" i="7" s="1"/>
  <c r="E157" i="7" s="1"/>
  <c r="D158" i="7"/>
  <c r="F158" i="7" s="1"/>
  <c r="E158" i="7" s="1"/>
  <c r="D159" i="7"/>
  <c r="F159" i="7" s="1"/>
  <c r="E159" i="7" s="1"/>
  <c r="D160" i="7"/>
  <c r="F160" i="7" s="1"/>
  <c r="E160" i="7" s="1"/>
  <c r="D161" i="7"/>
  <c r="F161" i="7" s="1"/>
  <c r="E161" i="7" s="1"/>
  <c r="D162" i="7"/>
  <c r="F162" i="7" s="1"/>
  <c r="E162" i="7" s="1"/>
  <c r="D163" i="7"/>
  <c r="F163" i="7" s="1"/>
  <c r="E163" i="7" s="1"/>
  <c r="D164" i="7"/>
  <c r="F164" i="7" s="1"/>
  <c r="E164" i="7" s="1"/>
  <c r="D165" i="7"/>
  <c r="F165" i="7" s="1"/>
  <c r="E165" i="7" s="1"/>
  <c r="D166" i="7"/>
  <c r="F166" i="7" s="1"/>
  <c r="E166" i="7" s="1"/>
  <c r="D167" i="7"/>
  <c r="F167" i="7" s="1"/>
  <c r="E167" i="7" s="1"/>
  <c r="D168" i="7"/>
  <c r="F168" i="7" s="1"/>
  <c r="E168" i="7" s="1"/>
  <c r="D169" i="7"/>
  <c r="F169" i="7" s="1"/>
  <c r="E169" i="7" s="1"/>
  <c r="D170" i="7"/>
  <c r="F170" i="7" s="1"/>
  <c r="E170" i="7" s="1"/>
  <c r="D171" i="7"/>
  <c r="F171" i="7" s="1"/>
  <c r="E171" i="7" s="1"/>
  <c r="D172" i="7"/>
  <c r="F172" i="7" s="1"/>
  <c r="E172" i="7" s="1"/>
  <c r="D173" i="7"/>
  <c r="F173" i="7" s="1"/>
  <c r="E173" i="7" s="1"/>
  <c r="D174" i="7"/>
  <c r="F174" i="7" s="1"/>
  <c r="E174" i="7" s="1"/>
  <c r="D175" i="7"/>
  <c r="F175" i="7" s="1"/>
  <c r="E175" i="7" s="1"/>
  <c r="D176" i="7"/>
  <c r="F176" i="7" s="1"/>
  <c r="E176" i="7" s="1"/>
  <c r="D177" i="7"/>
  <c r="F177" i="7" s="1"/>
  <c r="E177" i="7" s="1"/>
  <c r="D178" i="7"/>
  <c r="F178" i="7" s="1"/>
  <c r="E178" i="7" s="1"/>
  <c r="D179" i="7"/>
  <c r="F179" i="7" s="1"/>
  <c r="E179" i="7" s="1"/>
  <c r="D180" i="7"/>
  <c r="F180" i="7" s="1"/>
  <c r="E180" i="7" s="1"/>
  <c r="D181" i="7"/>
  <c r="F181" i="7" s="1"/>
  <c r="E181" i="7" s="1"/>
  <c r="D182" i="7"/>
  <c r="F182" i="7" s="1"/>
  <c r="E182" i="7" s="1"/>
  <c r="D183" i="7"/>
  <c r="F183" i="7" s="1"/>
  <c r="E183" i="7" s="1"/>
  <c r="D184" i="7"/>
  <c r="F184" i="7" s="1"/>
  <c r="E184" i="7" s="1"/>
  <c r="D185" i="7"/>
  <c r="F185" i="7" s="1"/>
  <c r="E185" i="7" s="1"/>
  <c r="D186" i="7"/>
  <c r="F186" i="7" s="1"/>
  <c r="E186" i="7" s="1"/>
  <c r="D187" i="7"/>
  <c r="F187" i="7" s="1"/>
  <c r="E187" i="7" s="1"/>
  <c r="D188" i="7"/>
  <c r="F188" i="7" s="1"/>
  <c r="E188" i="7" s="1"/>
  <c r="D189" i="7"/>
  <c r="F189" i="7" s="1"/>
  <c r="E189" i="7" s="1"/>
  <c r="D190" i="7"/>
  <c r="F190" i="7" s="1"/>
  <c r="E190" i="7" s="1"/>
  <c r="D191" i="7"/>
  <c r="F191" i="7" s="1"/>
  <c r="E191" i="7" s="1"/>
  <c r="D192" i="7"/>
  <c r="F192" i="7" s="1"/>
  <c r="E192" i="7" s="1"/>
  <c r="D193" i="7"/>
  <c r="F193" i="7" s="1"/>
  <c r="E193" i="7" s="1"/>
  <c r="D194" i="7"/>
  <c r="F194" i="7" s="1"/>
  <c r="E194" i="7" s="1"/>
  <c r="D195" i="7"/>
  <c r="F195" i="7" s="1"/>
  <c r="E195" i="7" s="1"/>
  <c r="D196" i="7"/>
  <c r="F196" i="7" s="1"/>
  <c r="E196" i="7" s="1"/>
  <c r="D197" i="7"/>
  <c r="F197" i="7" s="1"/>
  <c r="E197" i="7" s="1"/>
  <c r="D198" i="7"/>
  <c r="F198" i="7" s="1"/>
  <c r="E198" i="7" s="1"/>
  <c r="D199" i="7"/>
  <c r="F199" i="7" s="1"/>
  <c r="E199" i="7" s="1"/>
  <c r="D200" i="7"/>
  <c r="F200" i="7" s="1"/>
  <c r="E200" i="7" s="1"/>
  <c r="D201" i="7"/>
  <c r="F201" i="7" s="1"/>
  <c r="E201" i="7" s="1"/>
  <c r="D202" i="7"/>
  <c r="F202" i="7" s="1"/>
  <c r="E202" i="7" s="1"/>
  <c r="D203" i="7"/>
  <c r="F203" i="7" s="1"/>
  <c r="E203" i="7" s="1"/>
  <c r="D204" i="7"/>
  <c r="F204" i="7" s="1"/>
  <c r="E204" i="7" s="1"/>
  <c r="D205" i="7"/>
  <c r="F205" i="7" s="1"/>
  <c r="E205" i="7" s="1"/>
  <c r="D206" i="7"/>
  <c r="F206" i="7" s="1"/>
  <c r="E206" i="7" s="1"/>
  <c r="D207" i="7"/>
  <c r="F207" i="7" s="1"/>
  <c r="E207" i="7" s="1"/>
  <c r="D208" i="7"/>
  <c r="F208" i="7" s="1"/>
  <c r="E208" i="7" s="1"/>
  <c r="D209" i="7"/>
  <c r="F209" i="7" s="1"/>
  <c r="E209" i="7" s="1"/>
  <c r="D210" i="7"/>
  <c r="F210" i="7" s="1"/>
  <c r="E210" i="7" s="1"/>
  <c r="D211" i="7"/>
  <c r="F211" i="7" s="1"/>
  <c r="E211" i="7" s="1"/>
  <c r="D212" i="7"/>
  <c r="F212" i="7" s="1"/>
  <c r="E212" i="7" s="1"/>
  <c r="D213" i="7"/>
  <c r="F213" i="7" s="1"/>
  <c r="E213" i="7" s="1"/>
  <c r="D214" i="7"/>
  <c r="F214" i="7" s="1"/>
  <c r="E214" i="7" s="1"/>
  <c r="D215" i="7"/>
  <c r="F215" i="7" s="1"/>
  <c r="E215" i="7" s="1"/>
  <c r="D216" i="7"/>
  <c r="F216" i="7" s="1"/>
  <c r="E216" i="7" s="1"/>
  <c r="D217" i="7"/>
  <c r="F217" i="7" s="1"/>
  <c r="E217" i="7" s="1"/>
  <c r="D218" i="7"/>
  <c r="F218" i="7" s="1"/>
  <c r="E218" i="7" s="1"/>
  <c r="D219" i="7"/>
  <c r="F219" i="7" s="1"/>
  <c r="E219" i="7" s="1"/>
  <c r="D220" i="7"/>
  <c r="F220" i="7" s="1"/>
  <c r="E220" i="7" s="1"/>
  <c r="D221" i="7"/>
  <c r="F221" i="7" s="1"/>
  <c r="E221" i="7" s="1"/>
  <c r="D222" i="7"/>
  <c r="F222" i="7" s="1"/>
  <c r="E222" i="7" s="1"/>
  <c r="D223" i="7"/>
  <c r="F223" i="7" s="1"/>
  <c r="E223" i="7" s="1"/>
  <c r="D224" i="7"/>
  <c r="F224" i="7" s="1"/>
  <c r="E224" i="7" s="1"/>
  <c r="D225" i="7"/>
  <c r="F225" i="7" s="1"/>
  <c r="E225" i="7" s="1"/>
  <c r="D226" i="7"/>
  <c r="F226" i="7" s="1"/>
  <c r="E226" i="7" s="1"/>
  <c r="D227" i="7"/>
  <c r="F227" i="7" s="1"/>
  <c r="E227" i="7" s="1"/>
  <c r="D228" i="7"/>
  <c r="F228" i="7" s="1"/>
  <c r="E228" i="7" s="1"/>
  <c r="D229" i="7"/>
  <c r="F229" i="7" s="1"/>
  <c r="E229" i="7" s="1"/>
  <c r="D230" i="7"/>
  <c r="F230" i="7" s="1"/>
  <c r="E230" i="7" s="1"/>
  <c r="D231" i="7"/>
  <c r="F231" i="7" s="1"/>
  <c r="E231" i="7" s="1"/>
  <c r="D232" i="7"/>
  <c r="F232" i="7" s="1"/>
  <c r="E232" i="7" s="1"/>
  <c r="D233" i="7"/>
  <c r="F233" i="7" s="1"/>
  <c r="E233" i="7" s="1"/>
  <c r="D234" i="7"/>
  <c r="F234" i="7" s="1"/>
  <c r="E234" i="7" s="1"/>
  <c r="D235" i="7"/>
  <c r="F235" i="7" s="1"/>
  <c r="E235" i="7" s="1"/>
  <c r="D236" i="7"/>
  <c r="F236" i="7" s="1"/>
  <c r="E236" i="7" s="1"/>
  <c r="D237" i="7"/>
  <c r="F237" i="7" s="1"/>
  <c r="E237" i="7" s="1"/>
  <c r="D238" i="7"/>
  <c r="F238" i="7" s="1"/>
  <c r="E238" i="7" s="1"/>
  <c r="D239" i="7"/>
  <c r="F239" i="7" s="1"/>
  <c r="E239" i="7" s="1"/>
  <c r="D240" i="7"/>
  <c r="F240" i="7" s="1"/>
  <c r="E240" i="7" s="1"/>
  <c r="D241" i="7"/>
  <c r="F241" i="7" s="1"/>
  <c r="E241" i="7" s="1"/>
  <c r="D242" i="7"/>
  <c r="F242" i="7" s="1"/>
  <c r="E242" i="7" s="1"/>
  <c r="D243" i="7"/>
  <c r="F243" i="7" s="1"/>
  <c r="E243" i="7" s="1"/>
  <c r="D244" i="7"/>
  <c r="F244" i="7" s="1"/>
  <c r="E244" i="7" s="1"/>
  <c r="D245" i="7"/>
  <c r="F245" i="7" s="1"/>
  <c r="E245" i="7" s="1"/>
  <c r="D246" i="7"/>
  <c r="F246" i="7" s="1"/>
  <c r="E246" i="7" s="1"/>
  <c r="D247" i="7"/>
  <c r="F247" i="7" s="1"/>
  <c r="E247" i="7" s="1"/>
  <c r="D248" i="7"/>
  <c r="F248" i="7" s="1"/>
  <c r="E248" i="7" s="1"/>
  <c r="D249" i="7"/>
  <c r="F249" i="7" s="1"/>
  <c r="E249" i="7" s="1"/>
  <c r="D250" i="7"/>
  <c r="F250" i="7" s="1"/>
  <c r="E250" i="7" s="1"/>
  <c r="D251" i="7"/>
  <c r="F251" i="7" s="1"/>
  <c r="E251" i="7" s="1"/>
  <c r="D252" i="7"/>
  <c r="F252" i="7" s="1"/>
  <c r="E252" i="7" s="1"/>
  <c r="D253" i="7"/>
  <c r="F253" i="7" s="1"/>
  <c r="E253" i="7" s="1"/>
  <c r="D254" i="7"/>
  <c r="F254" i="7" s="1"/>
  <c r="E254" i="7" s="1"/>
  <c r="D255" i="7"/>
  <c r="F255" i="7" s="1"/>
  <c r="E255" i="7" s="1"/>
  <c r="D256" i="7"/>
  <c r="F256" i="7" s="1"/>
  <c r="E256" i="7" s="1"/>
  <c r="D257" i="7"/>
  <c r="F257" i="7" s="1"/>
  <c r="E257" i="7" s="1"/>
  <c r="D258" i="7"/>
  <c r="F258" i="7" s="1"/>
  <c r="E258" i="7" s="1"/>
  <c r="D259" i="7"/>
  <c r="F259" i="7" s="1"/>
  <c r="E259" i="7" s="1"/>
  <c r="D260" i="7"/>
  <c r="F260" i="7" s="1"/>
  <c r="E260" i="7" s="1"/>
  <c r="D261" i="7"/>
  <c r="F261" i="7" s="1"/>
  <c r="E261" i="7" s="1"/>
  <c r="D262" i="7"/>
  <c r="F262" i="7" s="1"/>
  <c r="E262" i="7" s="1"/>
  <c r="D263" i="7"/>
  <c r="F263" i="7" s="1"/>
  <c r="E263" i="7" s="1"/>
  <c r="D264" i="7"/>
  <c r="F264" i="7" s="1"/>
  <c r="E264" i="7" s="1"/>
  <c r="D265" i="7"/>
  <c r="F265" i="7" s="1"/>
  <c r="E265" i="7" s="1"/>
  <c r="D266" i="7"/>
  <c r="F266" i="7" s="1"/>
  <c r="E266" i="7" s="1"/>
  <c r="D267" i="7"/>
  <c r="F267" i="7" s="1"/>
  <c r="E267" i="7" s="1"/>
  <c r="D268" i="7"/>
  <c r="F268" i="7" s="1"/>
  <c r="E268" i="7" s="1"/>
  <c r="D269" i="7"/>
  <c r="F269" i="7" s="1"/>
  <c r="E269" i="7" s="1"/>
  <c r="D270" i="7"/>
  <c r="F270" i="7" s="1"/>
  <c r="E270" i="7" s="1"/>
  <c r="D271" i="7"/>
  <c r="F271" i="7" s="1"/>
  <c r="E271" i="7" s="1"/>
  <c r="D272" i="7"/>
  <c r="F272" i="7" s="1"/>
  <c r="E272" i="7" s="1"/>
  <c r="D273" i="7"/>
  <c r="F273" i="7" s="1"/>
  <c r="E273" i="7" s="1"/>
  <c r="D274" i="7"/>
  <c r="F274" i="7" s="1"/>
  <c r="E274" i="7" s="1"/>
  <c r="D275" i="7"/>
  <c r="F275" i="7" s="1"/>
  <c r="E275" i="7" s="1"/>
  <c r="D276" i="7"/>
  <c r="F276" i="7" s="1"/>
  <c r="E276" i="7" s="1"/>
  <c r="D277" i="7"/>
  <c r="F277" i="7" s="1"/>
  <c r="E277" i="7" s="1"/>
  <c r="D278" i="7"/>
  <c r="F278" i="7" s="1"/>
  <c r="E278" i="7" s="1"/>
  <c r="D279" i="7"/>
  <c r="F279" i="7" s="1"/>
  <c r="E279" i="7" s="1"/>
  <c r="D280" i="7"/>
  <c r="F280" i="7" s="1"/>
  <c r="E280" i="7" s="1"/>
  <c r="D281" i="7"/>
  <c r="F281" i="7" s="1"/>
  <c r="E281" i="7" s="1"/>
  <c r="D282" i="7"/>
  <c r="F282" i="7" s="1"/>
  <c r="E282" i="7" s="1"/>
  <c r="D283" i="7"/>
  <c r="F283" i="7" s="1"/>
  <c r="E283" i="7" s="1"/>
  <c r="D284" i="7"/>
  <c r="F284" i="7" s="1"/>
  <c r="E284" i="7" s="1"/>
  <c r="D285" i="7"/>
  <c r="F285" i="7" s="1"/>
  <c r="E285" i="7" s="1"/>
  <c r="D286" i="7"/>
  <c r="F286" i="7" s="1"/>
  <c r="E286" i="7" s="1"/>
  <c r="D287" i="7"/>
  <c r="F287" i="7" s="1"/>
  <c r="E287" i="7" s="1"/>
  <c r="D288" i="7"/>
  <c r="F288" i="7" s="1"/>
  <c r="E288" i="7" s="1"/>
  <c r="D289" i="7"/>
  <c r="F289" i="7" s="1"/>
  <c r="E289" i="7" s="1"/>
  <c r="D290" i="7"/>
  <c r="F290" i="7" s="1"/>
  <c r="E290" i="7" s="1"/>
  <c r="D291" i="7"/>
  <c r="F291" i="7" s="1"/>
  <c r="E291" i="7" s="1"/>
  <c r="D292" i="7"/>
  <c r="F292" i="7" s="1"/>
  <c r="E292" i="7" s="1"/>
  <c r="D293" i="7"/>
  <c r="F293" i="7" s="1"/>
  <c r="E293" i="7" s="1"/>
  <c r="D294" i="7"/>
  <c r="F294" i="7" s="1"/>
  <c r="E294" i="7" s="1"/>
  <c r="D295" i="7"/>
  <c r="F295" i="7" s="1"/>
  <c r="E295" i="7" s="1"/>
  <c r="D296" i="7"/>
  <c r="F296" i="7" s="1"/>
  <c r="E296" i="7" s="1"/>
  <c r="D297" i="7"/>
  <c r="F297" i="7" s="1"/>
  <c r="E297" i="7" s="1"/>
  <c r="D298" i="7"/>
  <c r="F298" i="7" s="1"/>
  <c r="E298" i="7" s="1"/>
  <c r="D299" i="7"/>
  <c r="F299" i="7" s="1"/>
  <c r="E299" i="7" s="1"/>
  <c r="D300" i="7"/>
  <c r="F300" i="7" s="1"/>
  <c r="E300" i="7" s="1"/>
  <c r="D301" i="7"/>
  <c r="F301" i="7" s="1"/>
  <c r="E301" i="7" s="1"/>
  <c r="D302" i="7"/>
  <c r="F302" i="7" s="1"/>
  <c r="E302" i="7" s="1"/>
  <c r="D303" i="7"/>
  <c r="F303" i="7" s="1"/>
  <c r="E303" i="7" s="1"/>
  <c r="D304" i="7"/>
  <c r="F304" i="7" s="1"/>
  <c r="E304" i="7" s="1"/>
  <c r="D305" i="7"/>
  <c r="F305" i="7" s="1"/>
  <c r="E305" i="7" s="1"/>
  <c r="D306" i="7"/>
  <c r="F306" i="7" s="1"/>
  <c r="E306" i="7" s="1"/>
  <c r="D307" i="7"/>
  <c r="F307" i="7" s="1"/>
  <c r="E307" i="7" s="1"/>
  <c r="D308" i="7"/>
  <c r="F308" i="7" s="1"/>
  <c r="E308" i="7" s="1"/>
  <c r="D309" i="7"/>
  <c r="F309" i="7" s="1"/>
  <c r="E309" i="7" s="1"/>
  <c r="D310" i="7"/>
  <c r="F310" i="7" s="1"/>
  <c r="E310" i="7" s="1"/>
  <c r="D311" i="7"/>
  <c r="F311" i="7" s="1"/>
  <c r="E311" i="7" s="1"/>
  <c r="D312" i="7"/>
  <c r="F312" i="7" s="1"/>
  <c r="E312" i="7" s="1"/>
  <c r="D313" i="7"/>
  <c r="F313" i="7" s="1"/>
  <c r="E313" i="7" s="1"/>
  <c r="D314" i="7"/>
  <c r="F314" i="7" s="1"/>
  <c r="E314" i="7" s="1"/>
  <c r="D315" i="7"/>
  <c r="F315" i="7" s="1"/>
  <c r="E315" i="7" s="1"/>
  <c r="D316" i="7"/>
  <c r="F316" i="7" s="1"/>
  <c r="E316" i="7" s="1"/>
  <c r="D317" i="7"/>
  <c r="F317" i="7" s="1"/>
  <c r="E317" i="7" s="1"/>
  <c r="D318" i="7"/>
  <c r="F318" i="7" s="1"/>
  <c r="E318" i="7" s="1"/>
  <c r="D319" i="7"/>
  <c r="F319" i="7" s="1"/>
  <c r="E319" i="7" s="1"/>
  <c r="D320" i="7"/>
  <c r="F320" i="7" s="1"/>
  <c r="E320" i="7" s="1"/>
  <c r="D321" i="7"/>
  <c r="F321" i="7" s="1"/>
  <c r="E321" i="7" s="1"/>
  <c r="D322" i="7"/>
  <c r="F322" i="7" s="1"/>
  <c r="E322" i="7" s="1"/>
  <c r="D323" i="7"/>
  <c r="F323" i="7" s="1"/>
  <c r="E323" i="7" s="1"/>
  <c r="D324" i="7"/>
  <c r="F324" i="7" s="1"/>
  <c r="E324" i="7" s="1"/>
  <c r="D325" i="7"/>
  <c r="F325" i="7" s="1"/>
  <c r="E325" i="7" s="1"/>
  <c r="D326" i="7"/>
  <c r="F326" i="7" s="1"/>
  <c r="E326" i="7" s="1"/>
  <c r="D327" i="7"/>
  <c r="F327" i="7" s="1"/>
  <c r="E327" i="7" s="1"/>
  <c r="D328" i="7"/>
  <c r="F328" i="7" s="1"/>
  <c r="E328" i="7" s="1"/>
  <c r="D329" i="7"/>
  <c r="F329" i="7" s="1"/>
  <c r="E329" i="7" s="1"/>
  <c r="D330" i="7"/>
  <c r="F330" i="7" s="1"/>
  <c r="E330" i="7" s="1"/>
  <c r="D331" i="7"/>
  <c r="F331" i="7" s="1"/>
  <c r="E331" i="7" s="1"/>
  <c r="D332" i="7"/>
  <c r="F332" i="7" s="1"/>
  <c r="E332" i="7" s="1"/>
  <c r="D333" i="7"/>
  <c r="F333" i="7" s="1"/>
  <c r="E333" i="7" s="1"/>
  <c r="D334" i="7"/>
  <c r="F334" i="7" s="1"/>
  <c r="E334" i="7" s="1"/>
  <c r="D335" i="7"/>
  <c r="F335" i="7" s="1"/>
  <c r="E335" i="7" s="1"/>
  <c r="D336" i="7"/>
  <c r="F336" i="7" s="1"/>
  <c r="E336" i="7" s="1"/>
  <c r="D337" i="7"/>
  <c r="F337" i="7" s="1"/>
  <c r="E337" i="7" s="1"/>
  <c r="D338" i="7"/>
  <c r="F338" i="7" s="1"/>
  <c r="E338" i="7" s="1"/>
  <c r="D339" i="7"/>
  <c r="F339" i="7" s="1"/>
  <c r="E339" i="7" s="1"/>
  <c r="D340" i="7"/>
  <c r="F340" i="7" s="1"/>
  <c r="E340" i="7" s="1"/>
  <c r="D341" i="7"/>
  <c r="F341" i="7" s="1"/>
  <c r="E341" i="7" s="1"/>
  <c r="D342" i="7"/>
  <c r="F342" i="7" s="1"/>
  <c r="E342" i="7" s="1"/>
  <c r="D343" i="7"/>
  <c r="F343" i="7" s="1"/>
  <c r="E343" i="7" s="1"/>
  <c r="D344" i="7"/>
  <c r="F344" i="7" s="1"/>
  <c r="E344" i="7" s="1"/>
  <c r="D345" i="7"/>
  <c r="F345" i="7" s="1"/>
  <c r="E345" i="7" s="1"/>
  <c r="D346" i="7"/>
  <c r="F346" i="7" s="1"/>
  <c r="E346" i="7" s="1"/>
  <c r="D347" i="7"/>
  <c r="F347" i="7" s="1"/>
  <c r="E347" i="7" s="1"/>
  <c r="D348" i="7"/>
  <c r="F348" i="7" s="1"/>
  <c r="E348" i="7" s="1"/>
  <c r="D349" i="7"/>
  <c r="F349" i="7" s="1"/>
  <c r="E349" i="7" s="1"/>
  <c r="D350" i="7"/>
  <c r="F350" i="7" s="1"/>
  <c r="E350" i="7" s="1"/>
  <c r="D351" i="7"/>
  <c r="F351" i="7" s="1"/>
  <c r="E351" i="7" s="1"/>
  <c r="D352" i="7"/>
  <c r="F352" i="7" s="1"/>
  <c r="E352" i="7" s="1"/>
  <c r="D353" i="7"/>
  <c r="F353" i="7" s="1"/>
  <c r="E353" i="7" s="1"/>
  <c r="D354" i="7"/>
  <c r="F354" i="7" s="1"/>
  <c r="E354" i="7" s="1"/>
  <c r="D355" i="7"/>
  <c r="F355" i="7" s="1"/>
  <c r="E355" i="7" s="1"/>
  <c r="D356" i="7"/>
  <c r="F356" i="7" s="1"/>
  <c r="E356" i="7" s="1"/>
  <c r="D357" i="7"/>
  <c r="F357" i="7" s="1"/>
  <c r="E357" i="7" s="1"/>
  <c r="D358" i="7"/>
  <c r="F358" i="7" s="1"/>
  <c r="E358" i="7" s="1"/>
  <c r="D359" i="7"/>
  <c r="F359" i="7" s="1"/>
  <c r="E359" i="7" s="1"/>
  <c r="D360" i="7"/>
  <c r="F360" i="7" s="1"/>
  <c r="E360" i="7" s="1"/>
  <c r="D361" i="7"/>
  <c r="F361" i="7" s="1"/>
  <c r="E361" i="7" s="1"/>
  <c r="D362" i="7"/>
  <c r="F362" i="7" s="1"/>
  <c r="E362" i="7" s="1"/>
  <c r="D363" i="7"/>
  <c r="F363" i="7" s="1"/>
  <c r="E363" i="7" s="1"/>
  <c r="D364" i="7"/>
  <c r="F364" i="7" s="1"/>
  <c r="E364" i="7" s="1"/>
  <c r="D365" i="7"/>
  <c r="F365" i="7" s="1"/>
  <c r="E365" i="7" s="1"/>
  <c r="D366" i="7"/>
  <c r="F366" i="7" s="1"/>
  <c r="E366" i="7" s="1"/>
  <c r="D367" i="7"/>
  <c r="F367" i="7" s="1"/>
  <c r="E367" i="7" s="1"/>
  <c r="D368" i="7"/>
  <c r="F368" i="7" s="1"/>
  <c r="E368" i="7" s="1"/>
  <c r="D369" i="7"/>
  <c r="F369" i="7" s="1"/>
  <c r="E369" i="7" s="1"/>
  <c r="D370" i="7"/>
  <c r="F370" i="7" s="1"/>
  <c r="E370" i="7" s="1"/>
  <c r="D371" i="7"/>
  <c r="F371" i="7" s="1"/>
  <c r="E371" i="7" s="1"/>
  <c r="D372" i="7"/>
  <c r="F372" i="7" s="1"/>
  <c r="E372" i="7" s="1"/>
  <c r="D373" i="7"/>
  <c r="F373" i="7" s="1"/>
  <c r="E373" i="7" s="1"/>
  <c r="D374" i="7"/>
  <c r="F374" i="7" s="1"/>
  <c r="E374" i="7" s="1"/>
  <c r="D375" i="7"/>
  <c r="F375" i="7" s="1"/>
  <c r="E375" i="7" s="1"/>
  <c r="D376" i="7"/>
  <c r="F376" i="7" s="1"/>
  <c r="E376" i="7" s="1"/>
  <c r="D377" i="7"/>
  <c r="F377" i="7" s="1"/>
  <c r="E377" i="7" s="1"/>
  <c r="D378" i="7"/>
  <c r="F378" i="7" s="1"/>
  <c r="E378" i="7" s="1"/>
  <c r="D379" i="7"/>
  <c r="F379" i="7" s="1"/>
  <c r="E379" i="7" s="1"/>
  <c r="D380" i="7"/>
  <c r="F380" i="7" s="1"/>
  <c r="E380" i="7" s="1"/>
  <c r="D381" i="7"/>
  <c r="F381" i="7" s="1"/>
  <c r="E381" i="7" s="1"/>
  <c r="D382" i="7"/>
  <c r="F382" i="7" s="1"/>
  <c r="E382" i="7" s="1"/>
  <c r="D383" i="7"/>
  <c r="F383" i="7" s="1"/>
  <c r="E383" i="7" s="1"/>
  <c r="D384" i="7"/>
  <c r="F384" i="7" s="1"/>
  <c r="E384" i="7" s="1"/>
  <c r="D385" i="7"/>
  <c r="F385" i="7" s="1"/>
  <c r="E385" i="7" s="1"/>
  <c r="D386" i="7"/>
  <c r="F386" i="7" s="1"/>
  <c r="E386" i="7" s="1"/>
  <c r="D387" i="7"/>
  <c r="F387" i="7" s="1"/>
  <c r="E387" i="7" s="1"/>
  <c r="D388" i="7"/>
  <c r="F388" i="7" s="1"/>
  <c r="E388" i="7" s="1"/>
  <c r="D2" i="7"/>
  <c r="F2" i="7" s="1"/>
  <c r="H104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G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96" i="1" s="1"/>
  <c r="G96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10" i="1" s="1"/>
  <c r="D111" i="1"/>
  <c r="D112" i="1"/>
  <c r="D113" i="1"/>
  <c r="D114" i="1"/>
  <c r="D115" i="1"/>
  <c r="D116" i="1"/>
  <c r="E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28" i="1" s="1"/>
  <c r="G128" i="1" s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F160" i="1" s="1"/>
  <c r="G160" i="1" s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8" i="1" s="1"/>
  <c r="D189" i="1"/>
  <c r="D190" i="1"/>
  <c r="D191" i="1"/>
  <c r="D192" i="1"/>
  <c r="F192" i="1" s="1"/>
  <c r="G192" i="1" s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F224" i="1" s="1"/>
  <c r="G224" i="1" s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E240" i="1" s="1"/>
  <c r="D241" i="1"/>
  <c r="D242" i="1"/>
  <c r="D243" i="1"/>
  <c r="D244" i="1"/>
  <c r="E244" i="1" s="1"/>
  <c r="D245" i="1"/>
  <c r="D246" i="1"/>
  <c r="D247" i="1"/>
  <c r="D248" i="1"/>
  <c r="D249" i="1"/>
  <c r="D250" i="1"/>
  <c r="D251" i="1"/>
  <c r="D252" i="1"/>
  <c r="D253" i="1"/>
  <c r="D254" i="1"/>
  <c r="D255" i="1"/>
  <c r="D256" i="1"/>
  <c r="F256" i="1" s="1"/>
  <c r="G256" i="1" s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F288" i="1" s="1"/>
  <c r="G288" i="1" s="1"/>
  <c r="D289" i="1"/>
  <c r="D290" i="1"/>
  <c r="D291" i="1"/>
  <c r="D292" i="1"/>
  <c r="E292" i="1" s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F320" i="1" s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337" i="1" s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F352" i="1" s="1"/>
  <c r="G352" i="1" s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E368" i="1" s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F383" i="1" s="1"/>
  <c r="G383" i="1" s="1"/>
  <c r="D384" i="1"/>
  <c r="D385" i="1"/>
  <c r="D386" i="1"/>
  <c r="D387" i="1"/>
  <c r="D388" i="1"/>
  <c r="D2" i="1"/>
  <c r="B8" i="11"/>
  <c r="B4" i="11"/>
  <c r="D2" i="8"/>
  <c r="F2" i="8" s="1"/>
  <c r="D107" i="5"/>
  <c r="F107" i="5" s="1"/>
  <c r="G107" i="5" s="1"/>
  <c r="D99" i="5"/>
  <c r="F99" i="5" s="1"/>
  <c r="D96" i="5"/>
  <c r="F96" i="5" s="1"/>
  <c r="D101" i="5"/>
  <c r="F101" i="5" s="1"/>
  <c r="D95" i="5"/>
  <c r="F95" i="5" s="1"/>
  <c r="D4" i="5"/>
  <c r="F4" i="5" s="1"/>
  <c r="D74" i="5"/>
  <c r="F74" i="5" s="1"/>
  <c r="D19" i="5"/>
  <c r="E19" i="5" s="1"/>
  <c r="D27" i="5"/>
  <c r="E27" i="5" s="1"/>
  <c r="D103" i="5"/>
  <c r="F103" i="5" s="1"/>
  <c r="D55" i="5"/>
  <c r="E55" i="5" s="1"/>
  <c r="D24" i="5"/>
  <c r="F24" i="5" s="1"/>
  <c r="D65" i="5"/>
  <c r="F65" i="5" s="1"/>
  <c r="D16" i="5"/>
  <c r="F16" i="5" s="1"/>
  <c r="D87" i="5"/>
  <c r="F87" i="5" s="1"/>
  <c r="D3" i="5"/>
  <c r="F3" i="5" s="1"/>
  <c r="D84" i="5"/>
  <c r="F84" i="5" s="1"/>
  <c r="G84" i="5" s="1"/>
  <c r="D75" i="5"/>
  <c r="F75" i="5" s="1"/>
  <c r="D100" i="5"/>
  <c r="F100" i="5" s="1"/>
  <c r="D51" i="5"/>
  <c r="F51" i="5" s="1"/>
  <c r="D79" i="5"/>
  <c r="F79" i="5" s="1"/>
  <c r="D64" i="5"/>
  <c r="F64" i="5" s="1"/>
  <c r="D92" i="5"/>
  <c r="F92" i="5" s="1"/>
  <c r="D73" i="5"/>
  <c r="F73" i="5" s="1"/>
  <c r="D53" i="5"/>
  <c r="F53" i="5" s="1"/>
  <c r="G53" i="5" s="1"/>
  <c r="D13" i="5"/>
  <c r="F13" i="5" s="1"/>
  <c r="D10" i="5"/>
  <c r="F10" i="5" s="1"/>
  <c r="D9" i="5"/>
  <c r="F9" i="5" s="1"/>
  <c r="D5" i="5"/>
  <c r="F5" i="5" s="1"/>
  <c r="D109" i="5"/>
  <c r="F109" i="5" s="1"/>
  <c r="D105" i="5"/>
  <c r="F105" i="5" s="1"/>
  <c r="D57" i="5"/>
  <c r="E57" i="5" s="1"/>
  <c r="D34" i="5"/>
  <c r="E34" i="5" s="1"/>
  <c r="D98" i="5"/>
  <c r="F98" i="5" s="1"/>
  <c r="D43" i="5"/>
  <c r="F43" i="5" s="1"/>
  <c r="D81" i="5"/>
  <c r="F81" i="5" s="1"/>
  <c r="D14" i="5"/>
  <c r="F14" i="5" s="1"/>
  <c r="D50" i="5"/>
  <c r="F50" i="5" s="1"/>
  <c r="D67" i="5"/>
  <c r="F67" i="5" s="1"/>
  <c r="D80" i="5"/>
  <c r="F80" i="5" s="1"/>
  <c r="D54" i="5"/>
  <c r="F54" i="5" s="1"/>
  <c r="G54" i="5" s="1"/>
  <c r="D62" i="5"/>
  <c r="F62" i="5" s="1"/>
  <c r="D38" i="5"/>
  <c r="F38" i="5" s="1"/>
  <c r="D20" i="5"/>
  <c r="F20" i="5" s="1"/>
  <c r="D46" i="5"/>
  <c r="F46" i="5" s="1"/>
  <c r="D78" i="5"/>
  <c r="F78" i="5" s="1"/>
  <c r="D68" i="5"/>
  <c r="F68" i="5" s="1"/>
  <c r="D40" i="5"/>
  <c r="F40" i="5" s="1"/>
  <c r="D35" i="5"/>
  <c r="F35" i="5" s="1"/>
  <c r="G35" i="5" s="1"/>
  <c r="D25" i="5"/>
  <c r="F25" i="5" s="1"/>
  <c r="D60" i="5"/>
  <c r="F60" i="5" s="1"/>
  <c r="D47" i="5"/>
  <c r="F47" i="5" s="1"/>
  <c r="D15" i="5"/>
  <c r="F15" i="5" s="1"/>
  <c r="D11" i="5"/>
  <c r="F11" i="5" s="1"/>
  <c r="D72" i="5"/>
  <c r="F72" i="5" s="1"/>
  <c r="D22" i="5"/>
  <c r="E22" i="5" s="1"/>
  <c r="D2" i="5"/>
  <c r="F2" i="5" s="1"/>
  <c r="G2" i="5" s="1"/>
  <c r="D6" i="5"/>
  <c r="F6" i="5" s="1"/>
  <c r="D41" i="5"/>
  <c r="F41" i="5" s="1"/>
  <c r="D108" i="5"/>
  <c r="F108" i="5" s="1"/>
  <c r="D30" i="5"/>
  <c r="F30" i="5" s="1"/>
  <c r="D21" i="5"/>
  <c r="F21" i="5" s="1"/>
  <c r="D106" i="5"/>
  <c r="F106" i="5" s="1"/>
  <c r="D82" i="5"/>
  <c r="F82" i="5" s="1"/>
  <c r="D23" i="5"/>
  <c r="F23" i="5" s="1"/>
  <c r="G23" i="5" s="1"/>
  <c r="D97" i="5"/>
  <c r="F97" i="5" s="1"/>
  <c r="D70" i="5"/>
  <c r="F70" i="5" s="1"/>
  <c r="D86" i="5"/>
  <c r="F86" i="5" s="1"/>
  <c r="D83" i="5"/>
  <c r="F83" i="5" s="1"/>
  <c r="D42" i="5"/>
  <c r="F42" i="5" s="1"/>
  <c r="D90" i="5"/>
  <c r="F90" i="5" s="1"/>
  <c r="D36" i="5"/>
  <c r="E36" i="5" s="1"/>
  <c r="D7" i="5"/>
  <c r="E7" i="5" s="1"/>
  <c r="D76" i="5"/>
  <c r="F76" i="5" s="1"/>
  <c r="D48" i="5"/>
  <c r="F48" i="5" s="1"/>
  <c r="G48" i="5" s="1"/>
  <c r="D45" i="5"/>
  <c r="F45" i="5" s="1"/>
  <c r="D29" i="5"/>
  <c r="F29" i="5" s="1"/>
  <c r="D88" i="5"/>
  <c r="F88" i="5" s="1"/>
  <c r="D85" i="5"/>
  <c r="F85" i="5" s="1"/>
  <c r="D77" i="5"/>
  <c r="F77" i="5" s="1"/>
  <c r="D102" i="5"/>
  <c r="F102" i="5" s="1"/>
  <c r="G102" i="5" s="1"/>
  <c r="D32" i="5"/>
  <c r="F32" i="5" s="1"/>
  <c r="D94" i="5"/>
  <c r="F94" i="5" s="1"/>
  <c r="D26" i="5"/>
  <c r="F26" i="5" s="1"/>
  <c r="D63" i="5"/>
  <c r="F63" i="5" s="1"/>
  <c r="D93" i="5"/>
  <c r="F93" i="5" s="1"/>
  <c r="D39" i="5"/>
  <c r="F39" i="5" s="1"/>
  <c r="D69" i="5"/>
  <c r="F69" i="5" s="1"/>
  <c r="D71" i="5"/>
  <c r="F71" i="5" s="1"/>
  <c r="G71" i="5" s="1"/>
  <c r="D59" i="5"/>
  <c r="F59" i="5" s="1"/>
  <c r="D56" i="5"/>
  <c r="F56" i="5" s="1"/>
  <c r="D66" i="5"/>
  <c r="F66" i="5" s="1"/>
  <c r="D89" i="5"/>
  <c r="F89" i="5" s="1"/>
  <c r="D52" i="5"/>
  <c r="F52" i="5" s="1"/>
  <c r="D44" i="5"/>
  <c r="F44" i="5" s="1"/>
  <c r="D17" i="5"/>
  <c r="E17" i="5" s="1"/>
  <c r="D37" i="5"/>
  <c r="E37" i="5" s="1"/>
  <c r="D31" i="5"/>
  <c r="F31" i="5" s="1"/>
  <c r="D58" i="5"/>
  <c r="F58" i="5" s="1"/>
  <c r="D33" i="5"/>
  <c r="F33" i="5" s="1"/>
  <c r="D18" i="5"/>
  <c r="F18" i="5" s="1"/>
  <c r="D12" i="5"/>
  <c r="F12" i="5" s="1"/>
  <c r="D49" i="5"/>
  <c r="F49" i="5" s="1"/>
  <c r="D91" i="5"/>
  <c r="F91" i="5" s="1"/>
  <c r="D28" i="5"/>
  <c r="F28" i="5" s="1"/>
  <c r="G28" i="5" s="1"/>
  <c r="D61" i="5"/>
  <c r="F61" i="5" s="1"/>
  <c r="D8" i="5"/>
  <c r="F8" i="5" s="1"/>
  <c r="D104" i="5"/>
  <c r="H107" i="5"/>
  <c r="H99" i="5"/>
  <c r="H96" i="5"/>
  <c r="H101" i="5"/>
  <c r="H95" i="5"/>
  <c r="H4" i="5"/>
  <c r="H74" i="5"/>
  <c r="H19" i="5"/>
  <c r="H27" i="5"/>
  <c r="H103" i="5"/>
  <c r="H55" i="5"/>
  <c r="H24" i="5"/>
  <c r="H65" i="5"/>
  <c r="H16" i="5"/>
  <c r="H87" i="5"/>
  <c r="H3" i="5"/>
  <c r="H84" i="5"/>
  <c r="H75" i="5"/>
  <c r="H100" i="5"/>
  <c r="H51" i="5"/>
  <c r="H79" i="5"/>
  <c r="H64" i="5"/>
  <c r="H92" i="5"/>
  <c r="H73" i="5"/>
  <c r="H53" i="5"/>
  <c r="H13" i="5"/>
  <c r="H10" i="5"/>
  <c r="H9" i="5"/>
  <c r="H5" i="5"/>
  <c r="H109" i="5"/>
  <c r="H105" i="5"/>
  <c r="H57" i="5"/>
  <c r="H34" i="5"/>
  <c r="H98" i="5"/>
  <c r="H43" i="5"/>
  <c r="H81" i="5"/>
  <c r="H14" i="5"/>
  <c r="H50" i="5"/>
  <c r="H67" i="5"/>
  <c r="H80" i="5"/>
  <c r="H54" i="5"/>
  <c r="H62" i="5"/>
  <c r="H38" i="5"/>
  <c r="H20" i="5"/>
  <c r="H46" i="5"/>
  <c r="H78" i="5"/>
  <c r="H68" i="5"/>
  <c r="H40" i="5"/>
  <c r="H35" i="5"/>
  <c r="H25" i="5"/>
  <c r="H60" i="5"/>
  <c r="H47" i="5"/>
  <c r="H15" i="5"/>
  <c r="H11" i="5"/>
  <c r="H72" i="5"/>
  <c r="H22" i="5"/>
  <c r="H2" i="5"/>
  <c r="H6" i="5"/>
  <c r="H41" i="5"/>
  <c r="H108" i="5"/>
  <c r="H30" i="5"/>
  <c r="H21" i="5"/>
  <c r="H106" i="5"/>
  <c r="H82" i="5"/>
  <c r="H23" i="5"/>
  <c r="H97" i="5"/>
  <c r="H70" i="5"/>
  <c r="H86" i="5"/>
  <c r="H83" i="5"/>
  <c r="H42" i="5"/>
  <c r="H90" i="5"/>
  <c r="H36" i="5"/>
  <c r="H7" i="5"/>
  <c r="H76" i="5"/>
  <c r="H48" i="5"/>
  <c r="H45" i="5"/>
  <c r="H29" i="5"/>
  <c r="H88" i="5"/>
  <c r="H85" i="5"/>
  <c r="H77" i="5"/>
  <c r="H102" i="5"/>
  <c r="H32" i="5"/>
  <c r="H94" i="5"/>
  <c r="H26" i="5"/>
  <c r="H63" i="5"/>
  <c r="H93" i="5"/>
  <c r="H39" i="5"/>
  <c r="H69" i="5"/>
  <c r="H71" i="5"/>
  <c r="H59" i="5"/>
  <c r="H56" i="5"/>
  <c r="H66" i="5"/>
  <c r="H89" i="5"/>
  <c r="H52" i="5"/>
  <c r="H44" i="5"/>
  <c r="H17" i="5"/>
  <c r="H37" i="5"/>
  <c r="H31" i="5"/>
  <c r="H58" i="5"/>
  <c r="H33" i="5"/>
  <c r="H18" i="5"/>
  <c r="H12" i="5"/>
  <c r="H49" i="5"/>
  <c r="H91" i="5"/>
  <c r="H28" i="5"/>
  <c r="H61" i="5"/>
  <c r="H8" i="5"/>
  <c r="E4" i="8"/>
  <c r="E5" i="8"/>
  <c r="E6" i="8"/>
  <c r="E12" i="8"/>
  <c r="E13" i="8"/>
  <c r="E14" i="8"/>
  <c r="E20" i="8"/>
  <c r="E21" i="8"/>
  <c r="E22" i="8"/>
  <c r="E28" i="8"/>
  <c r="E29" i="8"/>
  <c r="E30" i="8"/>
  <c r="E36" i="8"/>
  <c r="E37" i="8"/>
  <c r="E38" i="8"/>
  <c r="E44" i="8"/>
  <c r="E45" i="8"/>
  <c r="E46" i="8"/>
  <c r="E52" i="8"/>
  <c r="E53" i="8"/>
  <c r="E54" i="8"/>
  <c r="E60" i="8"/>
  <c r="E61" i="8"/>
  <c r="E62" i="8"/>
  <c r="E68" i="8"/>
  <c r="E69" i="8"/>
  <c r="E70" i="8"/>
  <c r="E76" i="8"/>
  <c r="E77" i="8"/>
  <c r="E78" i="8"/>
  <c r="E84" i="8"/>
  <c r="E85" i="8"/>
  <c r="E86" i="8"/>
  <c r="E92" i="8"/>
  <c r="E93" i="8"/>
  <c r="E94" i="8"/>
  <c r="E100" i="8"/>
  <c r="E101" i="8"/>
  <c r="E102" i="8"/>
  <c r="E108" i="8"/>
  <c r="E109" i="8"/>
  <c r="F16" i="8"/>
  <c r="E16" i="8" s="1"/>
  <c r="F40" i="8"/>
  <c r="E40" i="8" s="1"/>
  <c r="F48" i="8"/>
  <c r="E48" i="8" s="1"/>
  <c r="F72" i="8"/>
  <c r="E72" i="8" s="1"/>
  <c r="F80" i="8"/>
  <c r="E80" i="8" s="1"/>
  <c r="F104" i="8"/>
  <c r="E104" i="8" s="1"/>
  <c r="D3" i="8"/>
  <c r="F3" i="8" s="1"/>
  <c r="E3" i="8" s="1"/>
  <c r="D4" i="8"/>
  <c r="F4" i="8" s="1"/>
  <c r="D5" i="8"/>
  <c r="F5" i="8" s="1"/>
  <c r="D6" i="8"/>
  <c r="F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E10" i="8" s="1"/>
  <c r="D11" i="8"/>
  <c r="F11" i="8" s="1"/>
  <c r="E11" i="8" s="1"/>
  <c r="D12" i="8"/>
  <c r="F12" i="8" s="1"/>
  <c r="D13" i="8"/>
  <c r="F13" i="8" s="1"/>
  <c r="D14" i="8"/>
  <c r="F14" i="8" s="1"/>
  <c r="D15" i="8"/>
  <c r="F15" i="8" s="1"/>
  <c r="E15" i="8" s="1"/>
  <c r="D16" i="8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D21" i="8"/>
  <c r="F21" i="8" s="1"/>
  <c r="D22" i="8"/>
  <c r="F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D29" i="8"/>
  <c r="F29" i="8" s="1"/>
  <c r="D30" i="8"/>
  <c r="F30" i="8" s="1"/>
  <c r="D31" i="8"/>
  <c r="F31" i="8" s="1"/>
  <c r="E31" i="8" s="1"/>
  <c r="D32" i="8"/>
  <c r="F32" i="8" s="1"/>
  <c r="E32" i="8" s="1"/>
  <c r="D33" i="8"/>
  <c r="F33" i="8" s="1"/>
  <c r="E33" i="8" s="1"/>
  <c r="D34" i="8"/>
  <c r="F34" i="8" s="1"/>
  <c r="E34" i="8" s="1"/>
  <c r="D35" i="8"/>
  <c r="F35" i="8" s="1"/>
  <c r="E35" i="8" s="1"/>
  <c r="D36" i="8"/>
  <c r="F36" i="8" s="1"/>
  <c r="D37" i="8"/>
  <c r="F37" i="8" s="1"/>
  <c r="D38" i="8"/>
  <c r="F38" i="8" s="1"/>
  <c r="D39" i="8"/>
  <c r="F39" i="8" s="1"/>
  <c r="E39" i="8" s="1"/>
  <c r="D40" i="8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D45" i="8"/>
  <c r="F45" i="8" s="1"/>
  <c r="D46" i="8"/>
  <c r="F46" i="8" s="1"/>
  <c r="D47" i="8"/>
  <c r="F47" i="8" s="1"/>
  <c r="E47" i="8" s="1"/>
  <c r="D48" i="8"/>
  <c r="D49" i="8"/>
  <c r="F49" i="8" s="1"/>
  <c r="E49" i="8" s="1"/>
  <c r="D50" i="8"/>
  <c r="F50" i="8" s="1"/>
  <c r="E50" i="8" s="1"/>
  <c r="D51" i="8"/>
  <c r="F51" i="8" s="1"/>
  <c r="E51" i="8" s="1"/>
  <c r="D52" i="8"/>
  <c r="F52" i="8" s="1"/>
  <c r="D53" i="8"/>
  <c r="F53" i="8" s="1"/>
  <c r="D54" i="8"/>
  <c r="F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E59" i="8" s="1"/>
  <c r="D60" i="8"/>
  <c r="F60" i="8" s="1"/>
  <c r="D61" i="8"/>
  <c r="F61" i="8" s="1"/>
  <c r="D62" i="8"/>
  <c r="F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D69" i="8"/>
  <c r="F69" i="8" s="1"/>
  <c r="D70" i="8"/>
  <c r="F70" i="8" s="1"/>
  <c r="D71" i="8"/>
  <c r="F71" i="8" s="1"/>
  <c r="E71" i="8" s="1"/>
  <c r="D72" i="8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D77" i="8"/>
  <c r="F77" i="8" s="1"/>
  <c r="D78" i="8"/>
  <c r="F78" i="8" s="1"/>
  <c r="D79" i="8"/>
  <c r="F79" i="8" s="1"/>
  <c r="E79" i="8" s="1"/>
  <c r="D80" i="8"/>
  <c r="D81" i="8"/>
  <c r="F81" i="8" s="1"/>
  <c r="E81" i="8" s="1"/>
  <c r="D82" i="8"/>
  <c r="F82" i="8" s="1"/>
  <c r="E82" i="8" s="1"/>
  <c r="D83" i="8"/>
  <c r="F83" i="8" s="1"/>
  <c r="E83" i="8" s="1"/>
  <c r="D84" i="8"/>
  <c r="F84" i="8" s="1"/>
  <c r="D85" i="8"/>
  <c r="F85" i="8" s="1"/>
  <c r="D86" i="8"/>
  <c r="F86" i="8" s="1"/>
  <c r="D87" i="8"/>
  <c r="F87" i="8" s="1"/>
  <c r="E87" i="8" s="1"/>
  <c r="D88" i="8"/>
  <c r="F88" i="8" s="1"/>
  <c r="E88" i="8" s="1"/>
  <c r="D89" i="8"/>
  <c r="F89" i="8" s="1"/>
  <c r="E89" i="8" s="1"/>
  <c r="D90" i="8"/>
  <c r="F90" i="8" s="1"/>
  <c r="E90" i="8" s="1"/>
  <c r="D91" i="8"/>
  <c r="F91" i="8" s="1"/>
  <c r="E91" i="8" s="1"/>
  <c r="D92" i="8"/>
  <c r="F92" i="8" s="1"/>
  <c r="D93" i="8"/>
  <c r="F93" i="8" s="1"/>
  <c r="D94" i="8"/>
  <c r="F94" i="8" s="1"/>
  <c r="D95" i="8"/>
  <c r="F95" i="8" s="1"/>
  <c r="E95" i="8" s="1"/>
  <c r="D96" i="8"/>
  <c r="F96" i="8" s="1"/>
  <c r="E96" i="8" s="1"/>
  <c r="D97" i="8"/>
  <c r="F97" i="8" s="1"/>
  <c r="E97" i="8" s="1"/>
  <c r="D98" i="8"/>
  <c r="F98" i="8" s="1"/>
  <c r="E98" i="8" s="1"/>
  <c r="D99" i="8"/>
  <c r="F99" i="8" s="1"/>
  <c r="E99" i="8" s="1"/>
  <c r="D100" i="8"/>
  <c r="F100" i="8" s="1"/>
  <c r="D101" i="8"/>
  <c r="F101" i="8" s="1"/>
  <c r="D102" i="8"/>
  <c r="F102" i="8" s="1"/>
  <c r="D103" i="8"/>
  <c r="F103" i="8" s="1"/>
  <c r="E103" i="8" s="1"/>
  <c r="D104" i="8"/>
  <c r="D105" i="8"/>
  <c r="F105" i="8" s="1"/>
  <c r="E105" i="8" s="1"/>
  <c r="D106" i="8"/>
  <c r="F106" i="8" s="1"/>
  <c r="E106" i="8" s="1"/>
  <c r="D107" i="8"/>
  <c r="F107" i="8" s="1"/>
  <c r="E107" i="8" s="1"/>
  <c r="D108" i="8"/>
  <c r="F108" i="8" s="1"/>
  <c r="D109" i="8"/>
  <c r="F109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E88" i="5" l="1"/>
  <c r="E87" i="5"/>
  <c r="E50" i="5"/>
  <c r="E16" i="5"/>
  <c r="E44" i="5"/>
  <c r="E14" i="5"/>
  <c r="E85" i="5"/>
  <c r="E105" i="5"/>
  <c r="E29" i="5"/>
  <c r="E30" i="5"/>
  <c r="E65" i="5"/>
  <c r="E72" i="5"/>
  <c r="E74" i="5"/>
  <c r="E12" i="5"/>
  <c r="E11" i="5"/>
  <c r="E18" i="5"/>
  <c r="E2" i="10"/>
  <c r="D16" i="11"/>
  <c r="E4" i="10"/>
  <c r="F116" i="1"/>
  <c r="G116" i="1" s="1"/>
  <c r="E32" i="1"/>
  <c r="J224" i="1"/>
  <c r="K224" i="1" s="1"/>
  <c r="F337" i="1"/>
  <c r="G337" i="1" s="1"/>
  <c r="J320" i="1"/>
  <c r="K320" i="1" s="1"/>
  <c r="J256" i="1"/>
  <c r="K256" i="1" s="1"/>
  <c r="J192" i="1"/>
  <c r="K192" i="1" s="1"/>
  <c r="J128" i="1"/>
  <c r="K128" i="1" s="1"/>
  <c r="J288" i="1"/>
  <c r="K288" i="1" s="1"/>
  <c r="J96" i="1"/>
  <c r="K96" i="1" s="1"/>
  <c r="J160" i="1"/>
  <c r="K160" i="1" s="1"/>
  <c r="E288" i="1"/>
  <c r="J32" i="1"/>
  <c r="K32" i="1" s="1"/>
  <c r="E224" i="1"/>
  <c r="J352" i="1"/>
  <c r="K352" i="1" s="1"/>
  <c r="F2" i="6"/>
  <c r="J2" i="6" s="1"/>
  <c r="K2" i="6" s="1"/>
  <c r="F4" i="6"/>
  <c r="J4" i="6" s="1"/>
  <c r="K4" i="6" s="1"/>
  <c r="F5" i="6"/>
  <c r="G5" i="6" s="1"/>
  <c r="F6" i="6"/>
  <c r="J6" i="6" s="1"/>
  <c r="K6" i="6" s="1"/>
  <c r="J383" i="1"/>
  <c r="K383" i="1" s="1"/>
  <c r="J337" i="1"/>
  <c r="K337" i="1" s="1"/>
  <c r="E3" i="10"/>
  <c r="E327" i="1"/>
  <c r="F327" i="1"/>
  <c r="G327" i="1" s="1"/>
  <c r="E303" i="1"/>
  <c r="F303" i="1"/>
  <c r="G303" i="1" s="1"/>
  <c r="E271" i="1"/>
  <c r="F271" i="1"/>
  <c r="G271" i="1" s="1"/>
  <c r="E239" i="1"/>
  <c r="F239" i="1"/>
  <c r="G239" i="1" s="1"/>
  <c r="E207" i="1"/>
  <c r="F207" i="1"/>
  <c r="G207" i="1" s="1"/>
  <c r="E382" i="1"/>
  <c r="F382" i="1"/>
  <c r="E335" i="1"/>
  <c r="F335" i="1"/>
  <c r="G335" i="1" s="1"/>
  <c r="E311" i="1"/>
  <c r="F311" i="1"/>
  <c r="G311" i="1" s="1"/>
  <c r="E279" i="1"/>
  <c r="F279" i="1"/>
  <c r="G279" i="1" s="1"/>
  <c r="E247" i="1"/>
  <c r="F247" i="1"/>
  <c r="G247" i="1" s="1"/>
  <c r="E199" i="1"/>
  <c r="F199" i="1"/>
  <c r="G199" i="1" s="1"/>
  <c r="I107" i="5"/>
  <c r="E2" i="8"/>
  <c r="D4" i="11"/>
  <c r="E374" i="1"/>
  <c r="F374" i="1"/>
  <c r="G374" i="1" s="1"/>
  <c r="E366" i="1"/>
  <c r="F366" i="1"/>
  <c r="G366" i="1" s="1"/>
  <c r="E343" i="1"/>
  <c r="F343" i="1"/>
  <c r="G343" i="1" s="1"/>
  <c r="E295" i="1"/>
  <c r="F295" i="1"/>
  <c r="G295" i="1" s="1"/>
  <c r="E263" i="1"/>
  <c r="F263" i="1"/>
  <c r="G263" i="1" s="1"/>
  <c r="E231" i="1"/>
  <c r="F231" i="1"/>
  <c r="G231" i="1" s="1"/>
  <c r="E215" i="1"/>
  <c r="F215" i="1"/>
  <c r="G215" i="1" s="1"/>
  <c r="E183" i="1"/>
  <c r="F183" i="1"/>
  <c r="G183" i="1" s="1"/>
  <c r="E175" i="1"/>
  <c r="F175" i="1"/>
  <c r="G175" i="1" s="1"/>
  <c r="E167" i="1"/>
  <c r="F167" i="1"/>
  <c r="G167" i="1" s="1"/>
  <c r="E159" i="1"/>
  <c r="F159" i="1"/>
  <c r="G159" i="1" s="1"/>
  <c r="E151" i="1"/>
  <c r="F151" i="1"/>
  <c r="G151" i="1" s="1"/>
  <c r="E143" i="1"/>
  <c r="F143" i="1"/>
  <c r="G143" i="1" s="1"/>
  <c r="E135" i="1"/>
  <c r="F135" i="1"/>
  <c r="G135" i="1" s="1"/>
  <c r="E127" i="1"/>
  <c r="F127" i="1"/>
  <c r="G127" i="1" s="1"/>
  <c r="E119" i="1"/>
  <c r="F119" i="1"/>
  <c r="G119" i="1" s="1"/>
  <c r="E111" i="1"/>
  <c r="F111" i="1"/>
  <c r="G111" i="1" s="1"/>
  <c r="E103" i="1"/>
  <c r="F103" i="1"/>
  <c r="G103" i="1" s="1"/>
  <c r="E95" i="1"/>
  <c r="F95" i="1"/>
  <c r="G95" i="1" s="1"/>
  <c r="E87" i="1"/>
  <c r="F87" i="1"/>
  <c r="G87" i="1" s="1"/>
  <c r="E79" i="1"/>
  <c r="F79" i="1"/>
  <c r="G79" i="1" s="1"/>
  <c r="E71" i="1"/>
  <c r="F71" i="1"/>
  <c r="G71" i="1" s="1"/>
  <c r="E63" i="1"/>
  <c r="F63" i="1"/>
  <c r="G63" i="1" s="1"/>
  <c r="E55" i="1"/>
  <c r="F55" i="1"/>
  <c r="G55" i="1" s="1"/>
  <c r="E47" i="1"/>
  <c r="F47" i="1"/>
  <c r="G47" i="1" s="1"/>
  <c r="E39" i="1"/>
  <c r="F39" i="1"/>
  <c r="G39" i="1" s="1"/>
  <c r="E31" i="1"/>
  <c r="F31" i="1"/>
  <c r="G31" i="1" s="1"/>
  <c r="E23" i="1"/>
  <c r="F23" i="1"/>
  <c r="G23" i="1" s="1"/>
  <c r="E15" i="1"/>
  <c r="F15" i="1"/>
  <c r="G15" i="1" s="1"/>
  <c r="E7" i="1"/>
  <c r="F7" i="1"/>
  <c r="G7" i="1" s="1"/>
  <c r="E351" i="1"/>
  <c r="F351" i="1"/>
  <c r="G351" i="1" s="1"/>
  <c r="E319" i="1"/>
  <c r="F319" i="1"/>
  <c r="G319" i="1" s="1"/>
  <c r="E287" i="1"/>
  <c r="F287" i="1"/>
  <c r="G287" i="1" s="1"/>
  <c r="E255" i="1"/>
  <c r="F255" i="1"/>
  <c r="G255" i="1" s="1"/>
  <c r="E223" i="1"/>
  <c r="F223" i="1"/>
  <c r="G223" i="1" s="1"/>
  <c r="E191" i="1"/>
  <c r="F191" i="1"/>
  <c r="G191" i="1" s="1"/>
  <c r="E380" i="1"/>
  <c r="F380" i="1"/>
  <c r="G380" i="1" s="1"/>
  <c r="E364" i="1"/>
  <c r="F364" i="1"/>
  <c r="G364" i="1" s="1"/>
  <c r="E357" i="1"/>
  <c r="F357" i="1"/>
  <c r="G357" i="1" s="1"/>
  <c r="E341" i="1"/>
  <c r="F341" i="1"/>
  <c r="G341" i="1" s="1"/>
  <c r="E333" i="1"/>
  <c r="F333" i="1"/>
  <c r="G333" i="1" s="1"/>
  <c r="E325" i="1"/>
  <c r="F325" i="1"/>
  <c r="G325" i="1" s="1"/>
  <c r="E317" i="1"/>
  <c r="F317" i="1"/>
  <c r="G317" i="1" s="1"/>
  <c r="E309" i="1"/>
  <c r="F309" i="1"/>
  <c r="G309" i="1" s="1"/>
  <c r="E301" i="1"/>
  <c r="F301" i="1"/>
  <c r="G301" i="1" s="1"/>
  <c r="E293" i="1"/>
  <c r="F293" i="1"/>
  <c r="G293" i="1" s="1"/>
  <c r="E388" i="1"/>
  <c r="F388" i="1"/>
  <c r="G388" i="1" s="1"/>
  <c r="E372" i="1"/>
  <c r="F372" i="1"/>
  <c r="G372" i="1" s="1"/>
  <c r="E349" i="1"/>
  <c r="F349" i="1"/>
  <c r="G349" i="1" s="1"/>
  <c r="F2" i="1"/>
  <c r="G2" i="1" s="1"/>
  <c r="E2" i="1"/>
  <c r="E381" i="1"/>
  <c r="F381" i="1"/>
  <c r="G381" i="1" s="1"/>
  <c r="E373" i="1"/>
  <c r="F373" i="1"/>
  <c r="G373" i="1" s="1"/>
  <c r="E365" i="1"/>
  <c r="F365" i="1"/>
  <c r="G365" i="1" s="1"/>
  <c r="E358" i="1"/>
  <c r="F358" i="1"/>
  <c r="G358" i="1" s="1"/>
  <c r="E350" i="1"/>
  <c r="F350" i="1"/>
  <c r="G350" i="1" s="1"/>
  <c r="E342" i="1"/>
  <c r="F342" i="1"/>
  <c r="G342" i="1" s="1"/>
  <c r="E334" i="1"/>
  <c r="F334" i="1"/>
  <c r="G334" i="1" s="1"/>
  <c r="E326" i="1"/>
  <c r="F326" i="1"/>
  <c r="G326" i="1" s="1"/>
  <c r="E318" i="1"/>
  <c r="F318" i="1"/>
  <c r="G318" i="1" s="1"/>
  <c r="E310" i="1"/>
  <c r="F310" i="1"/>
  <c r="G310" i="1" s="1"/>
  <c r="E302" i="1"/>
  <c r="F302" i="1"/>
  <c r="G302" i="1" s="1"/>
  <c r="E294" i="1"/>
  <c r="F294" i="1"/>
  <c r="G294" i="1" s="1"/>
  <c r="E286" i="1"/>
  <c r="F286" i="1"/>
  <c r="G286" i="1" s="1"/>
  <c r="E278" i="1"/>
  <c r="F278" i="1"/>
  <c r="G278" i="1" s="1"/>
  <c r="E270" i="1"/>
  <c r="F270" i="1"/>
  <c r="G270" i="1" s="1"/>
  <c r="E262" i="1"/>
  <c r="F262" i="1"/>
  <c r="G262" i="1" s="1"/>
  <c r="E254" i="1"/>
  <c r="F254" i="1"/>
  <c r="G254" i="1" s="1"/>
  <c r="E246" i="1"/>
  <c r="F246" i="1"/>
  <c r="G246" i="1" s="1"/>
  <c r="E238" i="1"/>
  <c r="F238" i="1"/>
  <c r="G238" i="1" s="1"/>
  <c r="E230" i="1"/>
  <c r="F230" i="1"/>
  <c r="G230" i="1" s="1"/>
  <c r="E222" i="1"/>
  <c r="F222" i="1"/>
  <c r="G222" i="1" s="1"/>
  <c r="E214" i="1"/>
  <c r="F214" i="1"/>
  <c r="G214" i="1" s="1"/>
  <c r="E206" i="1"/>
  <c r="F206" i="1"/>
  <c r="G206" i="1" s="1"/>
  <c r="E198" i="1"/>
  <c r="F198" i="1"/>
  <c r="G198" i="1" s="1"/>
  <c r="E190" i="1"/>
  <c r="F190" i="1"/>
  <c r="G190" i="1" s="1"/>
  <c r="E182" i="1"/>
  <c r="F182" i="1"/>
  <c r="G182" i="1" s="1"/>
  <c r="E174" i="1"/>
  <c r="F174" i="1"/>
  <c r="G174" i="1" s="1"/>
  <c r="E166" i="1"/>
  <c r="F166" i="1"/>
  <c r="G166" i="1" s="1"/>
  <c r="E158" i="1"/>
  <c r="F158" i="1"/>
  <c r="G158" i="1" s="1"/>
  <c r="E150" i="1"/>
  <c r="F150" i="1"/>
  <c r="G150" i="1" s="1"/>
  <c r="E142" i="1"/>
  <c r="F142" i="1"/>
  <c r="G142" i="1" s="1"/>
  <c r="E134" i="1"/>
  <c r="F134" i="1"/>
  <c r="G134" i="1" s="1"/>
  <c r="E126" i="1"/>
  <c r="F126" i="1"/>
  <c r="G126" i="1" s="1"/>
  <c r="E118" i="1"/>
  <c r="F118" i="1"/>
  <c r="G118" i="1" s="1"/>
  <c r="E102" i="1"/>
  <c r="F102" i="1"/>
  <c r="G102" i="1" s="1"/>
  <c r="E94" i="1"/>
  <c r="F94" i="1"/>
  <c r="G94" i="1" s="1"/>
  <c r="E86" i="1"/>
  <c r="F86" i="1"/>
  <c r="G86" i="1" s="1"/>
  <c r="E78" i="1"/>
  <c r="F78" i="1"/>
  <c r="G78" i="1" s="1"/>
  <c r="E70" i="1"/>
  <c r="F70" i="1"/>
  <c r="G70" i="1" s="1"/>
  <c r="E62" i="1"/>
  <c r="F62" i="1"/>
  <c r="G62" i="1" s="1"/>
  <c r="E54" i="1"/>
  <c r="F54" i="1"/>
  <c r="G54" i="1" s="1"/>
  <c r="E46" i="1"/>
  <c r="F46" i="1"/>
  <c r="G46" i="1" s="1"/>
  <c r="E38" i="1"/>
  <c r="F38" i="1"/>
  <c r="G38" i="1" s="1"/>
  <c r="E30" i="1"/>
  <c r="F30" i="1"/>
  <c r="G30" i="1" s="1"/>
  <c r="E22" i="1"/>
  <c r="F22" i="1"/>
  <c r="G22" i="1" s="1"/>
  <c r="E14" i="1"/>
  <c r="F14" i="1"/>
  <c r="G14" i="1" s="1"/>
  <c r="E6" i="1"/>
  <c r="F6" i="1"/>
  <c r="G6" i="1" s="1"/>
  <c r="E256" i="1"/>
  <c r="D8" i="11"/>
  <c r="E2" i="7"/>
  <c r="J11" i="1"/>
  <c r="K11" i="1" s="1"/>
  <c r="J327" i="1"/>
  <c r="K327" i="1" s="1"/>
  <c r="F110" i="1"/>
  <c r="G110" i="1" s="1"/>
  <c r="E285" i="1"/>
  <c r="F285" i="1"/>
  <c r="G285" i="1" s="1"/>
  <c r="E253" i="1"/>
  <c r="F253" i="1"/>
  <c r="G253" i="1" s="1"/>
  <c r="E221" i="1"/>
  <c r="F221" i="1"/>
  <c r="G221" i="1" s="1"/>
  <c r="E189" i="1"/>
  <c r="F189" i="1"/>
  <c r="G189" i="1" s="1"/>
  <c r="E157" i="1"/>
  <c r="F157" i="1"/>
  <c r="G157" i="1" s="1"/>
  <c r="E125" i="1"/>
  <c r="F125" i="1"/>
  <c r="G125" i="1" s="1"/>
  <c r="E93" i="1"/>
  <c r="F93" i="1"/>
  <c r="G93" i="1" s="1"/>
  <c r="E61" i="1"/>
  <c r="F61" i="1"/>
  <c r="G61" i="1" s="1"/>
  <c r="E29" i="1"/>
  <c r="F29" i="1"/>
  <c r="G29" i="1" s="1"/>
  <c r="J325" i="1"/>
  <c r="K325" i="1" s="1"/>
  <c r="I69" i="5"/>
  <c r="J69" i="5" s="1"/>
  <c r="I77" i="5"/>
  <c r="J77" i="5" s="1"/>
  <c r="I82" i="5"/>
  <c r="J82" i="5" s="1"/>
  <c r="I40" i="5"/>
  <c r="J40" i="5" s="1"/>
  <c r="I80" i="5"/>
  <c r="J80" i="5" s="1"/>
  <c r="I73" i="5"/>
  <c r="J73" i="5" s="1"/>
  <c r="I3" i="5"/>
  <c r="J3" i="5" s="1"/>
  <c r="E52" i="5"/>
  <c r="E90" i="5"/>
  <c r="E15" i="5"/>
  <c r="E109" i="5"/>
  <c r="E387" i="1"/>
  <c r="F387" i="1"/>
  <c r="G387" i="1" s="1"/>
  <c r="E379" i="1"/>
  <c r="F379" i="1"/>
  <c r="G379" i="1" s="1"/>
  <c r="E371" i="1"/>
  <c r="F371" i="1"/>
  <c r="G371" i="1" s="1"/>
  <c r="E363" i="1"/>
  <c r="F363" i="1"/>
  <c r="G363" i="1" s="1"/>
  <c r="E356" i="1"/>
  <c r="F356" i="1"/>
  <c r="G356" i="1" s="1"/>
  <c r="E348" i="1"/>
  <c r="F348" i="1"/>
  <c r="G348" i="1" s="1"/>
  <c r="E340" i="1"/>
  <c r="F340" i="1"/>
  <c r="G340" i="1" s="1"/>
  <c r="E332" i="1"/>
  <c r="F332" i="1"/>
  <c r="G332" i="1" s="1"/>
  <c r="E324" i="1"/>
  <c r="F324" i="1"/>
  <c r="G324" i="1" s="1"/>
  <c r="E316" i="1"/>
  <c r="F316" i="1"/>
  <c r="G316" i="1" s="1"/>
  <c r="E308" i="1"/>
  <c r="F308" i="1"/>
  <c r="G308" i="1" s="1"/>
  <c r="E300" i="1"/>
  <c r="F300" i="1"/>
  <c r="G300" i="1" s="1"/>
  <c r="E284" i="1"/>
  <c r="F284" i="1"/>
  <c r="G284" i="1" s="1"/>
  <c r="E276" i="1"/>
  <c r="F276" i="1"/>
  <c r="G276" i="1" s="1"/>
  <c r="E268" i="1"/>
  <c r="F268" i="1"/>
  <c r="G268" i="1" s="1"/>
  <c r="E260" i="1"/>
  <c r="F260" i="1"/>
  <c r="G260" i="1" s="1"/>
  <c r="E252" i="1"/>
  <c r="F252" i="1"/>
  <c r="G252" i="1" s="1"/>
  <c r="E236" i="1"/>
  <c r="F236" i="1"/>
  <c r="G236" i="1" s="1"/>
  <c r="E228" i="1"/>
  <c r="F228" i="1"/>
  <c r="G228" i="1" s="1"/>
  <c r="E220" i="1"/>
  <c r="F220" i="1"/>
  <c r="G220" i="1" s="1"/>
  <c r="E212" i="1"/>
  <c r="F212" i="1"/>
  <c r="G212" i="1" s="1"/>
  <c r="E204" i="1"/>
  <c r="F204" i="1"/>
  <c r="G204" i="1" s="1"/>
  <c r="E196" i="1"/>
  <c r="F196" i="1"/>
  <c r="G196" i="1" s="1"/>
  <c r="E180" i="1"/>
  <c r="F180" i="1"/>
  <c r="G180" i="1" s="1"/>
  <c r="E172" i="1"/>
  <c r="F172" i="1"/>
  <c r="G172" i="1" s="1"/>
  <c r="E164" i="1"/>
  <c r="F164" i="1"/>
  <c r="G164" i="1" s="1"/>
  <c r="E156" i="1"/>
  <c r="F156" i="1"/>
  <c r="G156" i="1" s="1"/>
  <c r="E148" i="1"/>
  <c r="F148" i="1"/>
  <c r="G148" i="1" s="1"/>
  <c r="E140" i="1"/>
  <c r="F140" i="1"/>
  <c r="G140" i="1" s="1"/>
  <c r="E132" i="1"/>
  <c r="F132" i="1"/>
  <c r="G132" i="1" s="1"/>
  <c r="E124" i="1"/>
  <c r="F124" i="1"/>
  <c r="G124" i="1" s="1"/>
  <c r="E108" i="1"/>
  <c r="F108" i="1"/>
  <c r="G108" i="1" s="1"/>
  <c r="E100" i="1"/>
  <c r="F100" i="1"/>
  <c r="G100" i="1" s="1"/>
  <c r="E92" i="1"/>
  <c r="F92" i="1"/>
  <c r="G92" i="1" s="1"/>
  <c r="E84" i="1"/>
  <c r="F84" i="1"/>
  <c r="G84" i="1" s="1"/>
  <c r="E76" i="1"/>
  <c r="F76" i="1"/>
  <c r="G76" i="1" s="1"/>
  <c r="E68" i="1"/>
  <c r="F68" i="1"/>
  <c r="G68" i="1" s="1"/>
  <c r="E60" i="1"/>
  <c r="F60" i="1"/>
  <c r="G60" i="1" s="1"/>
  <c r="E52" i="1"/>
  <c r="F52" i="1"/>
  <c r="G52" i="1" s="1"/>
  <c r="E44" i="1"/>
  <c r="F44" i="1"/>
  <c r="G44" i="1" s="1"/>
  <c r="E36" i="1"/>
  <c r="F36" i="1"/>
  <c r="G36" i="1" s="1"/>
  <c r="E28" i="1"/>
  <c r="F28" i="1"/>
  <c r="G28" i="1" s="1"/>
  <c r="E20" i="1"/>
  <c r="F20" i="1"/>
  <c r="G20" i="1" s="1"/>
  <c r="E12" i="1"/>
  <c r="F12" i="1"/>
  <c r="G12" i="1" s="1"/>
  <c r="E4" i="1"/>
  <c r="F4" i="1"/>
  <c r="G4" i="1" s="1"/>
  <c r="E192" i="1"/>
  <c r="F292" i="1"/>
  <c r="G292" i="1" s="1"/>
  <c r="E269" i="1"/>
  <c r="F269" i="1"/>
  <c r="G269" i="1" s="1"/>
  <c r="E237" i="1"/>
  <c r="F237" i="1"/>
  <c r="G237" i="1" s="1"/>
  <c r="E205" i="1"/>
  <c r="F205" i="1"/>
  <c r="G205" i="1" s="1"/>
  <c r="E173" i="1"/>
  <c r="F173" i="1"/>
  <c r="G173" i="1" s="1"/>
  <c r="E133" i="1"/>
  <c r="F133" i="1"/>
  <c r="G133" i="1" s="1"/>
  <c r="E101" i="1"/>
  <c r="F101" i="1"/>
  <c r="G101" i="1" s="1"/>
  <c r="E69" i="1"/>
  <c r="F69" i="1"/>
  <c r="G69" i="1" s="1"/>
  <c r="E37" i="1"/>
  <c r="F37" i="1"/>
  <c r="G37" i="1" s="1"/>
  <c r="E13" i="1"/>
  <c r="F13" i="1"/>
  <c r="G13" i="1" s="1"/>
  <c r="F22" i="5"/>
  <c r="I22" i="5" s="1"/>
  <c r="J22" i="5" s="1"/>
  <c r="E89" i="5"/>
  <c r="E42" i="5"/>
  <c r="E68" i="5"/>
  <c r="E5" i="5"/>
  <c r="E4" i="5"/>
  <c r="E386" i="1"/>
  <c r="F386" i="1"/>
  <c r="G386" i="1" s="1"/>
  <c r="E378" i="1"/>
  <c r="F378" i="1"/>
  <c r="G378" i="1" s="1"/>
  <c r="E370" i="1"/>
  <c r="F370" i="1"/>
  <c r="G370" i="1" s="1"/>
  <c r="E362" i="1"/>
  <c r="F362" i="1"/>
  <c r="G362" i="1" s="1"/>
  <c r="E355" i="1"/>
  <c r="F355" i="1"/>
  <c r="G355" i="1" s="1"/>
  <c r="E347" i="1"/>
  <c r="F347" i="1"/>
  <c r="G347" i="1" s="1"/>
  <c r="E339" i="1"/>
  <c r="F339" i="1"/>
  <c r="G339" i="1" s="1"/>
  <c r="E331" i="1"/>
  <c r="F331" i="1"/>
  <c r="G331" i="1" s="1"/>
  <c r="E323" i="1"/>
  <c r="F323" i="1"/>
  <c r="G323" i="1" s="1"/>
  <c r="E315" i="1"/>
  <c r="F315" i="1"/>
  <c r="G315" i="1" s="1"/>
  <c r="E307" i="1"/>
  <c r="F307" i="1"/>
  <c r="G307" i="1" s="1"/>
  <c r="E299" i="1"/>
  <c r="F299" i="1"/>
  <c r="G299" i="1" s="1"/>
  <c r="E291" i="1"/>
  <c r="F291" i="1"/>
  <c r="G291" i="1" s="1"/>
  <c r="E283" i="1"/>
  <c r="F283" i="1"/>
  <c r="G283" i="1" s="1"/>
  <c r="E275" i="1"/>
  <c r="F275" i="1"/>
  <c r="G275" i="1" s="1"/>
  <c r="E267" i="1"/>
  <c r="F267" i="1"/>
  <c r="G267" i="1" s="1"/>
  <c r="E259" i="1"/>
  <c r="F259" i="1"/>
  <c r="G259" i="1" s="1"/>
  <c r="E251" i="1"/>
  <c r="F251" i="1"/>
  <c r="G251" i="1" s="1"/>
  <c r="E243" i="1"/>
  <c r="F243" i="1"/>
  <c r="G243" i="1" s="1"/>
  <c r="E235" i="1"/>
  <c r="F235" i="1"/>
  <c r="G235" i="1" s="1"/>
  <c r="E227" i="1"/>
  <c r="F227" i="1"/>
  <c r="G227" i="1" s="1"/>
  <c r="E219" i="1"/>
  <c r="F219" i="1"/>
  <c r="G219" i="1" s="1"/>
  <c r="E211" i="1"/>
  <c r="F211" i="1"/>
  <c r="G211" i="1" s="1"/>
  <c r="E203" i="1"/>
  <c r="F203" i="1"/>
  <c r="G203" i="1" s="1"/>
  <c r="E195" i="1"/>
  <c r="F195" i="1"/>
  <c r="G195" i="1" s="1"/>
  <c r="E187" i="1"/>
  <c r="F187" i="1"/>
  <c r="G187" i="1" s="1"/>
  <c r="E179" i="1"/>
  <c r="F179" i="1"/>
  <c r="G179" i="1" s="1"/>
  <c r="E171" i="1"/>
  <c r="F171" i="1"/>
  <c r="G171" i="1" s="1"/>
  <c r="E163" i="1"/>
  <c r="F163" i="1"/>
  <c r="G163" i="1" s="1"/>
  <c r="E155" i="1"/>
  <c r="F155" i="1"/>
  <c r="G155" i="1" s="1"/>
  <c r="E147" i="1"/>
  <c r="F147" i="1"/>
  <c r="G147" i="1" s="1"/>
  <c r="E139" i="1"/>
  <c r="F139" i="1"/>
  <c r="G139" i="1" s="1"/>
  <c r="E131" i="1"/>
  <c r="F131" i="1"/>
  <c r="G131" i="1" s="1"/>
  <c r="E123" i="1"/>
  <c r="F123" i="1"/>
  <c r="G123" i="1" s="1"/>
  <c r="E115" i="1"/>
  <c r="F115" i="1"/>
  <c r="G115" i="1" s="1"/>
  <c r="E107" i="1"/>
  <c r="F107" i="1"/>
  <c r="G107" i="1" s="1"/>
  <c r="E99" i="1"/>
  <c r="F99" i="1"/>
  <c r="G99" i="1" s="1"/>
  <c r="E91" i="1"/>
  <c r="F91" i="1"/>
  <c r="G91" i="1" s="1"/>
  <c r="E83" i="1"/>
  <c r="F83" i="1"/>
  <c r="G83" i="1" s="1"/>
  <c r="E75" i="1"/>
  <c r="F75" i="1"/>
  <c r="G75" i="1" s="1"/>
  <c r="E67" i="1"/>
  <c r="F67" i="1"/>
  <c r="G67" i="1" s="1"/>
  <c r="E59" i="1"/>
  <c r="F59" i="1"/>
  <c r="G59" i="1" s="1"/>
  <c r="E51" i="1"/>
  <c r="F51" i="1"/>
  <c r="G51" i="1" s="1"/>
  <c r="E43" i="1"/>
  <c r="F43" i="1"/>
  <c r="G43" i="1" s="1"/>
  <c r="E35" i="1"/>
  <c r="F35" i="1"/>
  <c r="G35" i="1" s="1"/>
  <c r="E27" i="1"/>
  <c r="F27" i="1"/>
  <c r="G27" i="1" s="1"/>
  <c r="E19" i="1"/>
  <c r="F19" i="1"/>
  <c r="G19" i="1" s="1"/>
  <c r="E11" i="1"/>
  <c r="F11" i="1"/>
  <c r="G11" i="1" s="1"/>
  <c r="E3" i="1"/>
  <c r="F3" i="1"/>
  <c r="G3" i="1" s="1"/>
  <c r="E160" i="1"/>
  <c r="J311" i="1"/>
  <c r="K311" i="1" s="1"/>
  <c r="J303" i="1"/>
  <c r="K303" i="1" s="1"/>
  <c r="J207" i="1"/>
  <c r="K207" i="1" s="1"/>
  <c r="J175" i="1"/>
  <c r="K175" i="1" s="1"/>
  <c r="J159" i="1"/>
  <c r="K159" i="1" s="1"/>
  <c r="F244" i="1"/>
  <c r="G244" i="1" s="1"/>
  <c r="E261" i="1"/>
  <c r="F261" i="1"/>
  <c r="G261" i="1" s="1"/>
  <c r="E229" i="1"/>
  <c r="F229" i="1"/>
  <c r="G229" i="1" s="1"/>
  <c r="E197" i="1"/>
  <c r="F197" i="1"/>
  <c r="G197" i="1" s="1"/>
  <c r="E165" i="1"/>
  <c r="F165" i="1"/>
  <c r="G165" i="1" s="1"/>
  <c r="E141" i="1"/>
  <c r="F141" i="1"/>
  <c r="G141" i="1" s="1"/>
  <c r="E109" i="1"/>
  <c r="F109" i="1"/>
  <c r="G109" i="1" s="1"/>
  <c r="E77" i="1"/>
  <c r="F77" i="1"/>
  <c r="G77" i="1" s="1"/>
  <c r="E45" i="1"/>
  <c r="F45" i="1"/>
  <c r="G45" i="1" s="1"/>
  <c r="E5" i="1"/>
  <c r="F5" i="1"/>
  <c r="G5" i="1" s="1"/>
  <c r="E39" i="5"/>
  <c r="E83" i="5"/>
  <c r="E78" i="5"/>
  <c r="E92" i="5"/>
  <c r="E95" i="5"/>
  <c r="E385" i="1"/>
  <c r="F385" i="1"/>
  <c r="G385" i="1" s="1"/>
  <c r="E377" i="1"/>
  <c r="F377" i="1"/>
  <c r="G377" i="1" s="1"/>
  <c r="E369" i="1"/>
  <c r="F369" i="1"/>
  <c r="G369" i="1" s="1"/>
  <c r="E361" i="1"/>
  <c r="F361" i="1"/>
  <c r="G361" i="1" s="1"/>
  <c r="E354" i="1"/>
  <c r="F354" i="1"/>
  <c r="G354" i="1" s="1"/>
  <c r="E346" i="1"/>
  <c r="F346" i="1"/>
  <c r="G346" i="1" s="1"/>
  <c r="E338" i="1"/>
  <c r="F338" i="1"/>
  <c r="G338" i="1" s="1"/>
  <c r="E330" i="1"/>
  <c r="F330" i="1"/>
  <c r="G330" i="1" s="1"/>
  <c r="E322" i="1"/>
  <c r="F322" i="1"/>
  <c r="G322" i="1" s="1"/>
  <c r="E314" i="1"/>
  <c r="F314" i="1"/>
  <c r="G314" i="1" s="1"/>
  <c r="E306" i="1"/>
  <c r="F306" i="1"/>
  <c r="G306" i="1" s="1"/>
  <c r="E298" i="1"/>
  <c r="F298" i="1"/>
  <c r="G298" i="1" s="1"/>
  <c r="E290" i="1"/>
  <c r="F290" i="1"/>
  <c r="G290" i="1" s="1"/>
  <c r="E282" i="1"/>
  <c r="F282" i="1"/>
  <c r="G282" i="1" s="1"/>
  <c r="E274" i="1"/>
  <c r="F274" i="1"/>
  <c r="G274" i="1" s="1"/>
  <c r="E266" i="1"/>
  <c r="F266" i="1"/>
  <c r="G266" i="1" s="1"/>
  <c r="E258" i="1"/>
  <c r="F258" i="1"/>
  <c r="G258" i="1" s="1"/>
  <c r="E250" i="1"/>
  <c r="F250" i="1"/>
  <c r="G250" i="1" s="1"/>
  <c r="E242" i="1"/>
  <c r="F242" i="1"/>
  <c r="G242" i="1" s="1"/>
  <c r="E234" i="1"/>
  <c r="F234" i="1"/>
  <c r="G234" i="1" s="1"/>
  <c r="E226" i="1"/>
  <c r="F226" i="1"/>
  <c r="G226" i="1" s="1"/>
  <c r="E218" i="1"/>
  <c r="F218" i="1"/>
  <c r="G218" i="1" s="1"/>
  <c r="E210" i="1"/>
  <c r="F210" i="1"/>
  <c r="G210" i="1" s="1"/>
  <c r="E202" i="1"/>
  <c r="F202" i="1"/>
  <c r="G202" i="1" s="1"/>
  <c r="E194" i="1"/>
  <c r="F194" i="1"/>
  <c r="G194" i="1" s="1"/>
  <c r="E186" i="1"/>
  <c r="F186" i="1"/>
  <c r="G186" i="1" s="1"/>
  <c r="E178" i="1"/>
  <c r="F178" i="1"/>
  <c r="G178" i="1" s="1"/>
  <c r="E170" i="1"/>
  <c r="F170" i="1"/>
  <c r="G170" i="1" s="1"/>
  <c r="E162" i="1"/>
  <c r="F162" i="1"/>
  <c r="G162" i="1" s="1"/>
  <c r="E154" i="1"/>
  <c r="F154" i="1"/>
  <c r="G154" i="1" s="1"/>
  <c r="E146" i="1"/>
  <c r="F146" i="1"/>
  <c r="G146" i="1" s="1"/>
  <c r="E138" i="1"/>
  <c r="F138" i="1"/>
  <c r="G138" i="1" s="1"/>
  <c r="E130" i="1"/>
  <c r="F130" i="1"/>
  <c r="G130" i="1" s="1"/>
  <c r="E122" i="1"/>
  <c r="F122" i="1"/>
  <c r="G122" i="1" s="1"/>
  <c r="E114" i="1"/>
  <c r="F114" i="1"/>
  <c r="G114" i="1" s="1"/>
  <c r="E106" i="1"/>
  <c r="F106" i="1"/>
  <c r="G106" i="1" s="1"/>
  <c r="E98" i="1"/>
  <c r="F98" i="1"/>
  <c r="G98" i="1" s="1"/>
  <c r="E90" i="1"/>
  <c r="F90" i="1"/>
  <c r="G90" i="1" s="1"/>
  <c r="E82" i="1"/>
  <c r="F82" i="1"/>
  <c r="G82" i="1" s="1"/>
  <c r="E74" i="1"/>
  <c r="F74" i="1"/>
  <c r="G74" i="1" s="1"/>
  <c r="E66" i="1"/>
  <c r="F66" i="1"/>
  <c r="G66" i="1" s="1"/>
  <c r="E58" i="1"/>
  <c r="F58" i="1"/>
  <c r="G58" i="1" s="1"/>
  <c r="E50" i="1"/>
  <c r="F50" i="1"/>
  <c r="G50" i="1" s="1"/>
  <c r="E42" i="1"/>
  <c r="F42" i="1"/>
  <c r="G42" i="1" s="1"/>
  <c r="E34" i="1"/>
  <c r="F34" i="1"/>
  <c r="G34" i="1" s="1"/>
  <c r="E26" i="1"/>
  <c r="F26" i="1"/>
  <c r="G26" i="1" s="1"/>
  <c r="E18" i="1"/>
  <c r="F18" i="1"/>
  <c r="G18" i="1" s="1"/>
  <c r="E10" i="1"/>
  <c r="F10" i="1"/>
  <c r="G10" i="1" s="1"/>
  <c r="E383" i="1"/>
  <c r="E128" i="1"/>
  <c r="J350" i="1"/>
  <c r="K350" i="1" s="1"/>
  <c r="J310" i="1"/>
  <c r="K310" i="1" s="1"/>
  <c r="J230" i="1"/>
  <c r="K230" i="1" s="1"/>
  <c r="J118" i="1"/>
  <c r="K118" i="1" s="1"/>
  <c r="J94" i="1"/>
  <c r="K94" i="1" s="1"/>
  <c r="J78" i="1"/>
  <c r="K78" i="1" s="1"/>
  <c r="J14" i="1"/>
  <c r="K14" i="1" s="1"/>
  <c r="J43" i="1"/>
  <c r="K43" i="1" s="1"/>
  <c r="F240" i="1"/>
  <c r="G240" i="1" s="1"/>
  <c r="E277" i="1"/>
  <c r="F277" i="1"/>
  <c r="G277" i="1" s="1"/>
  <c r="E245" i="1"/>
  <c r="F245" i="1"/>
  <c r="G245" i="1" s="1"/>
  <c r="E213" i="1"/>
  <c r="F213" i="1"/>
  <c r="G213" i="1" s="1"/>
  <c r="E181" i="1"/>
  <c r="F181" i="1"/>
  <c r="G181" i="1" s="1"/>
  <c r="E149" i="1"/>
  <c r="F149" i="1"/>
  <c r="G149" i="1" s="1"/>
  <c r="E117" i="1"/>
  <c r="F117" i="1"/>
  <c r="G117" i="1" s="1"/>
  <c r="E85" i="1"/>
  <c r="F85" i="1"/>
  <c r="G85" i="1" s="1"/>
  <c r="E53" i="1"/>
  <c r="F53" i="1"/>
  <c r="G53" i="1" s="1"/>
  <c r="E21" i="1"/>
  <c r="F21" i="1"/>
  <c r="G21" i="1" s="1"/>
  <c r="J388" i="1"/>
  <c r="K388" i="1" s="1"/>
  <c r="E93" i="5"/>
  <c r="E106" i="5"/>
  <c r="E46" i="5"/>
  <c r="E64" i="5"/>
  <c r="E384" i="1"/>
  <c r="F384" i="1"/>
  <c r="G384" i="1" s="1"/>
  <c r="E376" i="1"/>
  <c r="F376" i="1"/>
  <c r="G376" i="1" s="1"/>
  <c r="E360" i="1"/>
  <c r="F360" i="1"/>
  <c r="G360" i="1" s="1"/>
  <c r="E353" i="1"/>
  <c r="F353" i="1"/>
  <c r="G353" i="1" s="1"/>
  <c r="E345" i="1"/>
  <c r="F345" i="1"/>
  <c r="G345" i="1" s="1"/>
  <c r="E329" i="1"/>
  <c r="F329" i="1"/>
  <c r="G329" i="1" s="1"/>
  <c r="E321" i="1"/>
  <c r="F321" i="1"/>
  <c r="G321" i="1" s="1"/>
  <c r="E313" i="1"/>
  <c r="F313" i="1"/>
  <c r="G313" i="1" s="1"/>
  <c r="E305" i="1"/>
  <c r="F305" i="1"/>
  <c r="G305" i="1" s="1"/>
  <c r="E297" i="1"/>
  <c r="F297" i="1"/>
  <c r="G297" i="1" s="1"/>
  <c r="E289" i="1"/>
  <c r="F289" i="1"/>
  <c r="G289" i="1" s="1"/>
  <c r="E281" i="1"/>
  <c r="F281" i="1"/>
  <c r="G281" i="1" s="1"/>
  <c r="E273" i="1"/>
  <c r="F273" i="1"/>
  <c r="G273" i="1" s="1"/>
  <c r="E265" i="1"/>
  <c r="F265" i="1"/>
  <c r="G265" i="1" s="1"/>
  <c r="E257" i="1"/>
  <c r="F257" i="1"/>
  <c r="G257" i="1" s="1"/>
  <c r="E249" i="1"/>
  <c r="F249" i="1"/>
  <c r="G249" i="1" s="1"/>
  <c r="E241" i="1"/>
  <c r="F241" i="1"/>
  <c r="G241" i="1" s="1"/>
  <c r="E233" i="1"/>
  <c r="F233" i="1"/>
  <c r="G233" i="1" s="1"/>
  <c r="E225" i="1"/>
  <c r="F225" i="1"/>
  <c r="G225" i="1" s="1"/>
  <c r="E217" i="1"/>
  <c r="F217" i="1"/>
  <c r="G217" i="1" s="1"/>
  <c r="E209" i="1"/>
  <c r="F209" i="1"/>
  <c r="G209" i="1" s="1"/>
  <c r="E201" i="1"/>
  <c r="F201" i="1"/>
  <c r="G201" i="1" s="1"/>
  <c r="E193" i="1"/>
  <c r="F193" i="1"/>
  <c r="G193" i="1" s="1"/>
  <c r="E185" i="1"/>
  <c r="F185" i="1"/>
  <c r="G185" i="1" s="1"/>
  <c r="E177" i="1"/>
  <c r="F177" i="1"/>
  <c r="G177" i="1" s="1"/>
  <c r="E169" i="1"/>
  <c r="F169" i="1"/>
  <c r="G169" i="1" s="1"/>
  <c r="E161" i="1"/>
  <c r="F161" i="1"/>
  <c r="G161" i="1" s="1"/>
  <c r="E153" i="1"/>
  <c r="F153" i="1"/>
  <c r="G153" i="1" s="1"/>
  <c r="E145" i="1"/>
  <c r="F145" i="1"/>
  <c r="G145" i="1" s="1"/>
  <c r="E137" i="1"/>
  <c r="F137" i="1"/>
  <c r="G137" i="1" s="1"/>
  <c r="E129" i="1"/>
  <c r="F129" i="1"/>
  <c r="G129" i="1" s="1"/>
  <c r="E121" i="1"/>
  <c r="F121" i="1"/>
  <c r="G121" i="1" s="1"/>
  <c r="E113" i="1"/>
  <c r="F113" i="1"/>
  <c r="G113" i="1" s="1"/>
  <c r="E105" i="1"/>
  <c r="F105" i="1"/>
  <c r="G105" i="1" s="1"/>
  <c r="E97" i="1"/>
  <c r="F97" i="1"/>
  <c r="G97" i="1" s="1"/>
  <c r="E89" i="1"/>
  <c r="F89" i="1"/>
  <c r="G89" i="1" s="1"/>
  <c r="E81" i="1"/>
  <c r="F81" i="1"/>
  <c r="G81" i="1" s="1"/>
  <c r="E73" i="1"/>
  <c r="F73" i="1"/>
  <c r="G73" i="1" s="1"/>
  <c r="E65" i="1"/>
  <c r="F65" i="1"/>
  <c r="G65" i="1" s="1"/>
  <c r="E57" i="1"/>
  <c r="F57" i="1"/>
  <c r="G57" i="1" s="1"/>
  <c r="E49" i="1"/>
  <c r="F49" i="1"/>
  <c r="G49" i="1" s="1"/>
  <c r="E41" i="1"/>
  <c r="F41" i="1"/>
  <c r="G41" i="1" s="1"/>
  <c r="E33" i="1"/>
  <c r="F33" i="1"/>
  <c r="G33" i="1" s="1"/>
  <c r="E25" i="1"/>
  <c r="F25" i="1"/>
  <c r="G25" i="1" s="1"/>
  <c r="E17" i="1"/>
  <c r="F17" i="1"/>
  <c r="G17" i="1" s="1"/>
  <c r="E9" i="1"/>
  <c r="F9" i="1"/>
  <c r="G9" i="1" s="1"/>
  <c r="E352" i="1"/>
  <c r="E96" i="1"/>
  <c r="J341" i="1"/>
  <c r="K341" i="1" s="1"/>
  <c r="J237" i="1"/>
  <c r="K237" i="1" s="1"/>
  <c r="J189" i="1"/>
  <c r="K189" i="1" s="1"/>
  <c r="J117" i="1"/>
  <c r="K117" i="1" s="1"/>
  <c r="J77" i="1"/>
  <c r="K77" i="1" s="1"/>
  <c r="J64" i="1"/>
  <c r="K64" i="1" s="1"/>
  <c r="F368" i="1"/>
  <c r="G368" i="1" s="1"/>
  <c r="F188" i="1"/>
  <c r="G188" i="1" s="1"/>
  <c r="J252" i="1"/>
  <c r="K252" i="1" s="1"/>
  <c r="F104" i="5"/>
  <c r="G104" i="5" s="1"/>
  <c r="E104" i="5"/>
  <c r="E49" i="5"/>
  <c r="E63" i="5"/>
  <c r="E21" i="5"/>
  <c r="E67" i="5"/>
  <c r="E79" i="5"/>
  <c r="E375" i="1"/>
  <c r="F375" i="1"/>
  <c r="G375" i="1" s="1"/>
  <c r="E367" i="1"/>
  <c r="F367" i="1"/>
  <c r="G367" i="1" s="1"/>
  <c r="E359" i="1"/>
  <c r="F359" i="1"/>
  <c r="G359" i="1" s="1"/>
  <c r="E344" i="1"/>
  <c r="F344" i="1"/>
  <c r="G344" i="1" s="1"/>
  <c r="E336" i="1"/>
  <c r="F336" i="1"/>
  <c r="G336" i="1" s="1"/>
  <c r="E328" i="1"/>
  <c r="F328" i="1"/>
  <c r="G328" i="1" s="1"/>
  <c r="E312" i="1"/>
  <c r="F312" i="1"/>
  <c r="G312" i="1" s="1"/>
  <c r="E304" i="1"/>
  <c r="F304" i="1"/>
  <c r="G304" i="1" s="1"/>
  <c r="E296" i="1"/>
  <c r="F296" i="1"/>
  <c r="G296" i="1" s="1"/>
  <c r="E280" i="1"/>
  <c r="F280" i="1"/>
  <c r="G280" i="1" s="1"/>
  <c r="E272" i="1"/>
  <c r="F272" i="1"/>
  <c r="G272" i="1" s="1"/>
  <c r="E264" i="1"/>
  <c r="F264" i="1"/>
  <c r="G264" i="1" s="1"/>
  <c r="E248" i="1"/>
  <c r="F248" i="1"/>
  <c r="G248" i="1" s="1"/>
  <c r="E232" i="1"/>
  <c r="F232" i="1"/>
  <c r="G232" i="1" s="1"/>
  <c r="E216" i="1"/>
  <c r="F216" i="1"/>
  <c r="G216" i="1" s="1"/>
  <c r="E208" i="1"/>
  <c r="F208" i="1"/>
  <c r="G208" i="1" s="1"/>
  <c r="E200" i="1"/>
  <c r="F200" i="1"/>
  <c r="G200" i="1" s="1"/>
  <c r="E184" i="1"/>
  <c r="F184" i="1"/>
  <c r="G184" i="1" s="1"/>
  <c r="E176" i="1"/>
  <c r="F176" i="1"/>
  <c r="G176" i="1" s="1"/>
  <c r="E168" i="1"/>
  <c r="F168" i="1"/>
  <c r="G168" i="1" s="1"/>
  <c r="E152" i="1"/>
  <c r="F152" i="1"/>
  <c r="G152" i="1" s="1"/>
  <c r="E144" i="1"/>
  <c r="F144" i="1"/>
  <c r="G144" i="1" s="1"/>
  <c r="E136" i="1"/>
  <c r="F136" i="1"/>
  <c r="G136" i="1" s="1"/>
  <c r="E120" i="1"/>
  <c r="F120" i="1"/>
  <c r="G120" i="1" s="1"/>
  <c r="E112" i="1"/>
  <c r="F112" i="1"/>
  <c r="G112" i="1" s="1"/>
  <c r="E104" i="1"/>
  <c r="F104" i="1"/>
  <c r="G104" i="1" s="1"/>
  <c r="E88" i="1"/>
  <c r="F88" i="1"/>
  <c r="G88" i="1" s="1"/>
  <c r="E80" i="1"/>
  <c r="F80" i="1"/>
  <c r="G80" i="1" s="1"/>
  <c r="E72" i="1"/>
  <c r="F72" i="1"/>
  <c r="G72" i="1" s="1"/>
  <c r="E56" i="1"/>
  <c r="F56" i="1"/>
  <c r="G56" i="1" s="1"/>
  <c r="E48" i="1"/>
  <c r="F48" i="1"/>
  <c r="G48" i="1" s="1"/>
  <c r="E40" i="1"/>
  <c r="F40" i="1"/>
  <c r="G40" i="1" s="1"/>
  <c r="E24" i="1"/>
  <c r="F24" i="1"/>
  <c r="G24" i="1" s="1"/>
  <c r="E16" i="1"/>
  <c r="F16" i="1"/>
  <c r="G16" i="1" s="1"/>
  <c r="E8" i="1"/>
  <c r="F8" i="1"/>
  <c r="G8" i="1" s="1"/>
  <c r="E320" i="1"/>
  <c r="E64" i="1"/>
  <c r="J356" i="1"/>
  <c r="K356" i="1" s="1"/>
  <c r="J284" i="1"/>
  <c r="K284" i="1" s="1"/>
  <c r="J212" i="1"/>
  <c r="K212" i="1" s="1"/>
  <c r="J180" i="1"/>
  <c r="K180" i="1" s="1"/>
  <c r="J172" i="1"/>
  <c r="K172" i="1" s="1"/>
  <c r="J148" i="1"/>
  <c r="K148" i="1" s="1"/>
  <c r="J140" i="1"/>
  <c r="K140" i="1" s="1"/>
  <c r="J116" i="1"/>
  <c r="K116" i="1" s="1"/>
  <c r="J100" i="1"/>
  <c r="K100" i="1" s="1"/>
  <c r="J68" i="1"/>
  <c r="K68" i="1" s="1"/>
  <c r="J36" i="1"/>
  <c r="K36" i="1" s="1"/>
  <c r="J4" i="1"/>
  <c r="K4" i="1" s="1"/>
  <c r="F37" i="5"/>
  <c r="G37" i="5" s="1"/>
  <c r="F57" i="5"/>
  <c r="I57" i="5" s="1"/>
  <c r="J57" i="5" s="1"/>
  <c r="E33" i="5"/>
  <c r="E66" i="5"/>
  <c r="E26" i="5"/>
  <c r="E45" i="5"/>
  <c r="E86" i="5"/>
  <c r="E108" i="5"/>
  <c r="E47" i="5"/>
  <c r="E20" i="5"/>
  <c r="E81" i="5"/>
  <c r="E9" i="5"/>
  <c r="E51" i="5"/>
  <c r="E24" i="5"/>
  <c r="E101" i="5"/>
  <c r="F34" i="5"/>
  <c r="G34" i="5" s="1"/>
  <c r="F17" i="5"/>
  <c r="I17" i="5" s="1"/>
  <c r="J17" i="5" s="1"/>
  <c r="F55" i="5"/>
  <c r="G55" i="5" s="1"/>
  <c r="E8" i="5"/>
  <c r="E58" i="5"/>
  <c r="E56" i="5"/>
  <c r="E94" i="5"/>
  <c r="E48" i="5"/>
  <c r="E70" i="5"/>
  <c r="E41" i="5"/>
  <c r="E60" i="5"/>
  <c r="E38" i="5"/>
  <c r="E43" i="5"/>
  <c r="E10" i="5"/>
  <c r="E100" i="5"/>
  <c r="E96" i="5"/>
  <c r="F27" i="5"/>
  <c r="G27" i="5" s="1"/>
  <c r="E61" i="5"/>
  <c r="E31" i="5"/>
  <c r="E59" i="5"/>
  <c r="E32" i="5"/>
  <c r="E76" i="5"/>
  <c r="E97" i="5"/>
  <c r="E6" i="5"/>
  <c r="E25" i="5"/>
  <c r="E62" i="5"/>
  <c r="E98" i="5"/>
  <c r="E13" i="5"/>
  <c r="E75" i="5"/>
  <c r="E103" i="5"/>
  <c r="E99" i="5"/>
  <c r="F7" i="5"/>
  <c r="G7" i="5" s="1"/>
  <c r="F19" i="5"/>
  <c r="I19" i="5" s="1"/>
  <c r="J19" i="5" s="1"/>
  <c r="E28" i="5"/>
  <c r="E71" i="5"/>
  <c r="E102" i="5"/>
  <c r="E23" i="5"/>
  <c r="E2" i="5"/>
  <c r="E35" i="5"/>
  <c r="E54" i="5"/>
  <c r="E53" i="5"/>
  <c r="E84" i="5"/>
  <c r="E107" i="5"/>
  <c r="F36" i="5"/>
  <c r="I36" i="5" s="1"/>
  <c r="J36" i="5" s="1"/>
  <c r="E91" i="5"/>
  <c r="E69" i="5"/>
  <c r="E77" i="5"/>
  <c r="E82" i="5"/>
  <c r="E40" i="5"/>
  <c r="E80" i="5"/>
  <c r="E73" i="5"/>
  <c r="E3" i="5"/>
  <c r="G8" i="5"/>
  <c r="I8" i="5"/>
  <c r="J8" i="5" s="1"/>
  <c r="G58" i="5"/>
  <c r="I58" i="5"/>
  <c r="J58" i="5" s="1"/>
  <c r="G56" i="5"/>
  <c r="I56" i="5"/>
  <c r="J56" i="5" s="1"/>
  <c r="G94" i="5"/>
  <c r="I94" i="5"/>
  <c r="J94" i="5" s="1"/>
  <c r="G70" i="5"/>
  <c r="I70" i="5"/>
  <c r="J70" i="5" s="1"/>
  <c r="G41" i="5"/>
  <c r="I41" i="5"/>
  <c r="J41" i="5" s="1"/>
  <c r="G60" i="5"/>
  <c r="I60" i="5"/>
  <c r="J60" i="5" s="1"/>
  <c r="G38" i="5"/>
  <c r="I38" i="5"/>
  <c r="J38" i="5" s="1"/>
  <c r="G43" i="5"/>
  <c r="I43" i="5"/>
  <c r="J43" i="5" s="1"/>
  <c r="G10" i="5"/>
  <c r="I10" i="5"/>
  <c r="J10" i="5" s="1"/>
  <c r="G100" i="5"/>
  <c r="I100" i="5"/>
  <c r="J100" i="5" s="1"/>
  <c r="G96" i="5"/>
  <c r="I96" i="5"/>
  <c r="J96" i="5" s="1"/>
  <c r="I48" i="5"/>
  <c r="J48" i="5" s="1"/>
  <c r="G32" i="5"/>
  <c r="I32" i="5"/>
  <c r="J32" i="5" s="1"/>
  <c r="I33" i="5"/>
  <c r="J33" i="5" s="1"/>
  <c r="G33" i="5"/>
  <c r="I66" i="5"/>
  <c r="J66" i="5" s="1"/>
  <c r="G66" i="5"/>
  <c r="G26" i="5"/>
  <c r="I26" i="5"/>
  <c r="J26" i="5" s="1"/>
  <c r="I45" i="5"/>
  <c r="J45" i="5" s="1"/>
  <c r="G45" i="5"/>
  <c r="I86" i="5"/>
  <c r="J86" i="5" s="1"/>
  <c r="G86" i="5"/>
  <c r="G108" i="5"/>
  <c r="I108" i="5"/>
  <c r="J108" i="5" s="1"/>
  <c r="I47" i="5"/>
  <c r="J47" i="5" s="1"/>
  <c r="G47" i="5"/>
  <c r="I20" i="5"/>
  <c r="J20" i="5" s="1"/>
  <c r="G20" i="5"/>
  <c r="I81" i="5"/>
  <c r="J81" i="5" s="1"/>
  <c r="G81" i="5"/>
  <c r="G9" i="5"/>
  <c r="I9" i="5"/>
  <c r="J9" i="5" s="1"/>
  <c r="I51" i="5"/>
  <c r="J51" i="5" s="1"/>
  <c r="G51" i="5"/>
  <c r="I24" i="5"/>
  <c r="J24" i="5" s="1"/>
  <c r="G24" i="5"/>
  <c r="I101" i="5"/>
  <c r="J101" i="5" s="1"/>
  <c r="G101" i="5"/>
  <c r="G31" i="5"/>
  <c r="I31" i="5"/>
  <c r="J31" i="5" s="1"/>
  <c r="G6" i="5"/>
  <c r="I6" i="5"/>
  <c r="J6" i="5" s="1"/>
  <c r="G98" i="5"/>
  <c r="I98" i="5"/>
  <c r="J98" i="5" s="1"/>
  <c r="G99" i="5"/>
  <c r="I99" i="5"/>
  <c r="J99" i="5" s="1"/>
  <c r="I91" i="5"/>
  <c r="J91" i="5" s="1"/>
  <c r="G91" i="5"/>
  <c r="G59" i="5"/>
  <c r="I59" i="5"/>
  <c r="J59" i="5" s="1"/>
  <c r="G25" i="5"/>
  <c r="I25" i="5"/>
  <c r="J25" i="5" s="1"/>
  <c r="G75" i="5"/>
  <c r="I75" i="5"/>
  <c r="J75" i="5" s="1"/>
  <c r="I49" i="5"/>
  <c r="J49" i="5" s="1"/>
  <c r="G49" i="5"/>
  <c r="I44" i="5"/>
  <c r="J44" i="5" s="1"/>
  <c r="G44" i="5"/>
  <c r="I39" i="5"/>
  <c r="J39" i="5" s="1"/>
  <c r="G39" i="5"/>
  <c r="I85" i="5"/>
  <c r="J85" i="5" s="1"/>
  <c r="G85" i="5"/>
  <c r="I90" i="5"/>
  <c r="J90" i="5" s="1"/>
  <c r="G90" i="5"/>
  <c r="I106" i="5"/>
  <c r="J106" i="5" s="1"/>
  <c r="G106" i="5"/>
  <c r="I72" i="5"/>
  <c r="J72" i="5" s="1"/>
  <c r="G72" i="5"/>
  <c r="I68" i="5"/>
  <c r="J68" i="5" s="1"/>
  <c r="G68" i="5"/>
  <c r="I67" i="5"/>
  <c r="J67" i="5" s="1"/>
  <c r="G67" i="5"/>
  <c r="I105" i="5"/>
  <c r="J105" i="5" s="1"/>
  <c r="G105" i="5"/>
  <c r="I92" i="5"/>
  <c r="J92" i="5" s="1"/>
  <c r="G92" i="5"/>
  <c r="I87" i="5"/>
  <c r="J87" i="5" s="1"/>
  <c r="G87" i="5"/>
  <c r="I74" i="5"/>
  <c r="J74" i="5" s="1"/>
  <c r="G74" i="5"/>
  <c r="G97" i="5"/>
  <c r="I97" i="5"/>
  <c r="J97" i="5" s="1"/>
  <c r="G13" i="5"/>
  <c r="I13" i="5"/>
  <c r="J13" i="5" s="1"/>
  <c r="G12" i="5"/>
  <c r="I12" i="5"/>
  <c r="J12" i="5" s="1"/>
  <c r="G52" i="5"/>
  <c r="I52" i="5"/>
  <c r="J52" i="5" s="1"/>
  <c r="G93" i="5"/>
  <c r="I93" i="5"/>
  <c r="J93" i="5" s="1"/>
  <c r="G88" i="5"/>
  <c r="I88" i="5"/>
  <c r="J88" i="5" s="1"/>
  <c r="G42" i="5"/>
  <c r="I42" i="5"/>
  <c r="J42" i="5" s="1"/>
  <c r="G21" i="5"/>
  <c r="I21" i="5"/>
  <c r="J21" i="5" s="1"/>
  <c r="G11" i="5"/>
  <c r="I11" i="5"/>
  <c r="J11" i="5" s="1"/>
  <c r="G78" i="5"/>
  <c r="I78" i="5"/>
  <c r="J78" i="5" s="1"/>
  <c r="G50" i="5"/>
  <c r="I50" i="5"/>
  <c r="J50" i="5" s="1"/>
  <c r="G109" i="5"/>
  <c r="I109" i="5"/>
  <c r="G64" i="5"/>
  <c r="I64" i="5"/>
  <c r="J64" i="5" s="1"/>
  <c r="G16" i="5"/>
  <c r="I16" i="5"/>
  <c r="J16" i="5" s="1"/>
  <c r="G4" i="5"/>
  <c r="I4" i="5"/>
  <c r="J4" i="5" s="1"/>
  <c r="G61" i="5"/>
  <c r="I61" i="5"/>
  <c r="J61" i="5" s="1"/>
  <c r="G76" i="5"/>
  <c r="I76" i="5"/>
  <c r="J76" i="5" s="1"/>
  <c r="G62" i="5"/>
  <c r="I62" i="5"/>
  <c r="J62" i="5" s="1"/>
  <c r="G103" i="5"/>
  <c r="I103" i="5"/>
  <c r="J103" i="5" s="1"/>
  <c r="G18" i="5"/>
  <c r="I18" i="5"/>
  <c r="J18" i="5" s="1"/>
  <c r="G89" i="5"/>
  <c r="I89" i="5"/>
  <c r="J89" i="5" s="1"/>
  <c r="G63" i="5"/>
  <c r="I63" i="5"/>
  <c r="J63" i="5" s="1"/>
  <c r="G29" i="5"/>
  <c r="I29" i="5"/>
  <c r="J29" i="5" s="1"/>
  <c r="G83" i="5"/>
  <c r="I83" i="5"/>
  <c r="J83" i="5" s="1"/>
  <c r="G30" i="5"/>
  <c r="I30" i="5"/>
  <c r="J30" i="5" s="1"/>
  <c r="G15" i="5"/>
  <c r="I15" i="5"/>
  <c r="J15" i="5" s="1"/>
  <c r="G46" i="5"/>
  <c r="I46" i="5"/>
  <c r="J46" i="5" s="1"/>
  <c r="G14" i="5"/>
  <c r="I14" i="5"/>
  <c r="J14" i="5" s="1"/>
  <c r="G5" i="5"/>
  <c r="I5" i="5"/>
  <c r="J5" i="5" s="1"/>
  <c r="G79" i="5"/>
  <c r="I79" i="5"/>
  <c r="J79" i="5" s="1"/>
  <c r="G65" i="5"/>
  <c r="I65" i="5"/>
  <c r="J65" i="5" s="1"/>
  <c r="G95" i="5"/>
  <c r="I95" i="5"/>
  <c r="J95" i="5" s="1"/>
  <c r="G17" i="5"/>
  <c r="G69" i="5"/>
  <c r="G77" i="5"/>
  <c r="G82" i="5"/>
  <c r="G40" i="5"/>
  <c r="G80" i="5"/>
  <c r="G73" i="5"/>
  <c r="G3" i="5"/>
  <c r="I28" i="5"/>
  <c r="J28" i="5" s="1"/>
  <c r="I37" i="5"/>
  <c r="J37" i="5" s="1"/>
  <c r="I71" i="5"/>
  <c r="J71" i="5" s="1"/>
  <c r="I102" i="5"/>
  <c r="J102" i="5" s="1"/>
  <c r="I23" i="5"/>
  <c r="J23" i="5" s="1"/>
  <c r="I2" i="5"/>
  <c r="J2" i="5" s="1"/>
  <c r="I35" i="5"/>
  <c r="J35" i="5" s="1"/>
  <c r="I54" i="5"/>
  <c r="J54" i="5" s="1"/>
  <c r="I34" i="5"/>
  <c r="J34" i="5" s="1"/>
  <c r="I53" i="5"/>
  <c r="J53" i="5" s="1"/>
  <c r="I84" i="5"/>
  <c r="J84" i="5" s="1"/>
  <c r="I27" i="5"/>
  <c r="J27" i="5" s="1"/>
  <c r="J107" i="5"/>
  <c r="J109" i="5" l="1"/>
  <c r="L116" i="5"/>
  <c r="K112" i="5"/>
  <c r="G57" i="5"/>
  <c r="I7" i="5"/>
  <c r="J7" i="5" s="1"/>
  <c r="J44" i="1"/>
  <c r="K44" i="1" s="1"/>
  <c r="J301" i="1"/>
  <c r="K301" i="1" s="1"/>
  <c r="J191" i="1"/>
  <c r="K191" i="1" s="1"/>
  <c r="J300" i="1"/>
  <c r="K300" i="1" s="1"/>
  <c r="J76" i="1"/>
  <c r="K76" i="1" s="1"/>
  <c r="J93" i="1"/>
  <c r="K93" i="1" s="1"/>
  <c r="J231" i="1"/>
  <c r="K231" i="1" s="1"/>
  <c r="J266" i="1"/>
  <c r="K266" i="1" s="1"/>
  <c r="J3" i="1"/>
  <c r="K3" i="1" s="1"/>
  <c r="J309" i="1"/>
  <c r="K309" i="1" s="1"/>
  <c r="J108" i="1"/>
  <c r="K108" i="1" s="1"/>
  <c r="J332" i="1"/>
  <c r="K332" i="1" s="1"/>
  <c r="J133" i="1"/>
  <c r="K133" i="1" s="1"/>
  <c r="J39" i="1"/>
  <c r="K39" i="1" s="1"/>
  <c r="J79" i="1"/>
  <c r="K79" i="1" s="1"/>
  <c r="J71" i="1"/>
  <c r="K71" i="1" s="1"/>
  <c r="J372" i="1"/>
  <c r="K372" i="1" s="1"/>
  <c r="J135" i="1"/>
  <c r="K135" i="1" s="1"/>
  <c r="J319" i="1"/>
  <c r="K319" i="1" s="1"/>
  <c r="J73" i="1"/>
  <c r="K73" i="1" s="1"/>
  <c r="J267" i="1"/>
  <c r="K267" i="1" s="1"/>
  <c r="J12" i="1"/>
  <c r="K12" i="1" s="1"/>
  <c r="J221" i="1"/>
  <c r="K221" i="1" s="1"/>
  <c r="J366" i="1"/>
  <c r="K366" i="1" s="1"/>
  <c r="J297" i="1"/>
  <c r="K297" i="1" s="1"/>
  <c r="J220" i="1"/>
  <c r="K220" i="1" s="1"/>
  <c r="J198" i="1"/>
  <c r="K198" i="1" s="1"/>
  <c r="J127" i="1"/>
  <c r="K127" i="1" s="1"/>
  <c r="J247" i="1"/>
  <c r="K247" i="1" s="1"/>
  <c r="J202" i="1"/>
  <c r="K202" i="1" s="1"/>
  <c r="J364" i="1"/>
  <c r="K364" i="1" s="1"/>
  <c r="J86" i="1"/>
  <c r="K86" i="1" s="1"/>
  <c r="J222" i="1"/>
  <c r="K222" i="1" s="1"/>
  <c r="J255" i="1"/>
  <c r="K255" i="1" s="1"/>
  <c r="J312" i="1"/>
  <c r="K312" i="1" s="1"/>
  <c r="J242" i="1"/>
  <c r="K242" i="1" s="1"/>
  <c r="J281" i="1"/>
  <c r="K281" i="1" s="1"/>
  <c r="J385" i="1"/>
  <c r="K385" i="1" s="1"/>
  <c r="J5" i="1"/>
  <c r="K5" i="1" s="1"/>
  <c r="J22" i="1"/>
  <c r="K22" i="1" s="1"/>
  <c r="J126" i="1"/>
  <c r="K126" i="1" s="1"/>
  <c r="J286" i="1"/>
  <c r="K286" i="1" s="1"/>
  <c r="J31" i="1"/>
  <c r="K31" i="1" s="1"/>
  <c r="J183" i="1"/>
  <c r="K183" i="1" s="1"/>
  <c r="J10" i="1"/>
  <c r="K10" i="1" s="1"/>
  <c r="J240" i="1"/>
  <c r="K240" i="1" s="1"/>
  <c r="J8" i="1"/>
  <c r="K8" i="1" s="1"/>
  <c r="J292" i="1"/>
  <c r="K292" i="1" s="1"/>
  <c r="J13" i="1"/>
  <c r="K13" i="1" s="1"/>
  <c r="J30" i="1"/>
  <c r="K30" i="1" s="1"/>
  <c r="J134" i="1"/>
  <c r="K134" i="1" s="1"/>
  <c r="J294" i="1"/>
  <c r="K294" i="1" s="1"/>
  <c r="J63" i="1"/>
  <c r="K63" i="1" s="1"/>
  <c r="J74" i="1"/>
  <c r="K74" i="1" s="1"/>
  <c r="J158" i="1"/>
  <c r="K158" i="1" s="1"/>
  <c r="J103" i="1"/>
  <c r="K103" i="1" s="1"/>
  <c r="J216" i="1"/>
  <c r="K216" i="1" s="1"/>
  <c r="J173" i="1"/>
  <c r="K173" i="1" s="1"/>
  <c r="J262" i="1"/>
  <c r="K262" i="1" s="1"/>
  <c r="J54" i="1"/>
  <c r="K54" i="1" s="1"/>
  <c r="J166" i="1"/>
  <c r="K166" i="1" s="1"/>
  <c r="J254" i="1"/>
  <c r="K254" i="1" s="1"/>
  <c r="J114" i="1"/>
  <c r="K114" i="1" s="1"/>
  <c r="J57" i="1"/>
  <c r="K57" i="1" s="1"/>
  <c r="J167" i="1"/>
  <c r="K167" i="1" s="1"/>
  <c r="J28" i="1"/>
  <c r="K28" i="1" s="1"/>
  <c r="J188" i="1"/>
  <c r="K188" i="1" s="1"/>
  <c r="J85" i="1"/>
  <c r="K85" i="1" s="1"/>
  <c r="J62" i="1"/>
  <c r="K62" i="1" s="1"/>
  <c r="J190" i="1"/>
  <c r="K190" i="1" s="1"/>
  <c r="J326" i="1"/>
  <c r="K326" i="1" s="1"/>
  <c r="J95" i="1"/>
  <c r="K95" i="1" s="1"/>
  <c r="J138" i="1"/>
  <c r="K138" i="1" s="1"/>
  <c r="J9" i="1"/>
  <c r="K9" i="1" s="1"/>
  <c r="J136" i="1"/>
  <c r="K136" i="1" s="1"/>
  <c r="J122" i="1"/>
  <c r="K122" i="1" s="1"/>
  <c r="J250" i="1"/>
  <c r="K250" i="1" s="1"/>
  <c r="J275" i="1"/>
  <c r="K275" i="1" s="1"/>
  <c r="J264" i="1"/>
  <c r="K264" i="1" s="1"/>
  <c r="J29" i="1"/>
  <c r="K29" i="1" s="1"/>
  <c r="J229" i="1"/>
  <c r="K229" i="1" s="1"/>
  <c r="J110" i="1"/>
  <c r="K110" i="1" s="1"/>
  <c r="J87" i="1"/>
  <c r="K87" i="1" s="1"/>
  <c r="J130" i="1"/>
  <c r="K130" i="1" s="1"/>
  <c r="J258" i="1"/>
  <c r="K258" i="1" s="1"/>
  <c r="J35" i="1"/>
  <c r="K35" i="1" s="1"/>
  <c r="J137" i="1"/>
  <c r="K137" i="1" s="1"/>
  <c r="J368" i="1"/>
  <c r="K368" i="1" s="1"/>
  <c r="J75" i="1"/>
  <c r="K75" i="1" s="1"/>
  <c r="J204" i="1"/>
  <c r="K204" i="1" s="1"/>
  <c r="J272" i="1"/>
  <c r="K272" i="1" s="1"/>
  <c r="J176" i="1"/>
  <c r="K176" i="1" s="1"/>
  <c r="J280" i="1"/>
  <c r="K280" i="1" s="1"/>
  <c r="J37" i="1"/>
  <c r="K37" i="1" s="1"/>
  <c r="J161" i="1"/>
  <c r="K161" i="1" s="1"/>
  <c r="J104" i="1"/>
  <c r="K104" i="1" s="1"/>
  <c r="J50" i="1"/>
  <c r="K50" i="1" s="1"/>
  <c r="J178" i="1"/>
  <c r="K178" i="1" s="1"/>
  <c r="J306" i="1"/>
  <c r="K306" i="1" s="1"/>
  <c r="J80" i="1"/>
  <c r="K80" i="1" s="1"/>
  <c r="J217" i="1"/>
  <c r="K217" i="1" s="1"/>
  <c r="J139" i="1"/>
  <c r="K139" i="1" s="1"/>
  <c r="J141" i="1"/>
  <c r="K141" i="1" s="1"/>
  <c r="J244" i="1"/>
  <c r="K244" i="1" s="1"/>
  <c r="J61" i="1"/>
  <c r="K61" i="1" s="1"/>
  <c r="J149" i="1"/>
  <c r="K149" i="1" s="1"/>
  <c r="J48" i="1"/>
  <c r="K48" i="1" s="1"/>
  <c r="J279" i="1"/>
  <c r="K279" i="1" s="1"/>
  <c r="J58" i="1"/>
  <c r="K58" i="1" s="1"/>
  <c r="J186" i="1"/>
  <c r="K186" i="1" s="1"/>
  <c r="J314" i="1"/>
  <c r="K314" i="1" s="1"/>
  <c r="J144" i="1"/>
  <c r="K144" i="1" s="1"/>
  <c r="J225" i="1"/>
  <c r="K225" i="1" s="1"/>
  <c r="J147" i="1"/>
  <c r="K147" i="1" s="1"/>
  <c r="J83" i="1"/>
  <c r="K83" i="1" s="1"/>
  <c r="J92" i="1"/>
  <c r="K92" i="1" s="1"/>
  <c r="J45" i="1"/>
  <c r="K45" i="1" s="1"/>
  <c r="J276" i="1"/>
  <c r="K276" i="1" s="1"/>
  <c r="J19" i="1"/>
  <c r="K19" i="1" s="1"/>
  <c r="J69" i="1"/>
  <c r="K69" i="1" s="1"/>
  <c r="J165" i="1"/>
  <c r="K165" i="1" s="1"/>
  <c r="J349" i="1"/>
  <c r="K349" i="1" s="1"/>
  <c r="J302" i="1"/>
  <c r="K302" i="1" s="1"/>
  <c r="J23" i="1"/>
  <c r="K23" i="1" s="1"/>
  <c r="J295" i="1"/>
  <c r="K295" i="1" s="1"/>
  <c r="J66" i="1"/>
  <c r="K66" i="1" s="1"/>
  <c r="J194" i="1"/>
  <c r="K194" i="1" s="1"/>
  <c r="J322" i="1"/>
  <c r="K322" i="1" s="1"/>
  <c r="J380" i="1"/>
  <c r="K380" i="1" s="1"/>
  <c r="J233" i="1"/>
  <c r="K233" i="1" s="1"/>
  <c r="J203" i="1"/>
  <c r="K203" i="1" s="1"/>
  <c r="J7" i="1"/>
  <c r="K7" i="1" s="1"/>
  <c r="J211" i="1"/>
  <c r="K211" i="1" s="1"/>
  <c r="J168" i="1"/>
  <c r="K168" i="1" s="1"/>
  <c r="J367" i="1"/>
  <c r="K367" i="1" s="1"/>
  <c r="J65" i="1"/>
  <c r="K65" i="1" s="1"/>
  <c r="J289" i="1"/>
  <c r="K289" i="1" s="1"/>
  <c r="G2" i="6"/>
  <c r="G4" i="6"/>
  <c r="J5" i="6"/>
  <c r="K5" i="6" s="1"/>
  <c r="F16" i="11" s="1"/>
  <c r="G6" i="6"/>
  <c r="J330" i="1"/>
  <c r="K330" i="1" s="1"/>
  <c r="J376" i="1"/>
  <c r="K376" i="1" s="1"/>
  <c r="J331" i="1"/>
  <c r="K331" i="1" s="1"/>
  <c r="J369" i="1"/>
  <c r="K369" i="1" s="1"/>
  <c r="J339" i="1"/>
  <c r="K339" i="1" s="1"/>
  <c r="J348" i="1"/>
  <c r="K348" i="1" s="1"/>
  <c r="J342" i="1"/>
  <c r="K342" i="1" s="1"/>
  <c r="J343" i="1"/>
  <c r="K343" i="1" s="1"/>
  <c r="J333" i="1"/>
  <c r="K333" i="1" s="1"/>
  <c r="J358" i="1"/>
  <c r="K358" i="1" s="1"/>
  <c r="J360" i="1"/>
  <c r="K360" i="1" s="1"/>
  <c r="J375" i="1"/>
  <c r="K375" i="1" s="1"/>
  <c r="J84" i="1"/>
  <c r="K84" i="1" s="1"/>
  <c r="J27" i="1"/>
  <c r="K27" i="1" s="1"/>
  <c r="J374" i="1"/>
  <c r="K374" i="1" s="1"/>
  <c r="J357" i="1"/>
  <c r="K357" i="1" s="1"/>
  <c r="J6" i="1"/>
  <c r="K6" i="1" s="1"/>
  <c r="J271" i="1"/>
  <c r="K271" i="1" s="1"/>
  <c r="J153" i="1"/>
  <c r="K153" i="1" s="1"/>
  <c r="J155" i="1"/>
  <c r="K155" i="1" s="1"/>
  <c r="J283" i="1"/>
  <c r="K283" i="1" s="1"/>
  <c r="J365" i="1"/>
  <c r="K365" i="1" s="1"/>
  <c r="J164" i="1"/>
  <c r="K164" i="1" s="1"/>
  <c r="J142" i="1"/>
  <c r="K142" i="1" s="1"/>
  <c r="J111" i="1"/>
  <c r="K111" i="1" s="1"/>
  <c r="J197" i="1"/>
  <c r="K197" i="1" s="1"/>
  <c r="J17" i="1"/>
  <c r="K17" i="1" s="1"/>
  <c r="J89" i="1"/>
  <c r="K89" i="1" s="1"/>
  <c r="J305" i="1"/>
  <c r="K305" i="1" s="1"/>
  <c r="J121" i="1"/>
  <c r="K121" i="1" s="1"/>
  <c r="J99" i="1"/>
  <c r="K99" i="1" s="1"/>
  <c r="J163" i="1"/>
  <c r="K163" i="1" s="1"/>
  <c r="J227" i="1"/>
  <c r="K227" i="1" s="1"/>
  <c r="J291" i="1"/>
  <c r="K291" i="1" s="1"/>
  <c r="J355" i="1"/>
  <c r="K355" i="1" s="1"/>
  <c r="J316" i="1"/>
  <c r="K316" i="1" s="1"/>
  <c r="J125" i="1"/>
  <c r="K125" i="1" s="1"/>
  <c r="J206" i="1"/>
  <c r="K206" i="1" s="1"/>
  <c r="J373" i="1"/>
  <c r="K373" i="1" s="1"/>
  <c r="J304" i="1"/>
  <c r="K304" i="1" s="1"/>
  <c r="J101" i="1"/>
  <c r="K101" i="1" s="1"/>
  <c r="J181" i="1"/>
  <c r="K181" i="1" s="1"/>
  <c r="J285" i="1"/>
  <c r="K285" i="1" s="1"/>
  <c r="J24" i="1"/>
  <c r="K24" i="1" s="1"/>
  <c r="J150" i="1"/>
  <c r="K150" i="1" s="1"/>
  <c r="J238" i="1"/>
  <c r="K238" i="1" s="1"/>
  <c r="J278" i="1"/>
  <c r="K278" i="1" s="1"/>
  <c r="J119" i="1"/>
  <c r="K119" i="1" s="1"/>
  <c r="J199" i="1"/>
  <c r="K199" i="1" s="1"/>
  <c r="J377" i="1"/>
  <c r="K377" i="1" s="1"/>
  <c r="J56" i="1"/>
  <c r="K56" i="1" s="1"/>
  <c r="J18" i="1"/>
  <c r="K18" i="1" s="1"/>
  <c r="J82" i="1"/>
  <c r="K82" i="1" s="1"/>
  <c r="J146" i="1"/>
  <c r="K146" i="1" s="1"/>
  <c r="J210" i="1"/>
  <c r="K210" i="1" s="1"/>
  <c r="J274" i="1"/>
  <c r="K274" i="1" s="1"/>
  <c r="J338" i="1"/>
  <c r="K338" i="1" s="1"/>
  <c r="J260" i="1"/>
  <c r="K260" i="1" s="1"/>
  <c r="J185" i="1"/>
  <c r="K185" i="1" s="1"/>
  <c r="J25" i="1"/>
  <c r="K25" i="1" s="1"/>
  <c r="J97" i="1"/>
  <c r="K97" i="1" s="1"/>
  <c r="J169" i="1"/>
  <c r="K169" i="1" s="1"/>
  <c r="J241" i="1"/>
  <c r="K241" i="1" s="1"/>
  <c r="J321" i="1"/>
  <c r="K321" i="1" s="1"/>
  <c r="J336" i="1"/>
  <c r="K336" i="1" s="1"/>
  <c r="J107" i="1"/>
  <c r="K107" i="1" s="1"/>
  <c r="J171" i="1"/>
  <c r="K171" i="1" s="1"/>
  <c r="J235" i="1"/>
  <c r="K235" i="1" s="1"/>
  <c r="J299" i="1"/>
  <c r="K299" i="1" s="1"/>
  <c r="J362" i="1"/>
  <c r="K362" i="1" s="1"/>
  <c r="J324" i="1"/>
  <c r="K324" i="1" s="1"/>
  <c r="J205" i="1"/>
  <c r="K205" i="1" s="1"/>
  <c r="J214" i="1"/>
  <c r="K214" i="1" s="1"/>
  <c r="J381" i="1"/>
  <c r="K381" i="1" s="1"/>
  <c r="J215" i="1"/>
  <c r="K215" i="1" s="1"/>
  <c r="J200" i="1"/>
  <c r="K200" i="1" s="1"/>
  <c r="J328" i="1"/>
  <c r="K328" i="1" s="1"/>
  <c r="J209" i="1"/>
  <c r="K209" i="1" s="1"/>
  <c r="J277" i="1"/>
  <c r="K277" i="1" s="1"/>
  <c r="G22" i="5"/>
  <c r="J40" i="1"/>
  <c r="K40" i="1" s="1"/>
  <c r="J52" i="1"/>
  <c r="K52" i="1" s="1"/>
  <c r="J308" i="1"/>
  <c r="K308" i="1" s="1"/>
  <c r="J109" i="1"/>
  <c r="K109" i="1" s="1"/>
  <c r="J293" i="1"/>
  <c r="K293" i="1" s="1"/>
  <c r="J246" i="1"/>
  <c r="K246" i="1" s="1"/>
  <c r="J47" i="1"/>
  <c r="K47" i="1" s="1"/>
  <c r="J120" i="1"/>
  <c r="K120" i="1" s="1"/>
  <c r="J26" i="1"/>
  <c r="K26" i="1" s="1"/>
  <c r="J90" i="1"/>
  <c r="K90" i="1" s="1"/>
  <c r="J154" i="1"/>
  <c r="K154" i="1" s="1"/>
  <c r="J218" i="1"/>
  <c r="K218" i="1" s="1"/>
  <c r="J282" i="1"/>
  <c r="K282" i="1" s="1"/>
  <c r="J346" i="1"/>
  <c r="K346" i="1" s="1"/>
  <c r="J208" i="1"/>
  <c r="K208" i="1" s="1"/>
  <c r="J33" i="1"/>
  <c r="K33" i="1" s="1"/>
  <c r="J105" i="1"/>
  <c r="K105" i="1" s="1"/>
  <c r="J177" i="1"/>
  <c r="K177" i="1" s="1"/>
  <c r="J257" i="1"/>
  <c r="K257" i="1" s="1"/>
  <c r="J329" i="1"/>
  <c r="K329" i="1" s="1"/>
  <c r="J51" i="1"/>
  <c r="K51" i="1" s="1"/>
  <c r="J115" i="1"/>
  <c r="K115" i="1" s="1"/>
  <c r="J179" i="1"/>
  <c r="K179" i="1" s="1"/>
  <c r="J243" i="1"/>
  <c r="K243" i="1" s="1"/>
  <c r="J307" i="1"/>
  <c r="K307" i="1" s="1"/>
  <c r="J370" i="1"/>
  <c r="K370" i="1" s="1"/>
  <c r="J363" i="1"/>
  <c r="K363" i="1" s="1"/>
  <c r="J245" i="1"/>
  <c r="K245" i="1" s="1"/>
  <c r="J270" i="1"/>
  <c r="K270" i="1" s="1"/>
  <c r="J223" i="1"/>
  <c r="K223" i="1" s="1"/>
  <c r="J232" i="1"/>
  <c r="K232" i="1" s="1"/>
  <c r="G382" i="1"/>
  <c r="C8" i="11" s="1"/>
  <c r="J382" i="1"/>
  <c r="K382" i="1" s="1"/>
  <c r="J359" i="1"/>
  <c r="K359" i="1" s="1"/>
  <c r="J20" i="1"/>
  <c r="K20" i="1" s="1"/>
  <c r="J268" i="1"/>
  <c r="K268" i="1" s="1"/>
  <c r="J156" i="1"/>
  <c r="K156" i="1" s="1"/>
  <c r="J21" i="1"/>
  <c r="K21" i="1" s="1"/>
  <c r="J91" i="1"/>
  <c r="K91" i="1" s="1"/>
  <c r="J347" i="1"/>
  <c r="K347" i="1" s="1"/>
  <c r="J143" i="1"/>
  <c r="K143" i="1" s="1"/>
  <c r="J384" i="1"/>
  <c r="K384" i="1" s="1"/>
  <c r="J60" i="1"/>
  <c r="K60" i="1" s="1"/>
  <c r="J124" i="1"/>
  <c r="K124" i="1" s="1"/>
  <c r="J53" i="1"/>
  <c r="K53" i="1" s="1"/>
  <c r="J213" i="1"/>
  <c r="K213" i="1" s="1"/>
  <c r="J88" i="1"/>
  <c r="K88" i="1" s="1"/>
  <c r="J38" i="1"/>
  <c r="K38" i="1" s="1"/>
  <c r="J102" i="1"/>
  <c r="K102" i="1" s="1"/>
  <c r="J174" i="1"/>
  <c r="K174" i="1" s="1"/>
  <c r="J55" i="1"/>
  <c r="K55" i="1" s="1"/>
  <c r="J157" i="1"/>
  <c r="K157" i="1" s="1"/>
  <c r="J184" i="1"/>
  <c r="K184" i="1" s="1"/>
  <c r="J34" i="1"/>
  <c r="K34" i="1" s="1"/>
  <c r="J98" i="1"/>
  <c r="K98" i="1" s="1"/>
  <c r="J162" i="1"/>
  <c r="K162" i="1" s="1"/>
  <c r="J226" i="1"/>
  <c r="K226" i="1" s="1"/>
  <c r="J290" i="1"/>
  <c r="K290" i="1" s="1"/>
  <c r="J354" i="1"/>
  <c r="K354" i="1" s="1"/>
  <c r="J379" i="1"/>
  <c r="K379" i="1" s="1"/>
  <c r="J249" i="1"/>
  <c r="K249" i="1" s="1"/>
  <c r="J41" i="1"/>
  <c r="K41" i="1" s="1"/>
  <c r="J113" i="1"/>
  <c r="K113" i="1" s="1"/>
  <c r="J193" i="1"/>
  <c r="K193" i="1" s="1"/>
  <c r="J265" i="1"/>
  <c r="K265" i="1" s="1"/>
  <c r="J345" i="1"/>
  <c r="K345" i="1" s="1"/>
  <c r="J59" i="1"/>
  <c r="K59" i="1" s="1"/>
  <c r="J123" i="1"/>
  <c r="K123" i="1" s="1"/>
  <c r="J187" i="1"/>
  <c r="K187" i="1" s="1"/>
  <c r="J251" i="1"/>
  <c r="K251" i="1" s="1"/>
  <c r="J315" i="1"/>
  <c r="K315" i="1" s="1"/>
  <c r="J378" i="1"/>
  <c r="K378" i="1" s="1"/>
  <c r="J387" i="1"/>
  <c r="K387" i="1" s="1"/>
  <c r="J261" i="1"/>
  <c r="K261" i="1" s="1"/>
  <c r="J318" i="1"/>
  <c r="K318" i="1" s="1"/>
  <c r="I104" i="5"/>
  <c r="J104" i="5" s="1"/>
  <c r="J263" i="1"/>
  <c r="K263" i="1" s="1"/>
  <c r="J296" i="1"/>
  <c r="K296" i="1" s="1"/>
  <c r="J2" i="1"/>
  <c r="J145" i="1"/>
  <c r="K145" i="1" s="1"/>
  <c r="J371" i="1"/>
  <c r="K371" i="1" s="1"/>
  <c r="J253" i="1"/>
  <c r="K253" i="1" s="1"/>
  <c r="J70" i="1"/>
  <c r="K70" i="1" s="1"/>
  <c r="J15" i="1"/>
  <c r="K15" i="1" s="1"/>
  <c r="J72" i="1"/>
  <c r="K72" i="1" s="1"/>
  <c r="J81" i="1"/>
  <c r="K81" i="1" s="1"/>
  <c r="J219" i="1"/>
  <c r="K219" i="1" s="1"/>
  <c r="J236" i="1"/>
  <c r="K236" i="1" s="1"/>
  <c r="G19" i="5"/>
  <c r="G36" i="5"/>
  <c r="J132" i="1"/>
  <c r="K132" i="1" s="1"/>
  <c r="J228" i="1"/>
  <c r="K228" i="1" s="1"/>
  <c r="J340" i="1"/>
  <c r="K340" i="1" s="1"/>
  <c r="J317" i="1"/>
  <c r="K317" i="1" s="1"/>
  <c r="J351" i="1"/>
  <c r="K351" i="1" s="1"/>
  <c r="J152" i="1"/>
  <c r="K152" i="1" s="1"/>
  <c r="J46" i="1"/>
  <c r="K46" i="1" s="1"/>
  <c r="J182" i="1"/>
  <c r="K182" i="1" s="1"/>
  <c r="J151" i="1"/>
  <c r="K151" i="1" s="1"/>
  <c r="J239" i="1"/>
  <c r="K239" i="1" s="1"/>
  <c r="J335" i="1"/>
  <c r="K335" i="1" s="1"/>
  <c r="J196" i="1"/>
  <c r="K196" i="1" s="1"/>
  <c r="J248" i="1"/>
  <c r="K248" i="1" s="1"/>
  <c r="J42" i="1"/>
  <c r="K42" i="1" s="1"/>
  <c r="J106" i="1"/>
  <c r="K106" i="1" s="1"/>
  <c r="J170" i="1"/>
  <c r="K170" i="1" s="1"/>
  <c r="J234" i="1"/>
  <c r="K234" i="1" s="1"/>
  <c r="J298" i="1"/>
  <c r="K298" i="1" s="1"/>
  <c r="J361" i="1"/>
  <c r="K361" i="1" s="1"/>
  <c r="J16" i="1"/>
  <c r="K16" i="1" s="1"/>
  <c r="J313" i="1"/>
  <c r="K313" i="1" s="1"/>
  <c r="J49" i="1"/>
  <c r="K49" i="1" s="1"/>
  <c r="J129" i="1"/>
  <c r="K129" i="1" s="1"/>
  <c r="J201" i="1"/>
  <c r="K201" i="1" s="1"/>
  <c r="J273" i="1"/>
  <c r="K273" i="1" s="1"/>
  <c r="J353" i="1"/>
  <c r="K353" i="1" s="1"/>
  <c r="J67" i="1"/>
  <c r="K67" i="1" s="1"/>
  <c r="J131" i="1"/>
  <c r="K131" i="1" s="1"/>
  <c r="J195" i="1"/>
  <c r="K195" i="1" s="1"/>
  <c r="J259" i="1"/>
  <c r="K259" i="1" s="1"/>
  <c r="J323" i="1"/>
  <c r="K323" i="1" s="1"/>
  <c r="J386" i="1"/>
  <c r="K386" i="1" s="1"/>
  <c r="J269" i="1"/>
  <c r="K269" i="1" s="1"/>
  <c r="J334" i="1"/>
  <c r="K334" i="1" s="1"/>
  <c r="J287" i="1"/>
  <c r="K287" i="1" s="1"/>
  <c r="J344" i="1"/>
  <c r="K344" i="1" s="1"/>
  <c r="J112" i="1"/>
  <c r="K112" i="1" s="1"/>
  <c r="I55" i="5"/>
  <c r="J55" i="5" s="1"/>
  <c r="C4" i="11" l="1"/>
  <c r="K111" i="5"/>
  <c r="C16" i="11"/>
  <c r="G16" i="11"/>
  <c r="G8" i="11"/>
  <c r="K2" i="1"/>
  <c r="F8" i="11" s="1"/>
  <c r="G4" i="11"/>
  <c r="F4" i="11"/>
  <c r="L111" i="5" l="1"/>
  <c r="K113" i="5"/>
  <c r="L112" i="5" s="1"/>
</calcChain>
</file>

<file path=xl/sharedStrings.xml><?xml version="1.0" encoding="utf-8"?>
<sst xmlns="http://schemas.openxmlformats.org/spreadsheetml/2006/main" count="1149" uniqueCount="571">
  <si>
    <t>AR-DRG</t>
  </si>
  <si>
    <t>Total episodes</t>
  </si>
  <si>
    <t>Cost per NWAU20</t>
  </si>
  <si>
    <t>801A - GIs Unrelated to Principal Diagnosis, Major Complexity</t>
  </si>
  <si>
    <t>801B - GIs Unrelated to Principal Diagnosis, Intermediate Complexity</t>
  </si>
  <si>
    <t>801C - GIs Unrelated to Principal Diagnosis, Minor Complexity</t>
  </si>
  <si>
    <t>A14B - Ventilation &gt;= 96 hours &amp; &lt; 336 hours, Intermediate Complexity</t>
  </si>
  <si>
    <t>A14C - Ventilation &gt;= 96 hours &amp; &lt; 336 hours, Minor Complexity</t>
  </si>
  <si>
    <t>B02A - Cranial Interventions, Major Complexity</t>
  </si>
  <si>
    <t>B02B - Cranial Interventions, Intermediate Complexity</t>
  </si>
  <si>
    <t>B02C - Cranial Interventions, Minor Complexity</t>
  </si>
  <si>
    <t>B03C - Spinal Interventions, Minor Complexity</t>
  </si>
  <si>
    <t>B05Z - Carpal Tunnel Release</t>
  </si>
  <si>
    <t>B07B - Cranial or Peripheral Nerve and Other Nervous System Interventions, Minor Comp</t>
  </si>
  <si>
    <t>B63A - Dementia and Other Chronic Disturbances of Cerebral Function, Major Complexity</t>
  </si>
  <si>
    <t>B63B - Dementia and Other Chronic Disturbances of Cerebral Function, Minor Complexity</t>
  </si>
  <si>
    <t>B64A - Delirium, Major Complexity</t>
  </si>
  <si>
    <t>B64B - Delirium, Minor Complexity</t>
  </si>
  <si>
    <t>B66B - Nervous System Neoplasms, Minor Complexity</t>
  </si>
  <si>
    <t>B67A - Degenerative Nervous System Disorders, Major Complexity</t>
  </si>
  <si>
    <t>B67B - Degenerative Nervous System Disorders, Intermediate Complexity</t>
  </si>
  <si>
    <t>B68A - Multiple Sclerosis and Cerebellar Ataxia, Major Complexity</t>
  </si>
  <si>
    <t>B68B - Multiple Sclerosis and Cerebellar Ataxia, Minor Complexity</t>
  </si>
  <si>
    <t>B69B - TIA and Precerebral Occlusion, Minor Complexity</t>
  </si>
  <si>
    <t>B70A - Stroke and Other Cerebrovascular Disorders, Major Complexity</t>
  </si>
  <si>
    <t>B70B - Stroke and Other Cerebrovascular Disorders, Intermediate Complexity</t>
  </si>
  <si>
    <t>B70C - Stroke and Other Cerebrovascular Disorders, Minor Complexity</t>
  </si>
  <si>
    <t>B71A - Cranial and Peripheral Nerve Disorders, Major Complexity</t>
  </si>
  <si>
    <t>B71B - Cranial and Peripheral Nerve Disorders, Minor Complexity</t>
  </si>
  <si>
    <t>B74B - Nontraumatic Stupor and Coma, Minor Complexity</t>
  </si>
  <si>
    <t>B76A - Seizures, Major Complexity</t>
  </si>
  <si>
    <t>B76B - Seizures, Minor Complexity</t>
  </si>
  <si>
    <t>B77A - Headaches, Major Complexity</t>
  </si>
  <si>
    <t>B77B - Headaches, Minor Complexity</t>
  </si>
  <si>
    <t>B78A - Intracranial Injuries, Major Complexity</t>
  </si>
  <si>
    <t>B78B - Intracranial Injuries, Minor Complexity</t>
  </si>
  <si>
    <t>B80A - Other Head Injuries, Major Complexity</t>
  </si>
  <si>
    <t>B80B - Other Head Injuries, Minor Complexity</t>
  </si>
  <si>
    <t>B81A - Other Disorders of the Nervous System, Major Complexity</t>
  </si>
  <si>
    <t>B81B - Other Disorders of the Nervous System, Minor Complexity</t>
  </si>
  <si>
    <t>C03A - Retinal Interventions, Major Complexity</t>
  </si>
  <si>
    <t>C03B - Retinal Interventions, Minor Complexity</t>
  </si>
  <si>
    <t>C04B - Major Corneal, Scleral and Conjunctival Interventions, Minor Complexity</t>
  </si>
  <si>
    <t>C10Z - Strabismus Interventions</t>
  </si>
  <si>
    <t>C11Z - Eyelid Interventions</t>
  </si>
  <si>
    <t>C12B - Other Corneal, Scleral and Conjunctival Interventions, Minor Complexity</t>
  </si>
  <si>
    <t>C15B - Glaucoma and Complex Cataract Interventions, Minor Complexity</t>
  </si>
  <si>
    <t>C16Z - Lens Interventions</t>
  </si>
  <si>
    <t>C62B - Hyphaema and Medically Managed Trauma to the Eye, Minor Complexity</t>
  </si>
  <si>
    <t>C63B - Other Disorders of the Eye, Minor Complexity</t>
  </si>
  <si>
    <t>D06Z - Sinus and Complex Middle Ear Interventions</t>
  </si>
  <si>
    <t>D10Z - Nasal Interventions</t>
  </si>
  <si>
    <t>D11Z - Tonsillectomy and Adenoidectomy</t>
  </si>
  <si>
    <t>D12B - Other Ear, Nose, Mouth and Throat Interventions, Minor Complexity</t>
  </si>
  <si>
    <t>D13Z - Myringotomy W Tube Insertion</t>
  </si>
  <si>
    <t>D14B - Mouth and Salivary Gland Interventions, Minor Complexity</t>
  </si>
  <si>
    <t>D40Z - Dental Extractions and Restorations</t>
  </si>
  <si>
    <t>D61A - Dysequilibrium, Major Complexity</t>
  </si>
  <si>
    <t>D61B - Dysequilibrium, Minor Complexity</t>
  </si>
  <si>
    <t>D62B - Epistaxis, Minor Complexity</t>
  </si>
  <si>
    <t>D63A - Otitis Media and Upper Respiratory Infections, Major Complexity</t>
  </si>
  <si>
    <t>D63B - Otitis Media and Upper Respiratory Infections, Minor Complexity</t>
  </si>
  <si>
    <t>D64B - Laryngotracheitis and Epiglottitis, Minor Complexity</t>
  </si>
  <si>
    <t>D65B - Nasal Trauma and Deformity, Minor Complexity</t>
  </si>
  <si>
    <t>D66A - Other Ear, Nose, Mouth and Throat Disorders, Major Complexity</t>
  </si>
  <si>
    <t>D66B - Other Ear, Nose, Mouth and Throat Disorders, Minor Complexity</t>
  </si>
  <si>
    <t>D67A - Oral and Dental Disorders, Major Complexity</t>
  </si>
  <si>
    <t>D67B - Oral and Dental Disorders, Minor Complexity</t>
  </si>
  <si>
    <t>E01C - Major Chest Interventions, Minor Complexity</t>
  </si>
  <si>
    <t>E02B - Other Respiratory System GIs, Intermediate Complexity</t>
  </si>
  <si>
    <t>E02C - Other Respiratory System GIs, Minor Complexity</t>
  </si>
  <si>
    <t>E41A - Respiratory System Disorders W Non-Invasive Ventilation, Major Complexity</t>
  </si>
  <si>
    <t>E41B - Respiratory System Disorders W Non-Invasive Ventilation, Minor Complexity</t>
  </si>
  <si>
    <t>E42A - Bronchoscopy, Major Complexity</t>
  </si>
  <si>
    <t>E42B - Bronchoscopy, Intermediate Complexity</t>
  </si>
  <si>
    <t>E42C - Bronchoscopy, Minor Complexity</t>
  </si>
  <si>
    <t>E61A - Pulmonary Embolism, Major Complexity</t>
  </si>
  <si>
    <t>E61B - Pulmonary Embolism, Minor Complexity</t>
  </si>
  <si>
    <t>E62A - Respiratory Infections and Inflammations, Major Complexity</t>
  </si>
  <si>
    <t>E62B - Respiratory Infections and Inflammations, Minor Complexity</t>
  </si>
  <si>
    <t>E64A - Pulmonary Oedema and Respiratory Failure, Major Complexity</t>
  </si>
  <si>
    <t>E65A - Chronic Obstructive Airways Disease, Major Complexity</t>
  </si>
  <si>
    <t>E65B - Chronic Obstructive Airways Disease, Minor Complexity</t>
  </si>
  <si>
    <t>E66A - Major Chest Trauma, Major Complexity</t>
  </si>
  <si>
    <t>E66B - Major Chest Trauma, Minor Complexity</t>
  </si>
  <si>
    <t>E67A - Respiratory Signs and Symptoms, Major Complexity</t>
  </si>
  <si>
    <t>E67B - Respiratory Signs and Symptoms, Minor Complexity</t>
  </si>
  <si>
    <t>E68B - Pneumothorax, Minor Complexity</t>
  </si>
  <si>
    <t>E69A - Bronchitis and Asthma, Major Complexity</t>
  </si>
  <si>
    <t>E69B - Bronchitis and Asthma, Minor Complexity</t>
  </si>
  <si>
    <t>E70A - Whooping Cough and Acute Bronchiolitis, Major Complexity</t>
  </si>
  <si>
    <t>E70B - Whooping Cough and Acute Bronchiolitis, Minor Complexity</t>
  </si>
  <si>
    <t>E71A - Respiratory Neoplasms, Major Complexity</t>
  </si>
  <si>
    <t>E71B - Respiratory Neoplasms, Minor Complexity</t>
  </si>
  <si>
    <t>E73B - Pleural Effusion, Intermediate Complexity</t>
  </si>
  <si>
    <t>E73C - Pleural Effusion, Minor Complexity</t>
  </si>
  <si>
    <t>E74A - Interstitial Lung Disease, Major Complexity</t>
  </si>
  <si>
    <t>E75A - Other Respiratory System Disorders, Major Complexity</t>
  </si>
  <si>
    <t>E75B - Other Respiratory System Disorders, Minor Complexity</t>
  </si>
  <si>
    <t>F01B - Implantation and Replacement of AICD, Total System, Minor Complexity</t>
  </si>
  <si>
    <t>F04B - Cardiac Valve Interventions W CPB Pump W/O Invasive Cardiac Invest, Interm Comp</t>
  </si>
  <si>
    <t>F04C - Cardiac Valve Interventions W CPB Pump W/O Invasive Cardiac Invest, Minor Comp</t>
  </si>
  <si>
    <t>F05B - Coronary Bypass W Invasive Cardiac Investigation, Minor Complexity</t>
  </si>
  <si>
    <t>F06B - Coronary Bypass W/O Invasive Cardiac Investigation, Intermediate Complexity</t>
  </si>
  <si>
    <t>F06C - Coronary Bypass W/O Invasive Cardiac Investigation, Minor Complexity</t>
  </si>
  <si>
    <t>F08B - Major Reconstructive Vascular Interventions W/O CPB Pump, Interm Complexity</t>
  </si>
  <si>
    <t>F08C - Major Reconstructive Vascular Interventions W/O CPB Pump, Minor Complexity</t>
  </si>
  <si>
    <t>F09B - Other Cardiothoracic Interventions W/O CPB Pump, Minor Complexity</t>
  </si>
  <si>
    <t>F10A - Interventional Coronary Procedures, Admitted for AMI, Major Complexity</t>
  </si>
  <si>
    <t>F10B - Interventional Coronary Procedures, Admitted for AMI, Minor Complexity</t>
  </si>
  <si>
    <t>F12A - Implantation and Replacement of Pacemaker, Total System, Major Complexity</t>
  </si>
  <si>
    <t>F12B - Implantation and Replacement of Pacemaker, Total System, Minor Complexity</t>
  </si>
  <si>
    <t>F14A - Vascular Interventions, Except Major Reconstruction, W/O CPB Pump, Major Comp</t>
  </si>
  <si>
    <t>F14B - Vascular Interventions, Except Major Reconstruction, W/O CPB Pump, Interm Comp</t>
  </si>
  <si>
    <t>F14C - Vascular Interventions, Except Major Reconstruction, W/O CPB Pump, Minor Comp</t>
  </si>
  <si>
    <t>F17B - Insertion and Replacement of Pacemaker Generator, Minor Complexity</t>
  </si>
  <si>
    <t>F20Z - Vein Ligation and Stripping</t>
  </si>
  <si>
    <t>F24B - Interventional Coronary Procs, Not Adm for AMI, Minor Comp</t>
  </si>
  <si>
    <t>F41B - Circulatory Disorders, Adm for AMI W Invasive Cardiac Inves Int, Minor Comp</t>
  </si>
  <si>
    <t>F42A - Circulatory Dsrds, Not Adm for AMI W Invasive Cardiac Inves Int, Major Comp</t>
  </si>
  <si>
    <t>F42B - Circulatory Dsrds, Not Adm for AMI W Invasive Cardiac Inves Int, Minor Comp</t>
  </si>
  <si>
    <t>F60A - Circulatory Dsrd, Adm for AMI W/O Invas Card Inves Intervention</t>
  </si>
  <si>
    <t>F60B - Circulatory Dsrd, Adm for AMI W/O Invas Card Inves Intervention, Transf &lt; 5 Days</t>
  </si>
  <si>
    <t>F62A - Heart Failure and Shock, Major Complexity</t>
  </si>
  <si>
    <t>F62B - Heart Failure and Shock, Minor Complexity</t>
  </si>
  <si>
    <t>F62C - Heart Failure and Shock, Transferred &lt; 5 Days</t>
  </si>
  <si>
    <t>F63A - Venous Thrombosis, Major Complexity</t>
  </si>
  <si>
    <t>F65A - Peripheral Vascular Disorders, Major Complexity</t>
  </si>
  <si>
    <t>F65B - Peripheral Vascular Disorders, Minor Complexity</t>
  </si>
  <si>
    <t>F66A - Coronary Atherosclerosis, Major Complexity</t>
  </si>
  <si>
    <t>F66B - Coronary Atherosclerosis, Minor Complexity</t>
  </si>
  <si>
    <t>F67B - Hypertension, Minor Complexity</t>
  </si>
  <si>
    <t>F68Z - Congenital Heart Disease</t>
  </si>
  <si>
    <t>F69A - Valvular Disorders, Major Complexity</t>
  </si>
  <si>
    <t>F69B - Valvular Disorders, Minor Complexity</t>
  </si>
  <si>
    <t>F72B - Unstable Angina, Minor Complexity</t>
  </si>
  <si>
    <t>F73A - Syncope and Collapse, Major Complexity</t>
  </si>
  <si>
    <t>F73B - Syncope and Collapse, Minor Complexity</t>
  </si>
  <si>
    <t>F74A - Chest Pain, Major Complexity</t>
  </si>
  <si>
    <t>F74B - Chest Pain, Minor Complexity</t>
  </si>
  <si>
    <t>F75A - Other Circulatory Disorders, Major Complexity</t>
  </si>
  <si>
    <t>F75B - Other Circulatory Disorders, Minor Complexity</t>
  </si>
  <si>
    <t>F76A - Arrhythmia, Cardiac Arrest and Conduction Disorders, Major Complexity</t>
  </si>
  <si>
    <t>F76B - Arrhythmia, Cardiac Arrest and Conduction Disorders, Minor Complexity</t>
  </si>
  <si>
    <t>G01C - Rectal Resection, Minor Complexity</t>
  </si>
  <si>
    <t>G02A - Major Small and Large Bowel Interventions, Major Complexity</t>
  </si>
  <si>
    <t>G02B - Major Small and Large Bowel Interventions, Intermediate Complexity</t>
  </si>
  <si>
    <t>G02C - Major Small and Large Bowel Interventions, Minor Complexity</t>
  </si>
  <si>
    <t>G03B - Stomach, Oesophageal and Duodenal Interventions, Intermediate Complexity</t>
  </si>
  <si>
    <t>G03C - Stomach, Oesophageal and Duodenal Interventions, Minor Complexity</t>
  </si>
  <si>
    <t>G04B - Peritoneal Adhesiolysis, Intermediate Complexity</t>
  </si>
  <si>
    <t>G04C - Peritoneal Adhesiolysis, Minor Complexity</t>
  </si>
  <si>
    <t>G07A - Appendicectomy, Major Complexity</t>
  </si>
  <si>
    <t>G07B - Appendicectomy, Minor Complexity</t>
  </si>
  <si>
    <t>G10A - Hernia Interventions, Major Complexity</t>
  </si>
  <si>
    <t>G10B - Hernia Interventions, Minor Complexity</t>
  </si>
  <si>
    <t>G11A - Anal and Stomal Interventions, Major Complexity</t>
  </si>
  <si>
    <t>G11B - Anal and Stomal Interventions, Minor Complexity</t>
  </si>
  <si>
    <t>G12C - Other Digestive System GIs, Minor Complexity</t>
  </si>
  <si>
    <t>G46A - Complex Endoscopy, Major Complexity</t>
  </si>
  <si>
    <t>G46B - Complex Endoscopy, Minor Complexity</t>
  </si>
  <si>
    <t>G47A - Gastroscopy, Major Complexity</t>
  </si>
  <si>
    <t>G47B - Gastroscopy, Intermediate Complexity</t>
  </si>
  <si>
    <t>G47C - Gastroscopy, Minor Complexity</t>
  </si>
  <si>
    <t>G48A - Colonoscopy, Major Complexity</t>
  </si>
  <si>
    <t>G48B - Colonoscopy, Minor Complexity</t>
  </si>
  <si>
    <t>G60A - Digestive Malignancy, Major Complexity</t>
  </si>
  <si>
    <t>G60B - Digestive Malignancy, Minor Complexity</t>
  </si>
  <si>
    <t>G61A - Gastrointestinal Haemorrhage, Major Complexity</t>
  </si>
  <si>
    <t>G61B - Gastrointestinal Haemorrhage, Minor Complexity</t>
  </si>
  <si>
    <t>G64Z - Inflammatory Bowel Disease</t>
  </si>
  <si>
    <t>G65A - Gastrointestinal Obstruction, Major Complexity</t>
  </si>
  <si>
    <t>G65B - Gastrointestinal Obstruction, Minor Complexity</t>
  </si>
  <si>
    <t>G66A - Abdominal Pain and Mesenteric Adenitis, Major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</si>
  <si>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</si>
  <si>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</si>
  <si>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</si>
  <si>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G70A - Other Digestive System Disorders, Major Complexity</t>
  </si>
  <si>
    <t>G70B - Other Digestive System Disorders, Intermediate Complexity</t>
  </si>
  <si>
    <t>G70C - Other Digestive System Disorders, Minor Complexity</t>
  </si>
  <si>
    <t>H01C - Pancreas, Liver and Shunt Interventions, Minor Complexity</t>
  </si>
  <si>
    <t>H06C - Other Hepatobiliary and Pancreas GIs, Minor Complexity</t>
  </si>
  <si>
    <t>H08A - Laparoscopic Cholecystectomy, Major Complexity</t>
  </si>
  <si>
    <t>H08B - Laparoscopic Cholecystectomy, Minor Complexity</t>
  </si>
  <si>
    <t>H60B - Cirrhosis and Alcoholic Hepatitis, Intermediate Complexity</t>
  </si>
  <si>
    <t>H60C - Cirrhosis and Alcoholic Hepatitis, Minor Complexity</t>
  </si>
  <si>
    <t>H61A - Malignancy of Hepatobiliary System and Pancreas, Major Complexity</t>
  </si>
  <si>
    <t>H61B - Malignancy of Hepatobiliary System and Pancreas, Minor Complexity</t>
  </si>
  <si>
    <t>H62A - Disorders of Pancreas, Except Malignancy, Major Complexity</t>
  </si>
  <si>
    <t>H62B - Disorders of Pancreas, Except Malignancy, Minor Complexity</t>
  </si>
  <si>
    <t>H63A - Other Disorders of Liver, Major Complexity</t>
  </si>
  <si>
    <t>H63B - Other Disorders of Liver, Intermediate Complexity</t>
  </si>
  <si>
    <t>H64A - Disorders of the Biliary Tract, Major Complexity</t>
  </si>
  <si>
    <t>H64B - Disorders of the Biliary Tract, Minor Complexity</t>
  </si>
  <si>
    <t>I03B - Hip Replacement for Trauma, Minor Complexity</t>
  </si>
  <si>
    <t>I04B - Knee Replacement, Minor Complexity</t>
  </si>
  <si>
    <t>I05B - Other Joint Replacement, Minor Complexity</t>
  </si>
  <si>
    <t>I08A - Other Hip and Femur Interventions, Major Complexity</t>
  </si>
  <si>
    <t>I08B - Other Hip and Femur Interventions, Intermediate Complexity</t>
  </si>
  <si>
    <t>I08C - Other Hip and Femur Interventions, Minor Complexity</t>
  </si>
  <si>
    <t>I09C - Spinal Fusion, Minor Complexity</t>
  </si>
  <si>
    <t>I10B - Other Back and Neck Interventions, Minor Complexity</t>
  </si>
  <si>
    <t>I12C - Misc Musculoskeletal Interventions for Infect/Inflam of Bone/Joint, Minor Comp</t>
  </si>
  <si>
    <t>I13A - Humerus, Tibia, Fibula and Ankle Interventions, Major Complexity</t>
  </si>
  <si>
    <t>I13B - Humerus, Tibia, Fibula and Ankle Interventions, Intermediate Complexity</t>
  </si>
  <si>
    <t>I13C - Humerus, Tibia, Fibula and Ankle Interventions, Minor Complexity</t>
  </si>
  <si>
    <t>I16Z - Other Shoulder Interventions</t>
  </si>
  <si>
    <t>I19A - Other Elbow and Forearm Interventions, Major Complexity</t>
  </si>
  <si>
    <t>I19B - Other Elbow and Forearm Interventions, Minor Complexity</t>
  </si>
  <si>
    <t>I20B - Other Foot Interventions, Minor Complexity</t>
  </si>
  <si>
    <t>I23A - Local Excision &amp; Removal of Internal Fixation Device, Except Hip &amp; Fmr, Maj Comp</t>
  </si>
  <si>
    <t>I23B - Local Excision &amp; Removal of Internal Fixation Device, Except Hip &amp; Fmr, Min Comp</t>
  </si>
  <si>
    <t>I27A - Soft Tissue Interventions, Major Complexity</t>
  </si>
  <si>
    <t>I27B - Soft Tissue Interventions, Minor Complexity</t>
  </si>
  <si>
    <t>I28C - Other Musculoskeletal Interventions, Minor Complexity</t>
  </si>
  <si>
    <t>I30Z - Hand Interventions</t>
  </si>
  <si>
    <t>I33B - Hip Replacement for Non-Trauma, Minor Complexity</t>
  </si>
  <si>
    <t>I63B - Sprains, Strains and Dislocations of Hip, Pelvis and Thigh, Minor Complexity</t>
  </si>
  <si>
    <t>I65B - Musculoskeletal Malignant Neoplasms, Minor Complexity</t>
  </si>
  <si>
    <t>I66B - Inflammatory Musculoskeletal Disorders, Minor Complexity</t>
  </si>
  <si>
    <t>I68A - Non-surgical Spinal Disorders, Major Complexity</t>
  </si>
  <si>
    <t>I68B - Non-surgical Spinal Disorders, Minor Complexity</t>
  </si>
  <si>
    <t>I69A - Bone Diseases and Arthropathies, Major Complexity</t>
  </si>
  <si>
    <t>I69B - Bone Diseases and Arthropathies, Minor Complexity</t>
  </si>
  <si>
    <t>I71A - Other Musculotendinous Disorders, Major Complexity</t>
  </si>
  <si>
    <t>I71B - Other Musculotendinous Disorders, Minor Complexity</t>
  </si>
  <si>
    <t>I72A - Specific Musculotendinous Disorders, Major Complexity</t>
  </si>
  <si>
    <t>I72B - Specific Musculotendinous Disorders, Minor Complexity</t>
  </si>
  <si>
    <t>I73A - Aftercare of Musculoskeletal Implants or Prostheses, Major Complexity</t>
  </si>
  <si>
    <t>I73B - Aftercare of Musculoskeletal Implants or Prostheses, Minor Complexity</t>
  </si>
  <si>
    <t>I74A - Injuries to Forearm, Wrist, Hand and Foot, Major Complexity</t>
  </si>
  <si>
    <t>I74B - Injuries to Forearm, Wrist, Hand and Foot, Minor Complexity</t>
  </si>
  <si>
    <t>I75A - Injuries to Shoulder, Arm, Elbow, Knee, Leg and Ankle, Major Complexity</t>
  </si>
  <si>
    <t>I75B - Injuries to Shoulder, Arm, Elbow, Knee, Leg and Ankle, Intermediate Complexity</t>
  </si>
  <si>
    <t>I75C - Injuries to Shoulder, Arm, Elbow, Knee, Leg and Ankle, Minor Complexity</t>
  </si>
  <si>
    <t>I76A - Other Musculoskeletal Disorders, Major Complexity</t>
  </si>
  <si>
    <t>I76B - Other Musculoskeletal Disorders, Minor Complexity</t>
  </si>
  <si>
    <t>I77B - Fractures of Pelvis, Minor Complexity</t>
  </si>
  <si>
    <t>I79B - Pathological Fractures, Minor Complexity</t>
  </si>
  <si>
    <t>I80Z - Femoral Fractures, Transferred to Acute Facility &lt; 2 Days</t>
  </si>
  <si>
    <t>J06B - Major Interventions for Breast Disorders, Minor Complexity</t>
  </si>
  <si>
    <t>J07Z - Minor Interventions for Breast Disorders</t>
  </si>
  <si>
    <t>J08A - Other Skin Grafts and Debridement Interventions, Major Complexity</t>
  </si>
  <si>
    <t>J08B - Other Skin Grafts and Debridement Interventions, Intermediate Complexity</t>
  </si>
  <si>
    <t>J08C - Other Skin Grafts and Debridement Interventions, Minor Complexity</t>
  </si>
  <si>
    <t>J10A - Plastic GIs for Skin, Subcutaneous Tissue and Breast Disorders, Major Comp</t>
  </si>
  <si>
    <t>J10B - Plastic GIs for Skin, Subcutaneous Tissue and Breast Disorders, Minor Comp</t>
  </si>
  <si>
    <t>J11A - Other Skin, Subcutaneous Tissue and Breast Interventions, Major Complexity</t>
  </si>
  <si>
    <t>J11B - Other Skin, Subcutaneous Tissue and Breast Interventions, Minor Complexity</t>
  </si>
  <si>
    <t>J13B - Lower Limb Interventions W/O Ulcer or Cellulitis, Minor Complexity</t>
  </si>
  <si>
    <t>J63Z - Non-Malignant Breast Disorders</t>
  </si>
  <si>
    <t>J64A - Cellulitis, Major Complexity</t>
  </si>
  <si>
    <t>J64B - Cellulitis, Minor Complexity</t>
  </si>
  <si>
    <t>J65A - Trauma to Skin, Subcutaneous Tissue and Breast, Major Complexity</t>
  </si>
  <si>
    <t>J65B - Trauma to Skin, Subcutaneous Tissue and Breast, Minor Complexity</t>
  </si>
  <si>
    <t>J67A - Minor Skin Disorders, Major Complexity</t>
  </si>
  <si>
    <t>J67B - Minor Skin Disorders, Minor Complexity</t>
  </si>
  <si>
    <t>J68A - Major Skin Disorders, Major Complexity</t>
  </si>
  <si>
    <t>J68B - Major Skin Disorders, Minor Complexity</t>
  </si>
  <si>
    <t>J69B - Skin Malignancy, Minor Complexity</t>
  </si>
  <si>
    <t>K01B - GIs for Diabetic Complications, Intermediate Complexity</t>
  </si>
  <si>
    <t>K01C - GIs for Diabetic Complications, Minor Complexity</t>
  </si>
  <si>
    <t>K06B - Thyroid Interventions, Minor Complexity</t>
  </si>
  <si>
    <t>K09B - Other Endocrine, Nutritional and Metabolic GIs, Minor Complexity</t>
  </si>
  <si>
    <t>K60A - Diabetes, Major Complexity</t>
  </si>
  <si>
    <t>K60B - Diabetes, Minor Complexity</t>
  </si>
  <si>
    <t>K62A - Miscellaneous Metabolic Disorders, Major Complexity</t>
  </si>
  <si>
    <t>K62B - Miscellaneous Metabolic Disorders, Intermediate Complexity</t>
  </si>
  <si>
    <t>K62C - Miscellaneous Metabolic Disorders, Minor Complexity</t>
  </si>
  <si>
    <t>K64A - Endocrine Disorders, Major Complexity</t>
  </si>
  <si>
    <t>K64B - Endocrine Disorders, Minor Complexity</t>
  </si>
  <si>
    <t>L03C - Kidney, Ureter and Major Bladder Interventions for Neoplasm, Minor Complexity</t>
  </si>
  <si>
    <t>L04A - Kidney, Ureter and Major Bladder Interventions for Non-Neoplasm, Major Comp</t>
  </si>
  <si>
    <t>L04B - Kidney, Ureter and Major Bladder Interventions for Non-Neoplasm, Interm Comp</t>
  </si>
  <si>
    <t>L04C - Kidney, Ureter and Major Bladder Interventions for Non-Neoplasm, Minor Comp</t>
  </si>
  <si>
    <t>L07A - Other Transurethral Interventions, Major Complexity</t>
  </si>
  <si>
    <t>L07B - Other Transurethral Interventions, Minor Complexity</t>
  </si>
  <si>
    <t>L09C - Other Interventions for Kidney and Urinary Tract Disorders, Minor Complexity</t>
  </si>
  <si>
    <t>L43A - Nephrolithiasis Interventions, Major Complexity</t>
  </si>
  <si>
    <t>L43B - Nephrolithiasis Interventions, Minor Complexity</t>
  </si>
  <si>
    <t>L44B - Cystourethroscopy for Urinary Disorder, Minor Complexity</t>
  </si>
  <si>
    <t>L60B - Kidney Failure, Intermediate Complexity</t>
  </si>
  <si>
    <t>L60C - Kidney Failure, Minor Complexity</t>
  </si>
  <si>
    <t>L61Z - Haemodialysis</t>
  </si>
  <si>
    <t>L62B - Kidney and Urinary Tract Neoplasms, Intermediate Complexity</t>
  </si>
  <si>
    <t>L63A - Kidney and Urinary Tract Infections, Major Complexity</t>
  </si>
  <si>
    <t>L63B - Kidney and Urinary Tract Infections, Minor Complexity</t>
  </si>
  <si>
    <t>L64A - Urinary Stones and Obstruction, Major Complexity</t>
  </si>
  <si>
    <t>L64B - Urinary Stones and Obstruction, Minor Complexity</t>
  </si>
  <si>
    <t>L65A - Kidney and Urinary Tract Signs and Symptoms, Major Complexity</t>
  </si>
  <si>
    <t>L65B - Kidney and Urinary Tract Signs and Symptoms, Minor Complexity</t>
  </si>
  <si>
    <t>L67A - Other Kidney and Urinary Tract Disorders, Major Complexity</t>
  </si>
  <si>
    <t>L67B - Other Kidney and Urinary Tract Disorders, Intermediate Complexity</t>
  </si>
  <si>
    <t>L67C - Other Kidney and Urinary Tract Disorders, Minor Complexity</t>
  </si>
  <si>
    <t>M02B - Transurethral Prostatectomy for Reproductive System Disorder, Minor Complexity</t>
  </si>
  <si>
    <t>M03B - Penis Interventions, Minor Complexity</t>
  </si>
  <si>
    <t>M04Z - Testes Interventions</t>
  </si>
  <si>
    <t>M05Z - Circumcision</t>
  </si>
  <si>
    <t>M60B - Male Reproductive System Malignancy, Minor Complexity</t>
  </si>
  <si>
    <t>M62B - Male Reproductive System Inflammation, Minor Complexity</t>
  </si>
  <si>
    <t>M64B - Other Male Reproductive System Disorders, Minor Complexity</t>
  </si>
  <si>
    <t>N04B - Hysterectomy for Non-Malignancy, Minor Complexity</t>
  </si>
  <si>
    <t>N05B - Oophorectomy and Complex Fallopian Tube Int for Non-Malignancy, Min Comp</t>
  </si>
  <si>
    <t>N06B - Female Reproductive System Reconstructive Interventions, Minor Complexity</t>
  </si>
  <si>
    <t>N07A - Other Uterus and Adnexa Interventions for Non-Malignancy, Major Complexity</t>
  </si>
  <si>
    <t>N07B - Other Uterus and Adnexa Interventions for Non-Malignancy, Minor Complexity</t>
  </si>
  <si>
    <t>N08Z - Endoscopic and Laparoscopic Interventions, Female Reproductive System</t>
  </si>
  <si>
    <t>N09A - Other Vagina, Cervix and Vulva Interventions, Major Complexity</t>
  </si>
  <si>
    <t>N09B - Other Vagina, Cervix and Vulva Interventions, Minor Complexity</t>
  </si>
  <si>
    <t>N10Z - Diagnostic Curettage and Diagnostic Hysteroscopy</t>
  </si>
  <si>
    <t>N60B - Female Reproductive System Malignancy, Minor Complexity</t>
  </si>
  <si>
    <t>N61B - Female Reproductive System Infections, Minor Complexity</t>
  </si>
  <si>
    <t>N62A - Menstrual and Other Female Reproductive System Disorders, Major Complexity</t>
  </si>
  <si>
    <t>N62B - Menstrual and Other Female Reproductive System Disorders, Minor Complexity</t>
  </si>
  <si>
    <t>O01A - Caesarean Delivery, Major Complexity</t>
  </si>
  <si>
    <t>O01B - Caesarean Delivery, Intermediate Complexity</t>
  </si>
  <si>
    <t>O01C - Caesarean Delivery, Minor Complexity</t>
  </si>
  <si>
    <t>O02B - Vaginal Delivery W GIs, Minor Complexity</t>
  </si>
  <si>
    <t>O03Z - Ectopic Pregnancy</t>
  </si>
  <si>
    <t>O05Z - Abortion W GIs</t>
  </si>
  <si>
    <t>O60A - Vaginal Delivery, Major Complexity</t>
  </si>
  <si>
    <t>O60B - Vaginal Delivery, Intermediate Complexity</t>
  </si>
  <si>
    <t>O60C - Vaginal Delivery, Minor Complexity</t>
  </si>
  <si>
    <t>O61A - Postpartum and Post Abortion W/O GIs, Major Complexity</t>
  </si>
  <si>
    <t>O61B - Postpartum and Post Abortion W/O GIs, Minor Complexity</t>
  </si>
  <si>
    <t>O63B - Abortion W/O GIs, Minor Complexity</t>
  </si>
  <si>
    <t>O66A - Antenatal and Other Obstetric Admissions, Major Complexity</t>
  </si>
  <si>
    <t>O66B - Antenatal and Other Obstetric Admissions, Intermediate Complexity</t>
  </si>
  <si>
    <t>O66C - Antenatal and Other Obstetric Admissions, Minor Complexity</t>
  </si>
  <si>
    <t>P66B - Neonate, AdmWt 2000-2499g W/O Significant GI/Vent &gt;= 96 hrs, Major Complexity</t>
  </si>
  <si>
    <t>P66C - Neonate, AdmWt 2000-2499g W/O Significant GI/Vent &gt;= 96 hrs, Intermediate Comp</t>
  </si>
  <si>
    <t>P66D - Neonate, AdmWt 2000-2499g W/O Significant GI/Vent &gt;= 96 hrs, Minor Complexity</t>
  </si>
  <si>
    <t>P67D - Neonate, AdmWt &gt;= 2500g W/O Sig GI/Vent &gt;= 96 hrs, &lt; 37 Comp Wks Gest, Min Comp</t>
  </si>
  <si>
    <t>P68A - Neonate, AdmWt &gt;= 2500g W/O Sig GI/Vent &gt;= 96 hrs, &gt;= 37 Comp Wks Gest, Ext Comp</t>
  </si>
  <si>
    <t>P68B - Neonate, AdmWt &gt;= 2500g W/O Sig GI/Vent &gt;= 96 hrs, &gt;= 37 Comp Wks Gest, Maj Comp</t>
  </si>
  <si>
    <t>P68C - Neonate, AdmWt &gt;= 2500g W/O Sig GI/Vent &gt;= 96 hrs, &gt;= 37 Comp Wks Gest, Int Comp</t>
  </si>
  <si>
    <t>P68D - Neonate, AdmWt &gt;= 2500g W/O Sig GI/Vent &gt;= 96 hrs, &gt;= 37 Comp Wks Gest, Min Comp</t>
  </si>
  <si>
    <t>Q60A - Reticuloendothelial and Immunity Disorders, Major Complexity</t>
  </si>
  <si>
    <t>Q60B - Reticuloendothelial and Immunity Disorders, Minor Complexity</t>
  </si>
  <si>
    <t>Q61A - Red Blood Cell Disorders, Major Complexity</t>
  </si>
  <si>
    <t>Q61B - Red Blood Cell Disorders, Intermediate Complexity</t>
  </si>
  <si>
    <t>Q61C - Red Blood Cell Disorders, Minor Complexity</t>
  </si>
  <si>
    <t>Q62B - Coagulation Disorders, Minor Complexity</t>
  </si>
  <si>
    <t>R04B - Other Neoplastic Disorders W Other GIs, Minor Complexity</t>
  </si>
  <si>
    <t>R60B - Acute Leukaemia, Intermediate Complexity</t>
  </si>
  <si>
    <t>R60C - Acute Leukaemia, Minor Complexity</t>
  </si>
  <si>
    <t>R61A - Lymphoma and Non-Acute Leukaemia, Major Complexity</t>
  </si>
  <si>
    <t>R61B - Lymphoma and Non-Acute Leukaemia, Intermediate Complexity</t>
  </si>
  <si>
    <t>R61C - Lymphoma and Non-Acute Leukaemia, Minor Complexity</t>
  </si>
  <si>
    <t>T01C - Infectious and Parasitic Diseases W GIs, Minor Complexity</t>
  </si>
  <si>
    <t>T60A - Septicaemia, Major Complexity</t>
  </si>
  <si>
    <t>T60B - Septicaemia, Intermediate Complexity</t>
  </si>
  <si>
    <t>T60C - Septicaemia, Minor Complexity</t>
  </si>
  <si>
    <t>T61A - Postoperative Infections, Major Complexity</t>
  </si>
  <si>
    <t>T61B - Postoperative Infections, Minor Complexity</t>
  </si>
  <si>
    <t>T62A - Fever of Unknown Origin, Major Complexity</t>
  </si>
  <si>
    <t>T62B - Fever of Unknown Origin, Minor Complexity</t>
  </si>
  <si>
    <t>T63A - Viral Illnesses, Major Complexity</t>
  </si>
  <si>
    <t>T63B - Viral Illnesses, Minor Complexity</t>
  </si>
  <si>
    <t>T64C - Other Infectious and Parasitic Diseases, Minor Complexity</t>
  </si>
  <si>
    <t>U60Z - Mental Health Treatment W/O ECT, Sameday</t>
  </si>
  <si>
    <t>U65A - Anxiety Disorders, Major Complexity</t>
  </si>
  <si>
    <t>U65B - Anxiety Disorders, Minor Complexity</t>
  </si>
  <si>
    <t>U66A - Eating and Obsessive-Compulsive Disorders, Major Complexity</t>
  </si>
  <si>
    <t>U66B - Eating and Obsessive-Compulsive Disorders, Minor Complexity</t>
  </si>
  <si>
    <t>V60A - Alcohol Intoxication and Withdrawal, Major Complexity</t>
  </si>
  <si>
    <t>V60B - Alcohol Intoxication and Withdrawal, Minor Complexity</t>
  </si>
  <si>
    <t>V61B - Drug Intoxication and Withdrawal, Minor Complexity</t>
  </si>
  <si>
    <t>X04B - Other Interventions for Injuries to Lower Limb, Minor Complexity</t>
  </si>
  <si>
    <t>X05A - Other Interventions for Injuries to Hand, Major Complexity</t>
  </si>
  <si>
    <t>X05B - Other Interventions for Injuries to Hand, Minor Complexity</t>
  </si>
  <si>
    <t>X06A - Other Interventions for Other Injuries, Major Complexity</t>
  </si>
  <si>
    <t>X06B - Other Interventions for Other Injuries, Intermediate Complexity</t>
  </si>
  <si>
    <t>X06C - Other Interventions for Other Injuries, Minor Complexity</t>
  </si>
  <si>
    <t>X60A - Injuries, Major Complexity</t>
  </si>
  <si>
    <t>X60B - Injuries, Minor Complexity</t>
  </si>
  <si>
    <t>X61A - Allergic Reactions, Major Complexity</t>
  </si>
  <si>
    <t>X61B - Allergic Reactions, Minor Complexity</t>
  </si>
  <si>
    <t>X62A - Poisoning/Toxic Effects of Drugs and Other Substances, Major Complexity</t>
  </si>
  <si>
    <t>X62B - Poisoning/Toxic Effects of Drugs and Other Substances, Minor Complexity</t>
  </si>
  <si>
    <t>X63A - Sequelae of Treatment, Major Complexity</t>
  </si>
  <si>
    <t>X63B - Sequelae of Treatment, Minor Complexity</t>
  </si>
  <si>
    <t>X64A - Other Injuries, Poisonings and Toxic Effects, Major Complexity</t>
  </si>
  <si>
    <t>X64B - Other Injuries, Poisonings and Toxic Effects, Intermediate Complexity</t>
  </si>
  <si>
    <t>X64C - Other Injuries, Poisonings and Toxic Effects, Minor Complexity</t>
  </si>
  <si>
    <t>Z01B - Other Contacts W Health Services W GIs, Minor Complexity</t>
  </si>
  <si>
    <t>Z61A - Signs and Symptoms, Major Complexity</t>
  </si>
  <si>
    <t>Z61B - Signs and Symptoms, Minor Complexity</t>
  </si>
  <si>
    <t>Z63B - Other Follow Up After Surgery or Medical Care, Minor Complexity</t>
  </si>
  <si>
    <t>Z64A - Other Factors Influencing Health Status, Major Complexity</t>
  </si>
  <si>
    <t>Z64B - Other Factors Influencing Health Status,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</si>
  <si>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</si>
  <si>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</si>
  <si>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</si>
  <si>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</si>
  <si>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</si>
  <si>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</si>
  <si>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</si>
  <si>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</si>
  <si>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</si>
  <si>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AN-SNAP v4</t>
  </si>
  <si>
    <t>4A21 - Orthopaedic conditions, all other (including replacements), weighted FIM motor 68-91</t>
  </si>
  <si>
    <t>4A22 - Orthopaedic conditions, all other (including replacements), weighted FIM motor 50-67</t>
  </si>
  <si>
    <t>4AA1 - Stroke, weighted FIM motor 51-91, FIM cognition 29-35</t>
  </si>
  <si>
    <t>4AA2 - Stroke, weighted FIM motor 51-91, FIM cognition 19-28</t>
  </si>
  <si>
    <t>4AA4 - Stroke, weighted FIM motor 36-50, Age &gt;= 68</t>
  </si>
  <si>
    <t>4AA6 - Stroke, weighted FIM motor 19-35, Age &gt;= 68</t>
  </si>
  <si>
    <t>4AA7 - Stroke, weighted FIM motor 19-35, Age &lt;= 67</t>
  </si>
  <si>
    <t>4AE2 - Amputation of limb, Age &gt;= 54, weighted FIM motor 31-67</t>
  </si>
  <si>
    <t>4AH1 - Orthopaedic conditions, fractures, weighted FIM motor 49-91, FIM cognition 33-35</t>
  </si>
  <si>
    <t>4AH2 - Orthopaedic conditions, fractures, weighted FIM motor 49-91, FIM cognition 5-32</t>
  </si>
  <si>
    <t>4AH3 - Orthopaedic conditions, fractures, weighted FIM motor 38-48</t>
  </si>
  <si>
    <t>4AH4 - Orthopaedic conditions, fractures, weighted FIM motor 19-37</t>
  </si>
  <si>
    <t>4AR1 - Reconditioning, weighted FIM motor 67-91</t>
  </si>
  <si>
    <t>4AR2 - Reconditioning, weighted FIM motor 50-66, FIM cognition 26-35</t>
  </si>
  <si>
    <t>4AR4 - Reconditioning, weighted FIM motor 34-49, FIM cognition 31-35</t>
  </si>
  <si>
    <t>4AR5 - Reconditioning, weighted FIM motor 34-49, FIM cognition 5-30</t>
  </si>
  <si>
    <t>4AR6 - Reconditioning, weighted FIM motor 19-33</t>
  </si>
  <si>
    <t>4AZ3 - Weighted FIM motor score 13-18, All other impairments, Age &gt;= 65</t>
  </si>
  <si>
    <t>4CH1 - FIM motor 57-91 with Delirium or Dementia</t>
  </si>
  <si>
    <t>4CM1 - FIM motor 18-56 with Delirium or Dementia</t>
  </si>
  <si>
    <t>4CM2 - FIM motor 18-56 without Delirium or Dementia</t>
  </si>
  <si>
    <t>4ES1 - Age &gt;= 60, RUG-ADL 4-11, LOS &lt;= 91</t>
  </si>
  <si>
    <t>4ES2 - Age &gt;= 60, RUG-ADL 12-15, LOS &lt;= 91</t>
  </si>
  <si>
    <t>4ES3 - Age &gt;= 60, RUG-ADL 16-18, LOS &lt;= 91</t>
  </si>
  <si>
    <t>499B - Adult Overnight Palliative Care - Ungroupable</t>
  </si>
  <si>
    <t>URG</t>
  </si>
  <si>
    <t>Total presentations</t>
  </si>
  <si>
    <t>URG003 - Adm_T1_Injury</t>
  </si>
  <si>
    <t>URG004 - Adm_T1_Poisoning/Toxic effects of drugs</t>
  </si>
  <si>
    <t>URG005 - Adm_T1_Respiratory system illness</t>
  </si>
  <si>
    <t>URG006 - Adm_T1_Circulatory system and Endocrine, nutritional and metabolic illness</t>
  </si>
  <si>
    <t>URG007 - Adm_T1_All other MDB groups</t>
  </si>
  <si>
    <t>URG009 - Adm_T2_Poisoning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</si>
  <si>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</si>
  <si>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</si>
  <si>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</si>
  <si>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</si>
  <si>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URG015 - Adm_T2_Toxic effects of drugs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</si>
  <si>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</si>
  <si>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</si>
  <si>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</si>
  <si>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</si>
  <si>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</si>
  <si>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URG022 - Adm_T3_Obstetric/Gynaecological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</si>
  <si>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</si>
  <si>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</si>
  <si>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</si>
  <si>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</si>
  <si>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</si>
  <si>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</si>
  <si>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URG030 - Adm_T4_Poisoning/Toxic effects of drugs</t>
  </si>
  <si>
    <t>URG031 - Adm_T4_Respiratory system illness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</si>
  <si>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</si>
  <si>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</si>
  <si>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</si>
  <si>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</si>
  <si>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URG037 - Adm_T5_All other MDB groups 1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</si>
  <si>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</si>
  <si>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</si>
  <si>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</si>
  <si>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</si>
  <si>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</si>
  <si>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</si>
  <si>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</si>
  <si>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</si>
  <si>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</si>
  <si>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</si>
  <si>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</si>
  <si>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</si>
  <si>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</si>
  <si>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</si>
  <si>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</si>
  <si>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</si>
  <si>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</si>
  <si>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</si>
  <si>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</si>
  <si>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</si>
  <si>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</si>
  <si>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</si>
  <si>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</si>
  <si>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</si>
  <si>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</si>
  <si>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</si>
  <si>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</si>
  <si>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</si>
  <si>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URG076 - Adm_Return visit, planned w any Triage</t>
  </si>
  <si>
    <t>URG078 - N-A Return visit, planned Â– Triage 3-5</t>
  </si>
  <si>
    <t>URG079 - Adm_T1_Psychiatric illness</t>
  </si>
  <si>
    <t>URG080 - Adm_T2_System infection/parasites</t>
  </si>
  <si>
    <t>URG081 - Adm_T2_Urological system illness</t>
  </si>
  <si>
    <t>URG082 - Adm_T2_Psychiatric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</si>
  <si>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</si>
  <si>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</si>
  <si>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</si>
  <si>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</si>
  <si>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</si>
  <si>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</si>
  <si>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URG089 - Adm_T4_Gynaecological and Male reproductive system illness</t>
  </si>
  <si>
    <t>URG090 - Adm_T4_Psychiatric illness</t>
  </si>
  <si>
    <t>URG091 - Adm_T5_All other MDB groups 2</t>
  </si>
  <si>
    <t>URG092 - Adm_T5_Injury</t>
  </si>
  <si>
    <t>URG093 - Adm_T5_Gastrointestinal system and Digestive system illness</t>
  </si>
  <si>
    <t>URG094 - Adm_T5_Psychiatric illness</t>
  </si>
  <si>
    <t>URG095 - N-A_T2_Respiratory system illness</t>
  </si>
  <si>
    <t>URG096 - N-A_T2_Urological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</si>
  <si>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</si>
  <si>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</si>
  <si>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</si>
  <si>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</si>
  <si>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</si>
  <si>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</si>
  <si>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</si>
  <si>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</si>
  <si>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</si>
  <si>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</si>
  <si>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</si>
  <si>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</si>
  <si>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</si>
  <si>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URG110 - N-A_T4_Obstetric and Newborn/Neonate</t>
  </si>
  <si>
    <t>URG111 - N-A_T4_Gynecological/Male reproductive system illness</t>
  </si>
  <si>
    <t>URG112 - N-A_T4_Psychiatric illness</t>
  </si>
  <si>
    <t>URG113 - N-A_T5_Circulatory system illness/Endocrine, nutritional and metabolic diseases</t>
  </si>
  <si>
    <t>URG114 - N-A_T5_Gastrointestinal system and Digestive system illness</t>
  </si>
  <si>
    <t>URG115 - N-A_T5_Illness of the eyes, ear, nose and throat</t>
  </si>
  <si>
    <t>URG116 - N-A_T5_Illness of the skin, subcutaneous tissue, breast/Musculoskeletal/Connective tissue illness</t>
  </si>
  <si>
    <t>URG117 - N-A_T5_Blood/immune system illness/system infection/parasites</t>
  </si>
  <si>
    <t>URG118 - N-A_T5_Obstetric illness/Newborn/Neonate</t>
  </si>
  <si>
    <t>URG119 - N-A_T5_Genitourinary system illness</t>
  </si>
  <si>
    <t>URG120 - N-A_T5_Psychiatric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</si>
  <si>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</si>
  <si>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</si>
  <si>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</si>
  <si>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</si>
  <si>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</si>
  <si>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URG128 - Left at own risk_5</t>
  </si>
  <si>
    <t>U40Z - Mental Health Treatment W ECT, Sameday</t>
  </si>
  <si>
    <t>U63A - Major Affective Disorders, Major Complexity</t>
  </si>
  <si>
    <t>U63B - Major Affective Disorders, Minor Complexity</t>
  </si>
  <si>
    <t>U67B - Personality Disorders and Acute Reactions, Minor Complexity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</si>
  <si>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</si>
  <si>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</si>
  <si>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</si>
  <si>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</si>
  <si>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</si>
  <si>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</si>
  <si>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</si>
  <si>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</si>
  <si>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</si>
  <si>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</si>
  <si>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</si>
  <si>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</si>
  <si>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</si>
  <si>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</si>
  <si>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</si>
  <si>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</si>
  <si>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</si>
  <si>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</si>
  <si>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</si>
  <si>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</si>
  <si>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</si>
  <si>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</si>
  <si>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</si>
  <si>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</si>
  <si>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Royal Adelaide Hospital</t>
  </si>
  <si>
    <t>Source data:</t>
  </si>
  <si>
    <t>Date of data extraction:</t>
  </si>
  <si>
    <t>Prepared by:</t>
  </si>
  <si>
    <t>Andrew Partington</t>
  </si>
  <si>
    <t>230710_02</t>
  </si>
  <si>
    <t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</si>
</sst>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8" fontId="0" fillId="0" borderId="0" xfId="0" applyNumberFormat="1" applyAlignment="1">
      <alignment horizontal="center" vertical="center"/>
    </xf>
    <xf numFmtId="8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CMPH-HEcon-Health%20System%20Sustainability\S&amp;T%20HSS\Overarching%20Research\IHACPA%20Data\IHACPA_BP%20Flinders%20Medical%20Centre%20ABF%20Financials%20NWAU20%20230710_01.xlsx" TargetMode="External"/><Relationship Id="rId1" Type="http://schemas.openxmlformats.org/officeDocument/2006/relationships/externalLinkPath" Target="IHACPA_BP%20Flinders%20Medical%20Centre%20ABF%20Financials%20NWAU20%20230710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ost per NWAU ED"/>
      <sheetName val="NWAU per pres ED"/>
      <sheetName val="IHACPA_BP FMC Financials NWAU20"/>
      <sheetName val="NWAU per episode Acute Adm"/>
      <sheetName val="Cost per NWAU Sub-Acute Adm"/>
      <sheetName val="NWAU per episode Sub-Acute Adm"/>
      <sheetName val="Cost per NWAU Mental Health Adm"/>
      <sheetName val="NWAU per episode Mental Health"/>
      <sheetName val="NEP"/>
      <sheetName val="Cover - Flinders Medical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U40Z - Mental Health Treatment W ECT, Sameday</v>
          </cell>
          <cell r="B2">
            <v>350</v>
          </cell>
          <cell r="C2">
            <v>0.18</v>
          </cell>
        </row>
        <row r="3">
          <cell r="A3" t="str">
            <v>U60Z - Mental Health Treatment W/O ECT, Sameday</v>
          </cell>
          <cell r="B3">
            <v>55</v>
          </cell>
          <cell r="C3">
            <v>0.13</v>
          </cell>
        </row>
        <row r="4">
          <cell r="A4" t="str">
            <v>U63A - Major Affective Disorders, Major Complexity</v>
          </cell>
          <cell r="B4">
            <v>32</v>
          </cell>
          <cell r="C4">
            <v>7.16</v>
          </cell>
        </row>
        <row r="5">
          <cell r="A5" t="str">
            <v>U63B - Major Affective Disorders, Minor Complexity</v>
          </cell>
          <cell r="B5">
            <v>58</v>
          </cell>
          <cell r="C5">
            <v>3.63</v>
          </cell>
        </row>
        <row r="6">
          <cell r="A6" t="str">
            <v>U67B - Personality Disorders and Acute Reactions, Minor Complexity</v>
          </cell>
          <cell r="B6">
            <v>73</v>
          </cell>
          <cell r="C6">
            <v>1.1299999999999999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B20" sqref="B20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5" t="s">
        <v>550</v>
      </c>
      <c r="C2" s="25"/>
      <c r="D2" s="25"/>
      <c r="E2" s="25"/>
      <c r="F2" s="25"/>
      <c r="G2" s="25"/>
    </row>
    <row r="3" spans="2:8" s="8" customFormat="1" x14ac:dyDescent="0.45">
      <c r="B3" s="9" t="s">
        <v>551</v>
      </c>
      <c r="C3" s="9" t="s">
        <v>552</v>
      </c>
      <c r="D3" s="9" t="s">
        <v>553</v>
      </c>
      <c r="E3" s="9"/>
      <c r="F3" s="9" t="s">
        <v>560</v>
      </c>
      <c r="G3" s="9" t="s">
        <v>547</v>
      </c>
      <c r="H3" s="9"/>
    </row>
    <row r="4" spans="2:8" s="8" customFormat="1" x14ac:dyDescent="0.45">
      <c r="B4" s="10">
        <f>SUM('Cost per NWAU ED'!B2:B109)</f>
        <v>85987</v>
      </c>
      <c r="C4" s="11">
        <f>SUM('Cost per NWAU ED'!G2:G109)</f>
        <v>83148563.550000042</v>
      </c>
      <c r="D4" s="11">
        <f>SUM('NWAU per pres ED'!F2:F109)</f>
        <v>72214690.799999997</v>
      </c>
      <c r="F4" s="11">
        <f>SUM('Cost per NWAU ED'!J2:J109)</f>
        <v>-10933872.75</v>
      </c>
      <c r="G4" s="11">
        <f>(SUMPRODUCT('Cost per NWAU ED'!I2:I109,'Cost per NWAU ED'!B2:B109))/SUM('Cost per NWAU ED'!B2:B109)</f>
        <v>-127.15727668135881</v>
      </c>
      <c r="H4" s="11"/>
    </row>
    <row r="6" spans="2:8" x14ac:dyDescent="0.45">
      <c r="B6" s="26" t="s">
        <v>555</v>
      </c>
      <c r="C6" s="26"/>
      <c r="D6" s="26"/>
      <c r="E6" s="26"/>
      <c r="F6" s="26"/>
      <c r="G6" s="26"/>
    </row>
    <row r="7" spans="2:8" x14ac:dyDescent="0.45">
      <c r="B7" s="9" t="s">
        <v>556</v>
      </c>
      <c r="C7" s="9" t="s">
        <v>552</v>
      </c>
      <c r="D7" s="9" t="s">
        <v>553</v>
      </c>
      <c r="E7" s="9"/>
      <c r="F7" s="9" t="s">
        <v>560</v>
      </c>
      <c r="G7" s="9" t="s">
        <v>559</v>
      </c>
    </row>
    <row r="8" spans="2:8" x14ac:dyDescent="0.45">
      <c r="B8" s="10">
        <f>SUM('Cost per NWAU Acute Adm'!B2:B388)</f>
        <v>70362</v>
      </c>
      <c r="C8" s="17">
        <f>SUM('Cost per NWAU Acute Adm'!G2:G388)</f>
        <v>400036284.23999995</v>
      </c>
      <c r="D8" s="18">
        <f>SUM('NWAU per episode Acute Adm'!F2:F388)</f>
        <v>337363011.9999997</v>
      </c>
      <c r="E8" s="14"/>
      <c r="F8" s="11">
        <f>SUM('Cost per NWAU Acute Adm'!K2:K388)</f>
        <v>-62673272.239999905</v>
      </c>
      <c r="G8" s="11">
        <f>SUMPRODUCT('Cost per NWAU Acute Adm'!J2:J388,'Cost per NWAU Acute Adm'!B2:B388)/SUM('Cost per NWAU Acute Adm'!B2:B388)</f>
        <v>-890.72613399277884</v>
      </c>
    </row>
    <row r="10" spans="2:8" x14ac:dyDescent="0.45">
      <c r="B10" s="27" t="s">
        <v>561</v>
      </c>
      <c r="C10" s="27"/>
      <c r="D10" s="27"/>
      <c r="E10" s="27"/>
      <c r="F10" s="27"/>
      <c r="G10" s="27"/>
    </row>
    <row r="11" spans="2:8" x14ac:dyDescent="0.45">
      <c r="B11" s="9" t="s">
        <v>556</v>
      </c>
      <c r="C11" s="9" t="s">
        <v>552</v>
      </c>
      <c r="D11" s="9" t="s">
        <v>553</v>
      </c>
      <c r="E11" s="9"/>
      <c r="F11" s="9" t="s">
        <v>560</v>
      </c>
      <c r="G11" s="9" t="s">
        <v>559</v>
      </c>
    </row>
    <row r="12" spans="2:8" x14ac:dyDescent="0.45">
      <c r="B12" s="19" t="s">
        <v>563</v>
      </c>
      <c r="C12" s="19" t="s">
        <v>563</v>
      </c>
      <c r="D12" s="19" t="s">
        <v>563</v>
      </c>
      <c r="E12" s="20"/>
      <c r="F12" s="19" t="s">
        <v>563</v>
      </c>
      <c r="G12" s="19" t="s">
        <v>563</v>
      </c>
    </row>
    <row r="14" spans="2:8" x14ac:dyDescent="0.45">
      <c r="B14" s="28" t="s">
        <v>562</v>
      </c>
      <c r="C14" s="28"/>
      <c r="D14" s="28"/>
      <c r="E14" s="28"/>
      <c r="F14" s="28"/>
      <c r="G14" s="28"/>
    </row>
    <row r="15" spans="2:8" x14ac:dyDescent="0.45">
      <c r="B15" s="9" t="s">
        <v>556</v>
      </c>
      <c r="C15" s="9" t="s">
        <v>552</v>
      </c>
      <c r="D15" s="9" t="s">
        <v>553</v>
      </c>
      <c r="E15" s="9"/>
      <c r="F15" s="9" t="s">
        <v>560</v>
      </c>
      <c r="G15" s="9" t="s">
        <v>559</v>
      </c>
    </row>
    <row r="16" spans="2:8" x14ac:dyDescent="0.45">
      <c r="B16" s="8">
        <f>SUM('Cost per NWAU Mental Health Adm'!B2:B6)</f>
        <v>683</v>
      </c>
      <c r="C16" s="18">
        <f>SUM('Cost per NWAU Mental Health Adm'!G2:G6)</f>
        <v>4675038.2799999993</v>
      </c>
      <c r="D16" s="18">
        <f>SUM('NWAU per episode Mental Health'!F2:F6)</f>
        <v>3230570</v>
      </c>
      <c r="F16" s="11">
        <f>SUM('Cost per NWAU Mental Health Adm'!K2:K6)</f>
        <v>-1444468.2799999998</v>
      </c>
      <c r="G16" s="23">
        <f>SUMPRODUCT('Cost per NWAU Mental Health Adm'!J2:J6,'Cost per NWAU Mental Health Adm'!B2:B6)/SUM('Cost per NWAU Mental Health Adm'!B2:B6)</f>
        <v>-2114.8876720351386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x14ac:dyDescent="0.45">
      <c r="B3" s="5" t="s">
        <v>391</v>
      </c>
    </row>
    <row r="6" spans="2:3" x14ac:dyDescent="0.45">
      <c r="B6" s="4" t="s">
        <v>394</v>
      </c>
      <c r="C6" s="2">
        <v>5320</v>
      </c>
    </row>
    <row r="7" spans="2:3" ht="42.75" x14ac:dyDescent="0.45">
      <c r="B7" s="6" t="s">
        <v>393</v>
      </c>
    </row>
    <row r="8" spans="2:3" ht="42.75" x14ac:dyDescent="0.45">
      <c r="B8" s="6" t="s">
        <v>392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B10" sqref="B10:C10"/>
    </sheetView>
  </sheetViews>
  <sheetFormatPr defaultRowHeight="14.25" x14ac:dyDescent="0.45"/>
  <cols>
    <col min="2" max="2" width="20.59765625" style="22" bestFit="1" customWidth="1"/>
    <col min="3" max="3" width="11.53125" customWidth="1"/>
  </cols>
  <sheetData>
    <row r="2" spans="2:3" x14ac:dyDescent="0.45">
      <c r="B2" s="22" t="s">
        <v>396</v>
      </c>
      <c r="C2" t="s">
        <v>564</v>
      </c>
    </row>
    <row r="3" spans="2:3" x14ac:dyDescent="0.45">
      <c r="B3" s="22" t="s">
        <v>397</v>
      </c>
      <c r="C3" t="s">
        <v>540</v>
      </c>
    </row>
    <row r="4" spans="2:3" x14ac:dyDescent="0.45">
      <c r="B4" s="22" t="s">
        <v>398</v>
      </c>
      <c r="C4" t="s">
        <v>399</v>
      </c>
    </row>
    <row r="6" spans="2:3" x14ac:dyDescent="0.45">
      <c r="B6" s="22" t="s">
        <v>565</v>
      </c>
      <c r="C6" s="3" t="s">
        <v>395</v>
      </c>
    </row>
    <row r="7" spans="2:3" x14ac:dyDescent="0.45">
      <c r="B7" s="22" t="s">
        <v>566</v>
      </c>
      <c r="C7" s="21">
        <v>45117</v>
      </c>
    </row>
    <row r="9" spans="2:3" x14ac:dyDescent="0.45">
      <c r="B9" s="22" t="s">
        <v>567</v>
      </c>
      <c r="C9" t="s">
        <v>568</v>
      </c>
    </row>
    <row r="10" spans="2:3" x14ac:dyDescent="0.45">
      <c r="B10" s="22" t="s">
        <v>570</v>
      </c>
      <c r="C10" t="s">
        <v>569</v>
      </c>
    </row>
  </sheetData>
  <hyperlinks>
    <hyperlink ref="C6" r:id="rId1" location="/periodic-insights/overview" xr:uid="{53EC2903-FB42-4C1C-9BE0-30B24FFE8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L116"/>
  <sheetViews>
    <sheetView tabSelected="1" workbookViewId="0">
      <selection activeCell="I6" sqref="I6"/>
    </sheetView>
  </sheetViews>
  <sheetFormatPr defaultRowHeight="14.25" x14ac:dyDescent="0.45"/>
  <cols>
    <col min="1" max="1" width="92.06640625" customWidth="1"/>
    <col min="2" max="10" width="15.265625" customWidth="1"/>
  </cols>
  <sheetData>
    <row r="1" spans="1:10" s="15" customFormat="1" ht="28.5" customHeight="1" x14ac:dyDescent="0.45">
      <c r="A1" s="15" t="s">
        <v>426</v>
      </c>
      <c r="B1" s="15" t="s">
        <v>427</v>
      </c>
      <c r="C1" s="15" t="s">
        <v>2</v>
      </c>
      <c r="D1" s="15" t="str">
        <f>'NWAU per pres ED'!C1</f>
        <v>NWAU per presentation</v>
      </c>
      <c r="E1" s="15" t="s">
        <v>543</v>
      </c>
      <c r="F1" s="15" t="s">
        <v>545</v>
      </c>
      <c r="G1" s="15" t="s">
        <v>548</v>
      </c>
      <c r="H1" s="15" t="s">
        <v>546</v>
      </c>
      <c r="I1" s="15" t="s">
        <v>547</v>
      </c>
      <c r="J1" s="15" t="s">
        <v>554</v>
      </c>
    </row>
    <row r="2" spans="1:10" x14ac:dyDescent="0.45">
      <c r="A2" t="s">
        <v>485</v>
      </c>
      <c r="B2">
        <v>442</v>
      </c>
      <c r="C2" s="1">
        <v>3643</v>
      </c>
      <c r="D2">
        <f>VLOOKUP(A2,'NWAU per pres ED'!$A$2:$C$109,3,FALSE)</f>
        <v>0.4</v>
      </c>
      <c r="E2">
        <f>B2*D2</f>
        <v>176.8</v>
      </c>
      <c r="F2" s="1">
        <f>C2*D2</f>
        <v>1457.2</v>
      </c>
      <c r="G2" s="1">
        <f>F2*B2</f>
        <v>644082.4</v>
      </c>
      <c r="H2" s="1">
        <f>NEP!$C$6-C2</f>
        <v>1677</v>
      </c>
      <c r="I2" s="1">
        <f>'NWAU per pres ED'!E59-F2</f>
        <v>670.80000000000041</v>
      </c>
      <c r="J2" s="1">
        <f>I2*B2</f>
        <v>296493.60000000021</v>
      </c>
    </row>
    <row r="3" spans="1:10" x14ac:dyDescent="0.45">
      <c r="A3" t="s">
        <v>444</v>
      </c>
      <c r="B3" s="2">
        <v>1360</v>
      </c>
      <c r="C3" s="1">
        <v>1994</v>
      </c>
      <c r="D3">
        <f>VLOOKUP(A3,'NWAU per pres ED'!$A$2:$C$109,3,FALSE)</f>
        <v>0.12</v>
      </c>
      <c r="E3">
        <f>B3*D3</f>
        <v>163.19999999999999</v>
      </c>
      <c r="F3" s="1">
        <f>C3*D3</f>
        <v>239.28</v>
      </c>
      <c r="G3" s="1">
        <f>F3*B3</f>
        <v>325420.79999999999</v>
      </c>
      <c r="H3" s="1">
        <f>NEP!$C$6-C3</f>
        <v>3326</v>
      </c>
      <c r="I3" s="1">
        <f>'NWAU per pres ED'!E18-F3</f>
        <v>399.11999999999989</v>
      </c>
      <c r="J3" s="1">
        <f>I3*B3</f>
        <v>542803.19999999984</v>
      </c>
    </row>
    <row r="4" spans="1:10" x14ac:dyDescent="0.45">
      <c r="A4" t="s">
        <v>434</v>
      </c>
      <c r="B4" s="2">
        <v>1072</v>
      </c>
      <c r="C4" s="1">
        <v>4647</v>
      </c>
      <c r="D4">
        <f>VLOOKUP(A4,'NWAU per pres ED'!$A$2:$C$109,3,FALSE)</f>
        <v>0.31</v>
      </c>
      <c r="E4">
        <f>B4*D4</f>
        <v>332.32</v>
      </c>
      <c r="F4" s="1">
        <f>C4*D4</f>
        <v>1440.57</v>
      </c>
      <c r="G4" s="1">
        <f>F4*B4</f>
        <v>1544291.04</v>
      </c>
      <c r="H4" s="1">
        <f>NEP!$C$6-C4</f>
        <v>673</v>
      </c>
      <c r="I4" s="1">
        <f>'NWAU per pres ED'!E8-F4</f>
        <v>208.62999999999988</v>
      </c>
      <c r="J4" s="1">
        <f>I4*B4</f>
        <v>223651.35999999987</v>
      </c>
    </row>
    <row r="5" spans="1:10" x14ac:dyDescent="0.45">
      <c r="A5" t="s">
        <v>457</v>
      </c>
      <c r="B5">
        <v>173</v>
      </c>
      <c r="C5" s="1">
        <v>3454</v>
      </c>
      <c r="D5">
        <f>VLOOKUP(A5,'NWAU per pres ED'!$A$2:$C$109,3,FALSE)</f>
        <v>0.09</v>
      </c>
      <c r="E5">
        <f>B5*D5</f>
        <v>15.57</v>
      </c>
      <c r="F5" s="1">
        <f>C5*D5</f>
        <v>310.86</v>
      </c>
      <c r="G5" s="1">
        <f>F5*B5</f>
        <v>53778.78</v>
      </c>
      <c r="H5" s="1">
        <f>NEP!$C$6-C5</f>
        <v>1866</v>
      </c>
      <c r="I5" s="1">
        <f>'NWAU per pres ED'!E31-F5</f>
        <v>167.94000000000005</v>
      </c>
      <c r="J5" s="1">
        <f>I5*B5</f>
        <v>29053.62000000001</v>
      </c>
    </row>
    <row r="6" spans="1:10" x14ac:dyDescent="0.45">
      <c r="A6" t="s">
        <v>486</v>
      </c>
      <c r="B6">
        <v>105</v>
      </c>
      <c r="C6" s="1">
        <v>4416</v>
      </c>
      <c r="D6">
        <f>VLOOKUP(A6,'NWAU per pres ED'!$A$2:$C$109,3,FALSE)</f>
        <v>0.14000000000000001</v>
      </c>
      <c r="E6">
        <f>B6*D6</f>
        <v>14.700000000000001</v>
      </c>
      <c r="F6" s="1">
        <f>C6*D6</f>
        <v>618.24</v>
      </c>
      <c r="G6" s="1">
        <f>F6*B6</f>
        <v>64915.200000000004</v>
      </c>
      <c r="H6" s="1">
        <f>NEP!$C$6-C6</f>
        <v>904</v>
      </c>
      <c r="I6" s="1">
        <f>'NWAU per pres ED'!E60-F6</f>
        <v>126.55999999999995</v>
      </c>
      <c r="J6" s="1">
        <f>I6*B6</f>
        <v>13288.799999999994</v>
      </c>
    </row>
    <row r="7" spans="1:10" x14ac:dyDescent="0.45">
      <c r="A7" t="s">
        <v>501</v>
      </c>
      <c r="B7">
        <v>101</v>
      </c>
      <c r="C7" s="1">
        <v>4592</v>
      </c>
      <c r="D7">
        <f>VLOOKUP(A7,'NWAU per pres ED'!$A$2:$C$109,3,FALSE)</f>
        <v>0.11</v>
      </c>
      <c r="E7">
        <f>B7*D7</f>
        <v>11.11</v>
      </c>
      <c r="F7" s="1">
        <f>C7*D7</f>
        <v>505.12</v>
      </c>
      <c r="G7" s="1">
        <f>F7*B7</f>
        <v>51017.120000000003</v>
      </c>
      <c r="H7" s="1">
        <f>NEP!$C$6-C7</f>
        <v>728</v>
      </c>
      <c r="I7" s="1">
        <f>'NWAU per pres ED'!E75-F7</f>
        <v>80.079999999999927</v>
      </c>
      <c r="J7" s="1">
        <f>I7*B7</f>
        <v>8088.0799999999927</v>
      </c>
    </row>
    <row r="8" spans="1:10" x14ac:dyDescent="0.45">
      <c r="A8" t="s">
        <v>535</v>
      </c>
      <c r="B8">
        <v>76</v>
      </c>
      <c r="C8" s="1">
        <v>4137</v>
      </c>
      <c r="D8">
        <f>VLOOKUP(A8,'NWAU per pres ED'!$A$2:$C$109,3,FALSE)</f>
        <v>0.06</v>
      </c>
      <c r="E8">
        <f>B8*D8</f>
        <v>4.5599999999999996</v>
      </c>
      <c r="F8" s="1">
        <f>C8*D8</f>
        <v>248.22</v>
      </c>
      <c r="G8" s="1">
        <f>F8*B8</f>
        <v>18864.72</v>
      </c>
      <c r="H8" s="1">
        <f>NEP!$C$6-C8</f>
        <v>1183</v>
      </c>
      <c r="I8" s="1">
        <f>'NWAU per pres ED'!E109-F8</f>
        <v>70.97999999999999</v>
      </c>
      <c r="J8" s="1">
        <f>I8*B8</f>
        <v>5394.48</v>
      </c>
    </row>
    <row r="9" spans="1:10" x14ac:dyDescent="0.45">
      <c r="A9" t="s">
        <v>456</v>
      </c>
      <c r="B9">
        <v>157</v>
      </c>
      <c r="C9" s="1">
        <v>4872</v>
      </c>
      <c r="D9">
        <f>VLOOKUP(A9,'NWAU per pres ED'!$A$2:$C$109,3,FALSE)</f>
        <v>0.15</v>
      </c>
      <c r="E9">
        <f>B9*D9</f>
        <v>23.55</v>
      </c>
      <c r="F9" s="1">
        <f>C9*D9</f>
        <v>730.8</v>
      </c>
      <c r="G9" s="1">
        <f>F9*B9</f>
        <v>114735.59999999999</v>
      </c>
      <c r="H9" s="1">
        <f>NEP!$C$6-C9</f>
        <v>448</v>
      </c>
      <c r="I9" s="1">
        <f>'NWAU per pres ED'!E30-F9</f>
        <v>67.200000000000045</v>
      </c>
      <c r="J9" s="1">
        <f>I9*B9</f>
        <v>10550.400000000007</v>
      </c>
    </row>
    <row r="10" spans="1:10" x14ac:dyDescent="0.45">
      <c r="A10" t="s">
        <v>455</v>
      </c>
      <c r="B10" s="2">
        <v>1077</v>
      </c>
      <c r="C10" s="1">
        <v>4966</v>
      </c>
      <c r="D10">
        <f>VLOOKUP(A10,'NWAU per pres ED'!$A$2:$C$109,3,FALSE)</f>
        <v>0.14000000000000001</v>
      </c>
      <c r="E10">
        <f>B10*D10</f>
        <v>150.78</v>
      </c>
      <c r="F10" s="1">
        <f>C10*D10</f>
        <v>695.24000000000012</v>
      </c>
      <c r="G10" s="1">
        <f>F10*B10</f>
        <v>748773.4800000001</v>
      </c>
      <c r="H10" s="1">
        <f>NEP!$C$6-C10</f>
        <v>354</v>
      </c>
      <c r="I10" s="1">
        <f>'NWAU per pres ED'!E29-F10</f>
        <v>49.559999999999832</v>
      </c>
      <c r="J10" s="1">
        <f>I10*B10</f>
        <v>53376.119999999821</v>
      </c>
    </row>
    <row r="11" spans="1:10" x14ac:dyDescent="0.45">
      <c r="A11" t="s">
        <v>482</v>
      </c>
      <c r="B11">
        <v>194</v>
      </c>
      <c r="C11" s="1">
        <v>4641</v>
      </c>
      <c r="D11">
        <f>VLOOKUP(A11,'NWAU per pres ED'!$A$2:$C$109,3,FALSE)</f>
        <v>0.05</v>
      </c>
      <c r="E11">
        <f>B11*D11</f>
        <v>9.7000000000000011</v>
      </c>
      <c r="F11" s="1">
        <f>C11*D11</f>
        <v>232.05</v>
      </c>
      <c r="G11" s="1">
        <f>F11*B11</f>
        <v>45017.700000000004</v>
      </c>
      <c r="H11" s="1">
        <f>NEP!$C$6-C11</f>
        <v>679</v>
      </c>
      <c r="I11" s="1">
        <f>'NWAU per pres ED'!E56-F11</f>
        <v>33.950000000000045</v>
      </c>
      <c r="J11" s="1">
        <f>I11*B11</f>
        <v>6586.3000000000084</v>
      </c>
    </row>
    <row r="12" spans="1:10" x14ac:dyDescent="0.45">
      <c r="A12" t="s">
        <v>530</v>
      </c>
      <c r="B12">
        <v>353</v>
      </c>
      <c r="C12" s="1">
        <v>5214</v>
      </c>
      <c r="D12">
        <f>VLOOKUP(A12,'NWAU per pres ED'!$A$2:$C$109,3,FALSE)</f>
        <v>0.31</v>
      </c>
      <c r="E12">
        <f>B12*D12</f>
        <v>109.42999999999999</v>
      </c>
      <c r="F12" s="1">
        <f>C12*D12</f>
        <v>1616.34</v>
      </c>
      <c r="G12" s="1">
        <f>F12*B12</f>
        <v>570568.02</v>
      </c>
      <c r="H12" s="1">
        <f>NEP!$C$6-C12</f>
        <v>106</v>
      </c>
      <c r="I12" s="1">
        <f>'NWAU per pres ED'!E104-F12</f>
        <v>32.860000000000127</v>
      </c>
      <c r="J12" s="1">
        <f>I12*B12</f>
        <v>11599.580000000045</v>
      </c>
    </row>
    <row r="13" spans="1:10" x14ac:dyDescent="0.45">
      <c r="A13" t="s">
        <v>454</v>
      </c>
      <c r="B13" s="2">
        <v>3099</v>
      </c>
      <c r="C13" s="1">
        <v>5126</v>
      </c>
      <c r="D13">
        <f>VLOOKUP(A13,'NWAU per pres ED'!$A$2:$C$109,3,FALSE)</f>
        <v>0.15</v>
      </c>
      <c r="E13">
        <f>B13*D13</f>
        <v>464.84999999999997</v>
      </c>
      <c r="F13" s="1">
        <f>C13*D13</f>
        <v>768.9</v>
      </c>
      <c r="G13" s="1">
        <f>F13*B13</f>
        <v>2382821.1</v>
      </c>
      <c r="H13" s="1">
        <f>NEP!$C$6-C13</f>
        <v>194</v>
      </c>
      <c r="I13" s="1">
        <f>'NWAU per pres ED'!E28-F13</f>
        <v>29.100000000000023</v>
      </c>
      <c r="J13" s="1">
        <f>I13*B13</f>
        <v>90180.900000000067</v>
      </c>
    </row>
    <row r="14" spans="1:10" x14ac:dyDescent="0.45">
      <c r="A14" t="s">
        <v>465</v>
      </c>
      <c r="B14" s="2">
        <v>3412</v>
      </c>
      <c r="C14" s="1">
        <v>5085</v>
      </c>
      <c r="D14">
        <f>VLOOKUP(A14,'NWAU per pres ED'!$A$2:$C$109,3,FALSE)</f>
        <v>0.12</v>
      </c>
      <c r="E14">
        <f>B14*D14</f>
        <v>409.44</v>
      </c>
      <c r="F14" s="1">
        <f>C14*D14</f>
        <v>610.19999999999993</v>
      </c>
      <c r="G14" s="1">
        <f>F14*B14</f>
        <v>2082002.3999999997</v>
      </c>
      <c r="H14" s="1">
        <f>NEP!$C$6-C14</f>
        <v>235</v>
      </c>
      <c r="I14" s="1">
        <f>'NWAU per pres ED'!E39-F14</f>
        <v>28.200000000000045</v>
      </c>
      <c r="J14" s="1">
        <f>I14*B14</f>
        <v>96218.400000000154</v>
      </c>
    </row>
    <row r="15" spans="1:10" x14ac:dyDescent="0.45">
      <c r="A15" t="s">
        <v>481</v>
      </c>
      <c r="B15" s="2">
        <v>1362</v>
      </c>
      <c r="C15" s="1">
        <v>4939</v>
      </c>
      <c r="D15">
        <f>VLOOKUP(A15,'NWAU per pres ED'!$A$2:$C$109,3,FALSE)</f>
        <v>7.0000000000000007E-2</v>
      </c>
      <c r="E15">
        <f>B15*D15</f>
        <v>95.34</v>
      </c>
      <c r="F15" s="1">
        <f>C15*D15</f>
        <v>345.73</v>
      </c>
      <c r="G15" s="1">
        <f>F15*B15</f>
        <v>470884.26</v>
      </c>
      <c r="H15" s="1">
        <f>NEP!$C$6-C15</f>
        <v>381</v>
      </c>
      <c r="I15" s="1">
        <f>'NWAU per pres ED'!E55-F15</f>
        <v>26.670000000000016</v>
      </c>
      <c r="J15" s="1">
        <f>I15*B15</f>
        <v>36324.540000000023</v>
      </c>
    </row>
    <row r="16" spans="1:10" x14ac:dyDescent="0.45">
      <c r="A16" t="s">
        <v>442</v>
      </c>
      <c r="B16" s="2">
        <v>1438</v>
      </c>
      <c r="C16" s="1">
        <v>5195</v>
      </c>
      <c r="D16">
        <f>VLOOKUP(A16,'NWAU per pres ED'!$A$2:$C$109,3,FALSE)</f>
        <v>0.21</v>
      </c>
      <c r="E16">
        <f>B16*D16</f>
        <v>301.97999999999996</v>
      </c>
      <c r="F16" s="1">
        <f>C16*D16</f>
        <v>1090.95</v>
      </c>
      <c r="G16" s="1">
        <f>F16*B16</f>
        <v>1568786.1</v>
      </c>
      <c r="H16" s="1">
        <f>NEP!$C$6-C16</f>
        <v>125</v>
      </c>
      <c r="I16" s="1">
        <f>'NWAU per pres ED'!E16-F16</f>
        <v>26.249999999999773</v>
      </c>
      <c r="J16" s="1">
        <f>I16*B16</f>
        <v>37747.499999999673</v>
      </c>
    </row>
    <row r="17" spans="1:10" x14ac:dyDescent="0.45">
      <c r="A17" t="s">
        <v>524</v>
      </c>
      <c r="B17">
        <v>147</v>
      </c>
      <c r="C17" s="1">
        <v>5001</v>
      </c>
      <c r="D17">
        <f>VLOOKUP(A17,'NWAU per pres ED'!$A$2:$C$109,3,FALSE)</f>
        <v>0.05</v>
      </c>
      <c r="E17">
        <f>B17*D17</f>
        <v>7.3500000000000005</v>
      </c>
      <c r="F17" s="1">
        <f>C17*D17</f>
        <v>250.05</v>
      </c>
      <c r="G17" s="1">
        <f>F17*B17</f>
        <v>36757.35</v>
      </c>
      <c r="H17" s="1">
        <f>NEP!$C$6-C17</f>
        <v>319</v>
      </c>
      <c r="I17" s="1">
        <f>'NWAU per pres ED'!E98-F17</f>
        <v>15.949999999999989</v>
      </c>
      <c r="J17" s="1">
        <f>I17*B17</f>
        <v>2344.6499999999983</v>
      </c>
    </row>
    <row r="18" spans="1:10" x14ac:dyDescent="0.45">
      <c r="A18" t="s">
        <v>529</v>
      </c>
      <c r="B18">
        <v>34</v>
      </c>
      <c r="C18" s="1">
        <v>5167</v>
      </c>
      <c r="D18">
        <f>VLOOKUP(A18,'NWAU per pres ED'!$A$2:$C$109,3,FALSE)</f>
        <v>0.08</v>
      </c>
      <c r="E18">
        <f>B18*D18</f>
        <v>2.72</v>
      </c>
      <c r="F18" s="1">
        <f>C18*D18</f>
        <v>413.36</v>
      </c>
      <c r="G18" s="1">
        <f>F18*B18</f>
        <v>14054.24</v>
      </c>
      <c r="H18" s="1">
        <f>NEP!$C$6-C18</f>
        <v>153</v>
      </c>
      <c r="I18" s="1">
        <f>'NWAU per pres ED'!E103-F18</f>
        <v>12.240000000000009</v>
      </c>
      <c r="J18" s="1">
        <f>I18*B18</f>
        <v>416.16000000000031</v>
      </c>
    </row>
    <row r="19" spans="1:10" x14ac:dyDescent="0.45">
      <c r="A19" t="s">
        <v>436</v>
      </c>
      <c r="B19" s="2">
        <v>1874</v>
      </c>
      <c r="C19" s="1">
        <v>5297</v>
      </c>
      <c r="D19">
        <f>VLOOKUP(A19,'NWAU per pres ED'!$A$2:$C$109,3,FALSE)</f>
        <v>0.25</v>
      </c>
      <c r="E19">
        <f>B19*D19</f>
        <v>468.5</v>
      </c>
      <c r="F19" s="1">
        <f>C19*D19</f>
        <v>1324.25</v>
      </c>
      <c r="G19" s="1">
        <f>F19*B19</f>
        <v>2481644.5</v>
      </c>
      <c r="H19" s="1">
        <f>NEP!$C$6-C19</f>
        <v>23</v>
      </c>
      <c r="I19" s="1">
        <f>'NWAU per pres ED'!E10-F19</f>
        <v>5.75</v>
      </c>
      <c r="J19" s="1">
        <f>I19*B19</f>
        <v>10775.5</v>
      </c>
    </row>
    <row r="20" spans="1:10" x14ac:dyDescent="0.45">
      <c r="A20" t="s">
        <v>472</v>
      </c>
      <c r="B20" s="2">
        <v>6174</v>
      </c>
      <c r="C20" s="1">
        <v>5285</v>
      </c>
      <c r="D20">
        <f>VLOOKUP(A20,'NWAU per pres ED'!$A$2:$C$109,3,FALSE)</f>
        <v>0.08</v>
      </c>
      <c r="E20">
        <f>B20*D20</f>
        <v>493.92</v>
      </c>
      <c r="F20" s="1">
        <f>C20*D20</f>
        <v>422.8</v>
      </c>
      <c r="G20" s="1">
        <f>F20*B20</f>
        <v>2610367.2000000002</v>
      </c>
      <c r="H20" s="1">
        <f>NEP!$C$6-C20</f>
        <v>35</v>
      </c>
      <c r="I20" s="1">
        <f>'NWAU per pres ED'!E46-F20</f>
        <v>2.7999999999999545</v>
      </c>
      <c r="J20" s="1">
        <f>I20*B20</f>
        <v>17287.199999999721</v>
      </c>
    </row>
    <row r="21" spans="1:10" x14ac:dyDescent="0.45">
      <c r="A21" t="s">
        <v>490</v>
      </c>
      <c r="B21">
        <v>568</v>
      </c>
      <c r="C21" s="1">
        <v>5326</v>
      </c>
      <c r="D21">
        <f>VLOOKUP(A21,'NWAU per pres ED'!$A$2:$C$109,3,FALSE)</f>
        <v>0.24</v>
      </c>
      <c r="E21">
        <f>B21*D21</f>
        <v>136.32</v>
      </c>
      <c r="F21" s="1">
        <f>C21*D21</f>
        <v>1278.24</v>
      </c>
      <c r="G21" s="1">
        <f>F21*B21</f>
        <v>726040.32</v>
      </c>
      <c r="H21" s="1">
        <f>NEP!$C$6-C21</f>
        <v>-6</v>
      </c>
      <c r="I21" s="1">
        <f>'NWAU per pres ED'!E64-F21</f>
        <v>-1.4400000000002819</v>
      </c>
      <c r="J21" s="1">
        <f>I21*B21</f>
        <v>-817.92000000016014</v>
      </c>
    </row>
    <row r="22" spans="1:10" x14ac:dyDescent="0.45">
      <c r="A22" t="s">
        <v>484</v>
      </c>
      <c r="B22" s="2">
        <v>1799</v>
      </c>
      <c r="C22" s="1">
        <v>5510</v>
      </c>
      <c r="D22">
        <f>VLOOKUP(A22,'NWAU per pres ED'!$A$2:$C$109,3,FALSE)</f>
        <v>0.04</v>
      </c>
      <c r="E22">
        <f>B22*D22</f>
        <v>71.960000000000008</v>
      </c>
      <c r="F22" s="1">
        <f>C22*D22</f>
        <v>220.4</v>
      </c>
      <c r="G22" s="1">
        <f>F22*B22</f>
        <v>396499.60000000003</v>
      </c>
      <c r="H22" s="1">
        <f>NEP!$C$6-C22</f>
        <v>-190</v>
      </c>
      <c r="I22" s="1">
        <f>'NWAU per pres ED'!E58-F22</f>
        <v>-7.5999999999999659</v>
      </c>
      <c r="J22" s="1">
        <f>I22*B22</f>
        <v>-13672.399999999938</v>
      </c>
    </row>
    <row r="23" spans="1:10" x14ac:dyDescent="0.45">
      <c r="A23" t="s">
        <v>493</v>
      </c>
      <c r="B23">
        <v>555</v>
      </c>
      <c r="C23" s="1">
        <v>5391</v>
      </c>
      <c r="D23">
        <f>VLOOKUP(A23,'NWAU per pres ED'!$A$2:$C$109,3,FALSE)</f>
        <v>0.21</v>
      </c>
      <c r="E23">
        <f>B23*D23</f>
        <v>116.55</v>
      </c>
      <c r="F23" s="1">
        <f>C23*D23</f>
        <v>1132.1099999999999</v>
      </c>
      <c r="G23" s="1">
        <f>F23*B23</f>
        <v>628321.04999999993</v>
      </c>
      <c r="H23" s="1">
        <f>NEP!$C$6-C23</f>
        <v>-71</v>
      </c>
      <c r="I23" s="1">
        <f>'NWAU per pres ED'!E67-F23</f>
        <v>-14.909999999999854</v>
      </c>
      <c r="J23" s="1">
        <f>I23*B23</f>
        <v>-8275.0499999999192</v>
      </c>
    </row>
    <row r="24" spans="1:10" x14ac:dyDescent="0.45">
      <c r="A24" t="s">
        <v>440</v>
      </c>
      <c r="B24" s="2">
        <v>1579</v>
      </c>
      <c r="C24" s="1">
        <v>5425</v>
      </c>
      <c r="D24">
        <f>VLOOKUP(A24,'NWAU per pres ED'!$A$2:$C$109,3,FALSE)</f>
        <v>0.21</v>
      </c>
      <c r="E24">
        <f>B24*D24</f>
        <v>331.59</v>
      </c>
      <c r="F24" s="1">
        <f>C24*D24</f>
        <v>1139.25</v>
      </c>
      <c r="G24" s="1">
        <f>F24*B24</f>
        <v>1798875.75</v>
      </c>
      <c r="H24" s="1">
        <f>NEP!$C$6-C24</f>
        <v>-105</v>
      </c>
      <c r="I24" s="1">
        <f>'NWAU per pres ED'!E14-F24</f>
        <v>-22.050000000000182</v>
      </c>
      <c r="J24" s="1">
        <f>I24*B24</f>
        <v>-34816.950000000288</v>
      </c>
    </row>
    <row r="25" spans="1:10" x14ac:dyDescent="0.45">
      <c r="A25" t="s">
        <v>478</v>
      </c>
      <c r="B25">
        <v>334</v>
      </c>
      <c r="C25" s="1">
        <v>5698</v>
      </c>
      <c r="D25">
        <f>VLOOKUP(A25,'NWAU per pres ED'!$A$2:$C$109,3,FALSE)</f>
        <v>7.0000000000000007E-2</v>
      </c>
      <c r="E25">
        <f>B25*D25</f>
        <v>23.380000000000003</v>
      </c>
      <c r="F25" s="1">
        <f>C25*D25</f>
        <v>398.86</v>
      </c>
      <c r="G25" s="1">
        <f>F25*B25</f>
        <v>133219.24</v>
      </c>
      <c r="H25" s="1">
        <f>NEP!$C$6-C25</f>
        <v>-378</v>
      </c>
      <c r="I25" s="1">
        <f>'NWAU per pres ED'!E52-F25</f>
        <v>-26.45999999999998</v>
      </c>
      <c r="J25" s="1">
        <f>I25*B25</f>
        <v>-8837.639999999994</v>
      </c>
    </row>
    <row r="26" spans="1:10" x14ac:dyDescent="0.45">
      <c r="A26" t="s">
        <v>512</v>
      </c>
      <c r="B26">
        <v>376</v>
      </c>
      <c r="C26" s="1">
        <v>5648</v>
      </c>
      <c r="D26">
        <f>VLOOKUP(A26,'NWAU per pres ED'!$A$2:$C$109,3,FALSE)</f>
        <v>0.09</v>
      </c>
      <c r="E26">
        <f>B26*D26</f>
        <v>33.839999999999996</v>
      </c>
      <c r="F26" s="1">
        <f>C26*D26</f>
        <v>508.32</v>
      </c>
      <c r="G26" s="1">
        <f>F26*B26</f>
        <v>191128.32000000001</v>
      </c>
      <c r="H26" s="1">
        <f>NEP!$C$6-C26</f>
        <v>-328</v>
      </c>
      <c r="I26" s="1">
        <f>'NWAU per pres ED'!E86-F26</f>
        <v>-29.520000000000039</v>
      </c>
      <c r="J26" s="1">
        <f>I26*B26</f>
        <v>-11099.520000000015</v>
      </c>
    </row>
    <row r="27" spans="1:10" x14ac:dyDescent="0.45">
      <c r="A27" t="s">
        <v>437</v>
      </c>
      <c r="B27" s="2">
        <v>1041</v>
      </c>
      <c r="C27" s="1">
        <v>5435</v>
      </c>
      <c r="D27">
        <f>VLOOKUP(A27,'NWAU per pres ED'!$A$2:$C$109,3,FALSE)</f>
        <v>0.3</v>
      </c>
      <c r="E27">
        <f>B27*D27</f>
        <v>312.3</v>
      </c>
      <c r="F27" s="1">
        <f>C27*D27</f>
        <v>1630.5</v>
      </c>
      <c r="G27" s="1">
        <f>F27*B27</f>
        <v>1697350.5</v>
      </c>
      <c r="H27" s="1">
        <f>NEP!$C$6-C27</f>
        <v>-115</v>
      </c>
      <c r="I27" s="1">
        <f>'NWAU per pres ED'!E11-F27</f>
        <v>-34.5</v>
      </c>
      <c r="J27" s="1">
        <f>I27*B27</f>
        <v>-35914.5</v>
      </c>
    </row>
    <row r="28" spans="1:10" x14ac:dyDescent="0.45">
      <c r="A28" t="s">
        <v>533</v>
      </c>
      <c r="B28">
        <v>570</v>
      </c>
      <c r="C28" s="1">
        <v>5658</v>
      </c>
      <c r="D28">
        <f>VLOOKUP(A28,'NWAU per pres ED'!$A$2:$C$109,3,FALSE)</f>
        <v>0.11</v>
      </c>
      <c r="E28">
        <f>B28*D28</f>
        <v>62.7</v>
      </c>
      <c r="F28" s="1">
        <f>C28*D28</f>
        <v>622.38</v>
      </c>
      <c r="G28" s="1">
        <f>F28*B28</f>
        <v>354756.6</v>
      </c>
      <c r="H28" s="1">
        <f>NEP!$C$6-C28</f>
        <v>-338</v>
      </c>
      <c r="I28" s="1">
        <f>'NWAU per pres ED'!E107-F28</f>
        <v>-37.17999999999995</v>
      </c>
      <c r="J28" s="1">
        <f>I28*B28</f>
        <v>-21192.599999999973</v>
      </c>
    </row>
    <row r="29" spans="1:10" x14ac:dyDescent="0.45">
      <c r="A29" t="s">
        <v>505</v>
      </c>
      <c r="B29">
        <v>156</v>
      </c>
      <c r="C29" s="1">
        <v>5534</v>
      </c>
      <c r="D29">
        <f>VLOOKUP(A29,'NWAU per pres ED'!$A$2:$C$109,3,FALSE)</f>
        <v>0.2</v>
      </c>
      <c r="E29">
        <f>B29*D29</f>
        <v>31.200000000000003</v>
      </c>
      <c r="F29" s="1">
        <f>C29*D29</f>
        <v>1106.8</v>
      </c>
      <c r="G29" s="1">
        <f>F29*B29</f>
        <v>172660.8</v>
      </c>
      <c r="H29" s="1">
        <f>NEP!$C$6-C29</f>
        <v>-214</v>
      </c>
      <c r="I29" s="1">
        <f>'NWAU per pres ED'!E79-F29</f>
        <v>-42.799999999999727</v>
      </c>
      <c r="J29" s="1">
        <f>I29*B29</f>
        <v>-6676.7999999999574</v>
      </c>
    </row>
    <row r="30" spans="1:10" x14ac:dyDescent="0.45">
      <c r="A30" t="s">
        <v>489</v>
      </c>
      <c r="B30">
        <v>874</v>
      </c>
      <c r="C30" s="1">
        <v>5473</v>
      </c>
      <c r="D30">
        <f>VLOOKUP(A30,'NWAU per pres ED'!$A$2:$C$109,3,FALSE)</f>
        <v>0.28000000000000003</v>
      </c>
      <c r="E30">
        <f>B30*D30</f>
        <v>244.72000000000003</v>
      </c>
      <c r="F30" s="1">
        <f>C30*D30</f>
        <v>1532.44</v>
      </c>
      <c r="G30" s="1">
        <f>F30*B30</f>
        <v>1339352.56</v>
      </c>
      <c r="H30" s="1">
        <f>NEP!$C$6-C30</f>
        <v>-153</v>
      </c>
      <c r="I30" s="1">
        <f>'NWAU per pres ED'!E63-F30</f>
        <v>-42.839999999999918</v>
      </c>
      <c r="J30" s="1">
        <f>I30*B30</f>
        <v>-37442.159999999931</v>
      </c>
    </row>
    <row r="31" spans="1:10" x14ac:dyDescent="0.45">
      <c r="A31" t="s">
        <v>526</v>
      </c>
      <c r="B31">
        <v>63</v>
      </c>
      <c r="C31" s="1">
        <v>6272</v>
      </c>
      <c r="D31">
        <f>VLOOKUP(A31,'NWAU per pres ED'!$A$2:$C$109,3,FALSE)</f>
        <v>0.06</v>
      </c>
      <c r="E31">
        <f>B31*D31</f>
        <v>3.78</v>
      </c>
      <c r="F31" s="1">
        <f>C31*D31</f>
        <v>376.32</v>
      </c>
      <c r="G31" s="1">
        <f>F31*B31</f>
        <v>23708.16</v>
      </c>
      <c r="H31" s="1">
        <f>NEP!$C$6-C31</f>
        <v>-952</v>
      </c>
      <c r="I31" s="1">
        <f>'NWAU per pres ED'!E100-F31</f>
        <v>-57.120000000000005</v>
      </c>
      <c r="J31" s="1">
        <f>I31*B31</f>
        <v>-3598.5600000000004</v>
      </c>
    </row>
    <row r="32" spans="1:10" x14ac:dyDescent="0.45">
      <c r="A32" t="s">
        <v>510</v>
      </c>
      <c r="B32">
        <v>116</v>
      </c>
      <c r="C32" s="1">
        <v>5775</v>
      </c>
      <c r="D32">
        <f>VLOOKUP(A32,'NWAU per pres ED'!$A$2:$C$109,3,FALSE)</f>
        <v>0.14000000000000001</v>
      </c>
      <c r="E32">
        <f>B32*D32</f>
        <v>16.240000000000002</v>
      </c>
      <c r="F32" s="1">
        <f>C32*D32</f>
        <v>808.50000000000011</v>
      </c>
      <c r="G32" s="1">
        <f>F32*B32</f>
        <v>93786.000000000015</v>
      </c>
      <c r="H32" s="1">
        <f>NEP!$C$6-C32</f>
        <v>-455</v>
      </c>
      <c r="I32" s="1">
        <f>'NWAU per pres ED'!E84-F32</f>
        <v>-63.699999999999932</v>
      </c>
      <c r="J32" s="1">
        <f>I32*B32</f>
        <v>-7389.1999999999916</v>
      </c>
    </row>
    <row r="33" spans="1:10" x14ac:dyDescent="0.45">
      <c r="A33" t="s">
        <v>528</v>
      </c>
      <c r="B33">
        <v>65</v>
      </c>
      <c r="C33" s="1">
        <v>6329</v>
      </c>
      <c r="D33">
        <f>VLOOKUP(A33,'NWAU per pres ED'!$A$2:$C$109,3,FALSE)</f>
        <v>7.0000000000000007E-2</v>
      </c>
      <c r="E33">
        <f>B33*D33</f>
        <v>4.5500000000000007</v>
      </c>
      <c r="F33" s="1">
        <f>C33*D33</f>
        <v>443.03000000000003</v>
      </c>
      <c r="G33" s="1">
        <f>F33*B33</f>
        <v>28796.95</v>
      </c>
      <c r="H33" s="1">
        <f>NEP!$C$6-C33</f>
        <v>-1009</v>
      </c>
      <c r="I33" s="1">
        <f>'NWAU per pres ED'!E102-F33</f>
        <v>-70.63</v>
      </c>
      <c r="J33" s="1">
        <f>I33*B33</f>
        <v>-4590.95</v>
      </c>
    </row>
    <row r="34" spans="1:10" x14ac:dyDescent="0.45">
      <c r="A34" t="s">
        <v>461</v>
      </c>
      <c r="B34">
        <v>784</v>
      </c>
      <c r="C34" s="1">
        <v>5740</v>
      </c>
      <c r="D34">
        <f>VLOOKUP(A34,'NWAU per pres ED'!$A$2:$C$109,3,FALSE)</f>
        <v>0.17</v>
      </c>
      <c r="E34">
        <f>B34*D34</f>
        <v>133.28</v>
      </c>
      <c r="F34" s="1">
        <f>C34*D34</f>
        <v>975.80000000000007</v>
      </c>
      <c r="G34" s="1">
        <f>F34*B34</f>
        <v>765027.20000000007</v>
      </c>
      <c r="H34" s="1">
        <f>NEP!$C$6-C34</f>
        <v>-420</v>
      </c>
      <c r="I34" s="1">
        <f>'NWAU per pres ED'!E35-F34</f>
        <v>-71.400000000000091</v>
      </c>
      <c r="J34" s="1">
        <f>I34*B34</f>
        <v>-55977.600000000071</v>
      </c>
    </row>
    <row r="35" spans="1:10" x14ac:dyDescent="0.45">
      <c r="A35" t="s">
        <v>477</v>
      </c>
      <c r="B35">
        <v>764</v>
      </c>
      <c r="C35" s="1">
        <v>6407</v>
      </c>
      <c r="D35">
        <f>VLOOKUP(A35,'NWAU per pres ED'!$A$2:$C$109,3,FALSE)</f>
        <v>7.0000000000000007E-2</v>
      </c>
      <c r="E35">
        <f>B35*D35</f>
        <v>53.480000000000004</v>
      </c>
      <c r="F35" s="1">
        <f>C35*D35</f>
        <v>448.49000000000007</v>
      </c>
      <c r="G35" s="1">
        <f>F35*B35</f>
        <v>342646.36000000004</v>
      </c>
      <c r="H35" s="1">
        <f>NEP!$C$6-C35</f>
        <v>-1087</v>
      </c>
      <c r="I35" s="1">
        <f>'NWAU per pres ED'!E51-F35</f>
        <v>-76.090000000000032</v>
      </c>
      <c r="J35" s="1">
        <f>I35*B35</f>
        <v>-58132.760000000024</v>
      </c>
    </row>
    <row r="36" spans="1:10" x14ac:dyDescent="0.45">
      <c r="A36" t="s">
        <v>500</v>
      </c>
      <c r="B36">
        <v>203</v>
      </c>
      <c r="C36" s="1">
        <v>5929</v>
      </c>
      <c r="D36">
        <f>VLOOKUP(A36,'NWAU per pres ED'!$A$2:$C$109,3,FALSE)</f>
        <v>0.13</v>
      </c>
      <c r="E36">
        <f>B36*D36</f>
        <v>26.39</v>
      </c>
      <c r="F36" s="1">
        <f>C36*D36</f>
        <v>770.77</v>
      </c>
      <c r="G36" s="1">
        <f>F36*B36</f>
        <v>156466.31</v>
      </c>
      <c r="H36" s="1">
        <f>NEP!$C$6-C36</f>
        <v>-609</v>
      </c>
      <c r="I36" s="1">
        <f>'NWAU per pres ED'!E74-F36</f>
        <v>-79.169999999999845</v>
      </c>
      <c r="J36" s="1">
        <f>I36*B36</f>
        <v>-16071.509999999969</v>
      </c>
    </row>
    <row r="37" spans="1:10" x14ac:dyDescent="0.45">
      <c r="A37" t="s">
        <v>525</v>
      </c>
      <c r="B37">
        <v>454</v>
      </c>
      <c r="C37" s="1">
        <v>6558</v>
      </c>
      <c r="D37">
        <f>VLOOKUP(A37,'NWAU per pres ED'!$A$2:$C$109,3,FALSE)</f>
        <v>7.0000000000000007E-2</v>
      </c>
      <c r="E37">
        <f>B37*D37</f>
        <v>31.780000000000005</v>
      </c>
      <c r="F37" s="1">
        <f>C37*D37</f>
        <v>459.06000000000006</v>
      </c>
      <c r="G37" s="1">
        <f>F37*B37</f>
        <v>208413.24000000002</v>
      </c>
      <c r="H37" s="1">
        <f>NEP!$C$6-C37</f>
        <v>-1238</v>
      </c>
      <c r="I37" s="1">
        <f>'NWAU per pres ED'!E99-F37</f>
        <v>-86.659999999999968</v>
      </c>
      <c r="J37" s="1">
        <f>I37*B37</f>
        <v>-39343.639999999985</v>
      </c>
    </row>
    <row r="38" spans="1:10" x14ac:dyDescent="0.45">
      <c r="A38" t="s">
        <v>471</v>
      </c>
      <c r="B38" s="2">
        <v>2888</v>
      </c>
      <c r="C38" s="1">
        <v>6147</v>
      </c>
      <c r="D38">
        <f>VLOOKUP(A38,'NWAU per pres ED'!$A$2:$C$109,3,FALSE)</f>
        <v>0.11</v>
      </c>
      <c r="E38">
        <f>B38*D38</f>
        <v>317.68</v>
      </c>
      <c r="F38" s="1">
        <f>C38*D38</f>
        <v>676.17</v>
      </c>
      <c r="G38" s="1">
        <f>F38*B38</f>
        <v>1952778.96</v>
      </c>
      <c r="H38" s="1">
        <f>NEP!$C$6-C38</f>
        <v>-827</v>
      </c>
      <c r="I38" s="1">
        <f>'NWAU per pres ED'!E45-F38</f>
        <v>-90.969999999999914</v>
      </c>
      <c r="J38" s="1">
        <f>I38*B38</f>
        <v>-262721.35999999975</v>
      </c>
    </row>
    <row r="39" spans="1:10" x14ac:dyDescent="0.45">
      <c r="A39" t="s">
        <v>515</v>
      </c>
      <c r="B39">
        <v>62</v>
      </c>
      <c r="C39" s="1">
        <v>6495</v>
      </c>
      <c r="D39">
        <f>VLOOKUP(A39,'NWAU per pres ED'!$A$2:$C$109,3,FALSE)</f>
        <v>0.08</v>
      </c>
      <c r="E39">
        <f>B39*D39</f>
        <v>4.96</v>
      </c>
      <c r="F39" s="1">
        <f>C39*D39</f>
        <v>519.6</v>
      </c>
      <c r="G39" s="1">
        <f>F39*B39</f>
        <v>32215.200000000001</v>
      </c>
      <c r="H39" s="1">
        <f>NEP!$C$6-C39</f>
        <v>-1175</v>
      </c>
      <c r="I39" s="1">
        <f>'NWAU per pres ED'!E89-F39</f>
        <v>-94</v>
      </c>
      <c r="J39" s="1">
        <f>I39*B39</f>
        <v>-5828</v>
      </c>
    </row>
    <row r="40" spans="1:10" x14ac:dyDescent="0.45">
      <c r="A40" t="s">
        <v>476</v>
      </c>
      <c r="B40" s="2">
        <v>1364</v>
      </c>
      <c r="C40" s="1">
        <v>6451</v>
      </c>
      <c r="D40">
        <f>VLOOKUP(A40,'NWAU per pres ED'!$A$2:$C$109,3,FALSE)</f>
        <v>0.09</v>
      </c>
      <c r="E40">
        <f>B40*D40</f>
        <v>122.75999999999999</v>
      </c>
      <c r="F40" s="1">
        <f>C40*D40</f>
        <v>580.59</v>
      </c>
      <c r="G40" s="1">
        <f>F40*B40</f>
        <v>791924.76</v>
      </c>
      <c r="H40" s="1">
        <f>NEP!$C$6-C40</f>
        <v>-1131</v>
      </c>
      <c r="I40" s="1">
        <f>'NWAU per pres ED'!E50-F40</f>
        <v>-101.79000000000008</v>
      </c>
      <c r="J40" s="1">
        <f>I40*B40</f>
        <v>-138841.56000000011</v>
      </c>
    </row>
    <row r="41" spans="1:10" x14ac:dyDescent="0.45">
      <c r="A41" t="s">
        <v>487</v>
      </c>
      <c r="B41">
        <v>65</v>
      </c>
      <c r="C41" s="1">
        <v>6805</v>
      </c>
      <c r="D41">
        <f>VLOOKUP(A41,'NWAU per pres ED'!$A$2:$C$109,3,FALSE)</f>
        <v>7.0000000000000007E-2</v>
      </c>
      <c r="E41">
        <f>B41*D41</f>
        <v>4.5500000000000007</v>
      </c>
      <c r="F41" s="1">
        <f>C41*D41</f>
        <v>476.35</v>
      </c>
      <c r="G41" s="1">
        <f>F41*B41</f>
        <v>30962.75</v>
      </c>
      <c r="H41" s="1">
        <f>NEP!$C$6-C41</f>
        <v>-1485</v>
      </c>
      <c r="I41" s="1">
        <f>'NWAU per pres ED'!E61-F41</f>
        <v>-103.94999999999999</v>
      </c>
      <c r="J41" s="1">
        <f>I41*B41</f>
        <v>-6756.7499999999991</v>
      </c>
    </row>
    <row r="42" spans="1:10" x14ac:dyDescent="0.45">
      <c r="A42" t="s">
        <v>498</v>
      </c>
      <c r="B42">
        <v>107</v>
      </c>
      <c r="C42" s="1">
        <v>6178</v>
      </c>
      <c r="D42">
        <f>VLOOKUP(A42,'NWAU per pres ED'!$A$2:$C$109,3,FALSE)</f>
        <v>0.13</v>
      </c>
      <c r="E42">
        <f>B42*D42</f>
        <v>13.91</v>
      </c>
      <c r="F42" s="1">
        <f>C42*D42</f>
        <v>803.14</v>
      </c>
      <c r="G42" s="1">
        <f>F42*B42</f>
        <v>85935.98</v>
      </c>
      <c r="H42" s="1">
        <f>NEP!$C$6-C42</f>
        <v>-858</v>
      </c>
      <c r="I42" s="1">
        <f>'NWAU per pres ED'!E72-F42</f>
        <v>-111.53999999999996</v>
      </c>
      <c r="J42" s="1">
        <f>I42*B42</f>
        <v>-11934.779999999995</v>
      </c>
    </row>
    <row r="43" spans="1:10" x14ac:dyDescent="0.45">
      <c r="A43" t="s">
        <v>463</v>
      </c>
      <c r="B43">
        <v>981</v>
      </c>
      <c r="C43" s="1">
        <v>6110</v>
      </c>
      <c r="D43">
        <f>VLOOKUP(A43,'NWAU per pres ED'!$A$2:$C$109,3,FALSE)</f>
        <v>0.15</v>
      </c>
      <c r="E43">
        <f>B43*D43</f>
        <v>147.15</v>
      </c>
      <c r="F43" s="1">
        <f>C43*D43</f>
        <v>916.5</v>
      </c>
      <c r="G43" s="1">
        <f>F43*B43</f>
        <v>899086.5</v>
      </c>
      <c r="H43" s="1">
        <f>NEP!$C$6-C43</f>
        <v>-790</v>
      </c>
      <c r="I43" s="1">
        <f>'NWAU per pres ED'!E37-F43</f>
        <v>-118.5</v>
      </c>
      <c r="J43" s="1">
        <f>I43*B43</f>
        <v>-116248.5</v>
      </c>
    </row>
    <row r="44" spans="1:10" x14ac:dyDescent="0.45">
      <c r="A44" t="s">
        <v>523</v>
      </c>
      <c r="B44">
        <v>91</v>
      </c>
      <c r="C44" s="1">
        <v>7036</v>
      </c>
      <c r="D44">
        <f>VLOOKUP(A44,'NWAU per pres ED'!$A$2:$C$109,3,FALSE)</f>
        <v>7.0000000000000007E-2</v>
      </c>
      <c r="E44">
        <f>B44*D44</f>
        <v>6.370000000000001</v>
      </c>
      <c r="F44" s="1">
        <f>C44*D44</f>
        <v>492.52000000000004</v>
      </c>
      <c r="G44" s="1">
        <f>F44*B44</f>
        <v>44819.320000000007</v>
      </c>
      <c r="H44" s="1">
        <f>NEP!$C$6-C44</f>
        <v>-1716</v>
      </c>
      <c r="I44" s="1">
        <f>'NWAU per pres ED'!E97-F44</f>
        <v>-120.11999999999995</v>
      </c>
      <c r="J44" s="1">
        <f>I44*B44</f>
        <v>-10930.919999999995</v>
      </c>
    </row>
    <row r="45" spans="1:10" x14ac:dyDescent="0.45">
      <c r="A45" t="s">
        <v>504</v>
      </c>
      <c r="B45">
        <v>480</v>
      </c>
      <c r="C45" s="1">
        <v>6041</v>
      </c>
      <c r="D45">
        <f>VLOOKUP(A45,'NWAU per pres ED'!$A$2:$C$109,3,FALSE)</f>
        <v>0.17</v>
      </c>
      <c r="E45">
        <f>B45*D45</f>
        <v>81.600000000000009</v>
      </c>
      <c r="F45" s="1">
        <f>C45*D45</f>
        <v>1026.97</v>
      </c>
      <c r="G45" s="1">
        <f>F45*B45</f>
        <v>492945.60000000003</v>
      </c>
      <c r="H45" s="1">
        <f>NEP!$C$6-C45</f>
        <v>-721</v>
      </c>
      <c r="I45" s="1">
        <f>'NWAU per pres ED'!E78-F45</f>
        <v>-122.56999999999994</v>
      </c>
      <c r="J45" s="1">
        <f>I45*B45</f>
        <v>-58833.599999999969</v>
      </c>
    </row>
    <row r="46" spans="1:10" x14ac:dyDescent="0.45">
      <c r="A46" t="s">
        <v>473</v>
      </c>
      <c r="B46">
        <v>292</v>
      </c>
      <c r="C46" s="1">
        <v>6626</v>
      </c>
      <c r="D46">
        <f>VLOOKUP(A46,'NWAU per pres ED'!$A$2:$C$109,3,FALSE)</f>
        <v>0.1</v>
      </c>
      <c r="E46">
        <f>B46*D46</f>
        <v>29.200000000000003</v>
      </c>
      <c r="F46" s="1">
        <f>C46*D46</f>
        <v>662.6</v>
      </c>
      <c r="G46" s="1">
        <f>F46*B46</f>
        <v>193479.2</v>
      </c>
      <c r="H46" s="1">
        <f>NEP!$C$6-C46</f>
        <v>-1306</v>
      </c>
      <c r="I46" s="1">
        <f>'NWAU per pres ED'!E47-F46</f>
        <v>-130.59999999999991</v>
      </c>
      <c r="J46" s="1">
        <f>I46*B46</f>
        <v>-38135.199999999975</v>
      </c>
    </row>
    <row r="47" spans="1:10" x14ac:dyDescent="0.45">
      <c r="A47" t="s">
        <v>480</v>
      </c>
      <c r="B47" s="2">
        <v>1371</v>
      </c>
      <c r="C47" s="1">
        <v>6826</v>
      </c>
      <c r="D47">
        <f>VLOOKUP(A47,'NWAU per pres ED'!$A$2:$C$109,3,FALSE)</f>
        <v>0.09</v>
      </c>
      <c r="E47">
        <f>B47*D47</f>
        <v>123.39</v>
      </c>
      <c r="F47" s="1">
        <f>C47*D47</f>
        <v>614.34</v>
      </c>
      <c r="G47" s="1">
        <f>F47*B47</f>
        <v>842260.14</v>
      </c>
      <c r="H47" s="1">
        <f>NEP!$C$6-C47</f>
        <v>-1506</v>
      </c>
      <c r="I47" s="1">
        <f>'NWAU per pres ED'!E54-F47</f>
        <v>-135.54000000000002</v>
      </c>
      <c r="J47" s="1">
        <f>I47*B47</f>
        <v>-185825.34000000003</v>
      </c>
    </row>
    <row r="48" spans="1:10" x14ac:dyDescent="0.45">
      <c r="A48" t="s">
        <v>503</v>
      </c>
      <c r="B48">
        <v>31</v>
      </c>
      <c r="C48" s="1">
        <v>6376</v>
      </c>
      <c r="D48">
        <f>VLOOKUP(A48,'NWAU per pres ED'!$A$2:$C$109,3,FALSE)</f>
        <v>0.13</v>
      </c>
      <c r="E48">
        <f>B48*D48</f>
        <v>4.03</v>
      </c>
      <c r="F48" s="1">
        <f>C48*D48</f>
        <v>828.88</v>
      </c>
      <c r="G48" s="1">
        <f>F48*B48</f>
        <v>25695.279999999999</v>
      </c>
      <c r="H48" s="1">
        <f>NEP!$C$6-C48</f>
        <v>-1056</v>
      </c>
      <c r="I48" s="1">
        <f>'NWAU per pres ED'!E77-F48</f>
        <v>-137.27999999999997</v>
      </c>
      <c r="J48" s="1">
        <f>I48*B48</f>
        <v>-4255.6799999999994</v>
      </c>
    </row>
    <row r="49" spans="1:10" x14ac:dyDescent="0.45">
      <c r="A49" t="s">
        <v>531</v>
      </c>
      <c r="B49">
        <v>91</v>
      </c>
      <c r="C49" s="1">
        <v>5930</v>
      </c>
      <c r="D49">
        <f>VLOOKUP(A49,'NWAU per pres ED'!$A$2:$C$109,3,FALSE)</f>
        <v>0.23</v>
      </c>
      <c r="E49">
        <f>B49*D49</f>
        <v>20.93</v>
      </c>
      <c r="F49" s="1">
        <f>C49*D49</f>
        <v>1363.9</v>
      </c>
      <c r="G49" s="1">
        <f>F49*B49</f>
        <v>124114.90000000001</v>
      </c>
      <c r="H49" s="1">
        <f>NEP!$C$6-C49</f>
        <v>-610</v>
      </c>
      <c r="I49" s="1">
        <f>'NWAU per pres ED'!E105-F49</f>
        <v>-140.30000000000018</v>
      </c>
      <c r="J49" s="1">
        <f>I49*B49</f>
        <v>-12767.300000000017</v>
      </c>
    </row>
    <row r="50" spans="1:10" x14ac:dyDescent="0.45">
      <c r="A50" t="s">
        <v>466</v>
      </c>
      <c r="B50">
        <v>996</v>
      </c>
      <c r="C50" s="1">
        <v>6326</v>
      </c>
      <c r="D50">
        <f>VLOOKUP(A50,'NWAU per pres ED'!$A$2:$C$109,3,FALSE)</f>
        <v>0.14000000000000001</v>
      </c>
      <c r="E50">
        <f>B50*D50</f>
        <v>139.44000000000003</v>
      </c>
      <c r="F50" s="1">
        <f>C50*D50</f>
        <v>885.6400000000001</v>
      </c>
      <c r="G50" s="1">
        <f>F50*B50</f>
        <v>882097.44000000006</v>
      </c>
      <c r="H50" s="1">
        <f>NEP!$C$6-C50</f>
        <v>-1006</v>
      </c>
      <c r="I50" s="1">
        <f>'NWAU per pres ED'!E40-F50</f>
        <v>-140.83999999999992</v>
      </c>
      <c r="J50" s="1">
        <f>I50*B50</f>
        <v>-140276.63999999993</v>
      </c>
    </row>
    <row r="51" spans="1:10" x14ac:dyDescent="0.45">
      <c r="A51" t="s">
        <v>448</v>
      </c>
      <c r="B51">
        <v>908</v>
      </c>
      <c r="C51" s="1">
        <v>6043</v>
      </c>
      <c r="D51">
        <f>VLOOKUP(A51,'NWAU per pres ED'!$A$2:$C$109,3,FALSE)</f>
        <v>0.2</v>
      </c>
      <c r="E51">
        <f>B51*D51</f>
        <v>181.60000000000002</v>
      </c>
      <c r="F51" s="1">
        <f>C51*D51</f>
        <v>1208.6000000000001</v>
      </c>
      <c r="G51" s="1">
        <f>F51*B51</f>
        <v>1097408.8</v>
      </c>
      <c r="H51" s="1">
        <f>NEP!$C$6-C51</f>
        <v>-723</v>
      </c>
      <c r="I51" s="1">
        <f>'NWAU per pres ED'!E22-F51</f>
        <v>-144.59999999999991</v>
      </c>
      <c r="J51" s="1">
        <f>I51*B51</f>
        <v>-131296.79999999993</v>
      </c>
    </row>
    <row r="52" spans="1:10" x14ac:dyDescent="0.45">
      <c r="A52" t="s">
        <v>522</v>
      </c>
      <c r="B52">
        <v>42</v>
      </c>
      <c r="C52" s="1">
        <v>7129</v>
      </c>
      <c r="D52">
        <f>VLOOKUP(A52,'NWAU per pres ED'!$A$2:$C$109,3,FALSE)</f>
        <v>0.08</v>
      </c>
      <c r="E52">
        <f>B52*D52</f>
        <v>3.36</v>
      </c>
      <c r="F52" s="1">
        <f>C52*D52</f>
        <v>570.32000000000005</v>
      </c>
      <c r="G52" s="1">
        <f>F52*B52</f>
        <v>23953.440000000002</v>
      </c>
      <c r="H52" s="1">
        <f>NEP!$C$6-C52</f>
        <v>-1809</v>
      </c>
      <c r="I52" s="1">
        <f>'NWAU per pres ED'!E96-F52</f>
        <v>-144.72000000000003</v>
      </c>
      <c r="J52" s="1">
        <f>I52*B52</f>
        <v>-6078.2400000000016</v>
      </c>
    </row>
    <row r="53" spans="1:10" x14ac:dyDescent="0.45">
      <c r="A53" t="s">
        <v>453</v>
      </c>
      <c r="B53" s="2">
        <v>1481</v>
      </c>
      <c r="C53" s="1">
        <v>6312</v>
      </c>
      <c r="D53">
        <f>VLOOKUP(A53,'NWAU per pres ED'!$A$2:$C$109,3,FALSE)</f>
        <v>0.16</v>
      </c>
      <c r="E53">
        <f>B53*D53</f>
        <v>236.96</v>
      </c>
      <c r="F53" s="1">
        <f>C53*D53</f>
        <v>1009.9200000000001</v>
      </c>
      <c r="G53" s="1">
        <f>F53*B53</f>
        <v>1495691.52</v>
      </c>
      <c r="H53" s="1">
        <f>NEP!$C$6-C53</f>
        <v>-992</v>
      </c>
      <c r="I53" s="1">
        <f>'NWAU per pres ED'!E27-F53</f>
        <v>-158.72000000000014</v>
      </c>
      <c r="J53" s="1">
        <f>I53*B53</f>
        <v>-235064.32000000021</v>
      </c>
    </row>
    <row r="54" spans="1:10" x14ac:dyDescent="0.45">
      <c r="A54" t="s">
        <v>469</v>
      </c>
      <c r="B54" s="2">
        <v>1884</v>
      </c>
      <c r="C54" s="1">
        <v>6648</v>
      </c>
      <c r="D54">
        <f>VLOOKUP(A54,'NWAU per pres ED'!$A$2:$C$109,3,FALSE)</f>
        <v>0.12</v>
      </c>
      <c r="E54">
        <f>B54*D54</f>
        <v>226.07999999999998</v>
      </c>
      <c r="F54" s="1">
        <f>C54*D54</f>
        <v>797.76</v>
      </c>
      <c r="G54" s="1">
        <f>F54*B54</f>
        <v>1502979.84</v>
      </c>
      <c r="H54" s="1">
        <f>NEP!$C$6-C54</f>
        <v>-1328</v>
      </c>
      <c r="I54" s="1">
        <f>'NWAU per pres ED'!E43-F54</f>
        <v>-159.36000000000001</v>
      </c>
      <c r="J54" s="1">
        <f>I54*B54</f>
        <v>-300234.24000000005</v>
      </c>
    </row>
    <row r="55" spans="1:10" x14ac:dyDescent="0.45">
      <c r="A55" t="s">
        <v>439</v>
      </c>
      <c r="B55" s="2">
        <v>3337</v>
      </c>
      <c r="C55" s="1">
        <v>6047</v>
      </c>
      <c r="D55">
        <f>VLOOKUP(A55,'NWAU per pres ED'!$A$2:$C$109,3,FALSE)</f>
        <v>0.22</v>
      </c>
      <c r="E55">
        <f>B55*D55</f>
        <v>734.14</v>
      </c>
      <c r="F55" s="1">
        <f>C55*D55</f>
        <v>1330.34</v>
      </c>
      <c r="G55" s="1">
        <f>F55*B55</f>
        <v>4439344.58</v>
      </c>
      <c r="H55" s="1">
        <f>NEP!$C$6-C55</f>
        <v>-727</v>
      </c>
      <c r="I55" s="1">
        <f>'NWAU per pres ED'!E13-F55</f>
        <v>-159.94000000000005</v>
      </c>
      <c r="J55" s="1">
        <f>I55*B55</f>
        <v>-533719.78000000014</v>
      </c>
    </row>
    <row r="56" spans="1:10" x14ac:dyDescent="0.45">
      <c r="A56" t="s">
        <v>519</v>
      </c>
      <c r="B56">
        <v>230</v>
      </c>
      <c r="C56" s="1">
        <v>7100</v>
      </c>
      <c r="D56">
        <f>VLOOKUP(A56,'NWAU per pres ED'!$A$2:$C$109,3,FALSE)</f>
        <v>0.09</v>
      </c>
      <c r="E56">
        <f>B56*D56</f>
        <v>20.7</v>
      </c>
      <c r="F56" s="1">
        <f>C56*D56</f>
        <v>639</v>
      </c>
      <c r="G56" s="1">
        <f>F56*B56</f>
        <v>146970</v>
      </c>
      <c r="H56" s="1">
        <f>NEP!$C$6-C56</f>
        <v>-1780</v>
      </c>
      <c r="I56" s="1">
        <f>'NWAU per pres ED'!E93-F56</f>
        <v>-160.19999999999999</v>
      </c>
      <c r="J56" s="1">
        <f>I56*B56</f>
        <v>-36846</v>
      </c>
    </row>
    <row r="57" spans="1:10" x14ac:dyDescent="0.45">
      <c r="A57" t="s">
        <v>460</v>
      </c>
      <c r="B57" s="2">
        <v>1609</v>
      </c>
      <c r="C57" s="1">
        <v>6221</v>
      </c>
      <c r="D57">
        <f>VLOOKUP(A57,'NWAU per pres ED'!$A$2:$C$109,3,FALSE)</f>
        <v>0.18</v>
      </c>
      <c r="E57">
        <f>B57*D57</f>
        <v>289.62</v>
      </c>
      <c r="F57" s="1">
        <f>C57*D57</f>
        <v>1119.78</v>
      </c>
      <c r="G57" s="1">
        <f>F57*B57</f>
        <v>1801726.02</v>
      </c>
      <c r="H57" s="1">
        <f>NEP!$C$6-C57</f>
        <v>-901</v>
      </c>
      <c r="I57" s="1">
        <f>'NWAU per pres ED'!E34-F57</f>
        <v>-162.17999999999984</v>
      </c>
      <c r="J57" s="1">
        <f>I57*B57</f>
        <v>-260947.61999999973</v>
      </c>
    </row>
    <row r="58" spans="1:10" x14ac:dyDescent="0.45">
      <c r="A58" t="s">
        <v>527</v>
      </c>
      <c r="B58">
        <v>42</v>
      </c>
      <c r="C58" s="1">
        <v>8633</v>
      </c>
      <c r="D58">
        <f>VLOOKUP(A58,'NWAU per pres ED'!$A$2:$C$109,3,FALSE)</f>
        <v>0.05</v>
      </c>
      <c r="E58">
        <f>B58*D58</f>
        <v>2.1</v>
      </c>
      <c r="F58" s="1">
        <f>C58*D58</f>
        <v>431.65000000000003</v>
      </c>
      <c r="G58" s="1">
        <f>F58*B58</f>
        <v>18129.300000000003</v>
      </c>
      <c r="H58" s="1">
        <f>NEP!$C$6-C58</f>
        <v>-3313</v>
      </c>
      <c r="I58" s="1">
        <f>'NWAU per pres ED'!E101-F58</f>
        <v>-165.65000000000003</v>
      </c>
      <c r="J58" s="1">
        <f>I58*B58</f>
        <v>-6957.3000000000011</v>
      </c>
    </row>
    <row r="59" spans="1:10" x14ac:dyDescent="0.45">
      <c r="A59" t="s">
        <v>518</v>
      </c>
      <c r="B59">
        <v>470</v>
      </c>
      <c r="C59" s="1">
        <v>7392</v>
      </c>
      <c r="D59">
        <f>VLOOKUP(A59,'NWAU per pres ED'!$A$2:$C$109,3,FALSE)</f>
        <v>0.08</v>
      </c>
      <c r="E59">
        <f>B59*D59</f>
        <v>37.6</v>
      </c>
      <c r="F59" s="1">
        <f>C59*D59</f>
        <v>591.36</v>
      </c>
      <c r="G59" s="1">
        <f>F59*B59</f>
        <v>277939.20000000001</v>
      </c>
      <c r="H59" s="1">
        <f>NEP!$C$6-C59</f>
        <v>-2072</v>
      </c>
      <c r="I59" s="1">
        <f>'NWAU per pres ED'!E92-F59</f>
        <v>-165.76</v>
      </c>
      <c r="J59" s="1">
        <f>I59*B59</f>
        <v>-77907.199999999997</v>
      </c>
    </row>
    <row r="60" spans="1:10" x14ac:dyDescent="0.45">
      <c r="A60" t="s">
        <v>479</v>
      </c>
      <c r="B60">
        <v>368</v>
      </c>
      <c r="C60" s="1">
        <v>7438</v>
      </c>
      <c r="D60">
        <f>VLOOKUP(A60,'NWAU per pres ED'!$A$2:$C$109,3,FALSE)</f>
        <v>0.08</v>
      </c>
      <c r="E60">
        <f>B60*D60</f>
        <v>29.44</v>
      </c>
      <c r="F60" s="1">
        <f>C60*D60</f>
        <v>595.04</v>
      </c>
      <c r="G60" s="1">
        <f>F60*B60</f>
        <v>218974.71999999997</v>
      </c>
      <c r="H60" s="1">
        <f>NEP!$C$6-C60</f>
        <v>-2118</v>
      </c>
      <c r="I60" s="1">
        <f>'NWAU per pres ED'!E53-F60</f>
        <v>-169.43999999999994</v>
      </c>
      <c r="J60" s="1">
        <f>I60*B60</f>
        <v>-62353.919999999976</v>
      </c>
    </row>
    <row r="61" spans="1:10" x14ac:dyDescent="0.45">
      <c r="A61" t="s">
        <v>534</v>
      </c>
      <c r="B61">
        <v>400</v>
      </c>
      <c r="C61" s="1">
        <v>7441</v>
      </c>
      <c r="D61">
        <f>VLOOKUP(A61,'NWAU per pres ED'!$A$2:$C$109,3,FALSE)</f>
        <v>0.08</v>
      </c>
      <c r="E61">
        <f>B61*D61</f>
        <v>32</v>
      </c>
      <c r="F61" s="1">
        <f>C61*D61</f>
        <v>595.28</v>
      </c>
      <c r="G61" s="1">
        <f>F61*B61</f>
        <v>238112</v>
      </c>
      <c r="H61" s="1">
        <f>NEP!$C$6-C61</f>
        <v>-2121</v>
      </c>
      <c r="I61" s="1">
        <f>'NWAU per pres ED'!E108-F61</f>
        <v>-169.67999999999995</v>
      </c>
      <c r="J61" s="1">
        <f>I61*B61</f>
        <v>-67871.999999999985</v>
      </c>
    </row>
    <row r="62" spans="1:10" x14ac:dyDescent="0.45">
      <c r="A62" t="s">
        <v>470</v>
      </c>
      <c r="B62">
        <v>795</v>
      </c>
      <c r="C62" s="1">
        <v>6772</v>
      </c>
      <c r="D62">
        <f>VLOOKUP(A62,'NWAU per pres ED'!$A$2:$C$109,3,FALSE)</f>
        <v>0.12</v>
      </c>
      <c r="E62">
        <f>B62*D62</f>
        <v>95.399999999999991</v>
      </c>
      <c r="F62" s="1">
        <f>C62*D62</f>
        <v>812.64</v>
      </c>
      <c r="G62" s="1">
        <f>F62*B62</f>
        <v>646048.80000000005</v>
      </c>
      <c r="H62" s="1">
        <f>NEP!$C$6-C62</f>
        <v>-1452</v>
      </c>
      <c r="I62" s="1">
        <f>'NWAU per pres ED'!E44-F62</f>
        <v>-174.24</v>
      </c>
      <c r="J62" s="1">
        <f>I62*B62</f>
        <v>-138520.80000000002</v>
      </c>
    </row>
    <row r="63" spans="1:10" x14ac:dyDescent="0.45">
      <c r="A63" t="s">
        <v>513</v>
      </c>
      <c r="B63" s="2">
        <v>1343</v>
      </c>
      <c r="C63" s="1">
        <v>6911</v>
      </c>
      <c r="D63">
        <f>VLOOKUP(A63,'NWAU per pres ED'!$A$2:$C$109,3,FALSE)</f>
        <v>0.11</v>
      </c>
      <c r="E63">
        <f>B63*D63</f>
        <v>147.72999999999999</v>
      </c>
      <c r="F63" s="1">
        <f>C63*D63</f>
        <v>760.21</v>
      </c>
      <c r="G63" s="1">
        <f>F63*B63</f>
        <v>1020962.03</v>
      </c>
      <c r="H63" s="1">
        <f>NEP!$C$6-C63</f>
        <v>-1591</v>
      </c>
      <c r="I63" s="1">
        <f>'NWAU per pres ED'!E87-F63</f>
        <v>-175.0100000000001</v>
      </c>
      <c r="J63" s="1">
        <f>I63*B63</f>
        <v>-235038.43000000014</v>
      </c>
    </row>
    <row r="64" spans="1:10" x14ac:dyDescent="0.45">
      <c r="A64" t="s">
        <v>450</v>
      </c>
      <c r="B64" s="2">
        <v>1984</v>
      </c>
      <c r="C64" s="1">
        <v>6313</v>
      </c>
      <c r="D64">
        <f>VLOOKUP(A64,'NWAU per pres ED'!$A$2:$C$109,3,FALSE)</f>
        <v>0.18</v>
      </c>
      <c r="E64">
        <f>B64*D64</f>
        <v>357.12</v>
      </c>
      <c r="F64" s="1">
        <f>C64*D64</f>
        <v>1136.3399999999999</v>
      </c>
      <c r="G64" s="1">
        <f>F64*B64</f>
        <v>2254498.56</v>
      </c>
      <c r="H64" s="1">
        <f>NEP!$C$6-C64</f>
        <v>-993</v>
      </c>
      <c r="I64" s="1">
        <f>'NWAU per pres ED'!E24-F64</f>
        <v>-178.7399999999999</v>
      </c>
      <c r="J64" s="1">
        <f>I64*B64</f>
        <v>-354620.1599999998</v>
      </c>
    </row>
    <row r="65" spans="1:10" x14ac:dyDescent="0.45">
      <c r="A65" t="s">
        <v>441</v>
      </c>
      <c r="B65">
        <v>870</v>
      </c>
      <c r="C65" s="1">
        <v>6176</v>
      </c>
      <c r="D65">
        <f>VLOOKUP(A65,'NWAU per pres ED'!$A$2:$C$109,3,FALSE)</f>
        <v>0.21</v>
      </c>
      <c r="E65">
        <f>B65*D65</f>
        <v>182.7</v>
      </c>
      <c r="F65" s="1">
        <f>C65*D65</f>
        <v>1296.96</v>
      </c>
      <c r="G65" s="1">
        <f>F65*B65</f>
        <v>1128355.2</v>
      </c>
      <c r="H65" s="1">
        <f>NEP!$C$6-C65</f>
        <v>-856</v>
      </c>
      <c r="I65" s="1">
        <f>'NWAU per pres ED'!E15-F65</f>
        <v>-179.76000000000022</v>
      </c>
      <c r="J65" s="1">
        <f>I65*B65</f>
        <v>-156391.20000000019</v>
      </c>
    </row>
    <row r="66" spans="1:10" x14ac:dyDescent="0.45">
      <c r="A66" t="s">
        <v>520</v>
      </c>
      <c r="B66">
        <v>254</v>
      </c>
      <c r="C66" s="1">
        <v>7166</v>
      </c>
      <c r="D66">
        <f>VLOOKUP(A66,'NWAU per pres ED'!$A$2:$C$109,3,FALSE)</f>
        <v>0.1</v>
      </c>
      <c r="E66">
        <f>B66*D66</f>
        <v>25.400000000000002</v>
      </c>
      <c r="F66" s="1">
        <f>C66*D66</f>
        <v>716.6</v>
      </c>
      <c r="G66" s="1">
        <f>F66*B66</f>
        <v>182016.4</v>
      </c>
      <c r="H66" s="1">
        <f>NEP!$C$6-C66</f>
        <v>-1846</v>
      </c>
      <c r="I66" s="1">
        <f>'NWAU per pres ED'!E94-F66</f>
        <v>-184.60000000000002</v>
      </c>
      <c r="J66" s="1">
        <f>I66*B66</f>
        <v>-46888.400000000009</v>
      </c>
    </row>
    <row r="67" spans="1:10" x14ac:dyDescent="0.45">
      <c r="A67" t="s">
        <v>467</v>
      </c>
      <c r="B67" s="2">
        <v>3001</v>
      </c>
      <c r="C67" s="1">
        <v>6773</v>
      </c>
      <c r="D67">
        <f>VLOOKUP(A67,'NWAU per pres ED'!$A$2:$C$109,3,FALSE)</f>
        <v>0.13</v>
      </c>
      <c r="E67">
        <f>B67*D67</f>
        <v>390.13</v>
      </c>
      <c r="F67" s="1">
        <f>C67*D67</f>
        <v>880.49</v>
      </c>
      <c r="G67" s="1">
        <f>F67*B67</f>
        <v>2642350.4900000002</v>
      </c>
      <c r="H67" s="1">
        <f>NEP!$C$6-C67</f>
        <v>-1453</v>
      </c>
      <c r="I67" s="1">
        <f>'NWAU per pres ED'!E41-F67</f>
        <v>-188.8900000000001</v>
      </c>
      <c r="J67" s="1">
        <f>I67*B67</f>
        <v>-566858.89000000025</v>
      </c>
    </row>
    <row r="68" spans="1:10" x14ac:dyDescent="0.45">
      <c r="A68" t="s">
        <v>475</v>
      </c>
      <c r="B68" s="2">
        <v>1815</v>
      </c>
      <c r="C68" s="1">
        <v>7211</v>
      </c>
      <c r="D68">
        <f>VLOOKUP(A68,'NWAU per pres ED'!$A$2:$C$109,3,FALSE)</f>
        <v>0.1</v>
      </c>
      <c r="E68">
        <f>B68*D68</f>
        <v>181.5</v>
      </c>
      <c r="F68" s="1">
        <f>C68*D68</f>
        <v>721.1</v>
      </c>
      <c r="G68" s="1">
        <f>F68*B68</f>
        <v>1308796.5</v>
      </c>
      <c r="H68" s="1">
        <f>NEP!$C$6-C68</f>
        <v>-1891</v>
      </c>
      <c r="I68" s="1">
        <f>'NWAU per pres ED'!E49-F68</f>
        <v>-189.10000000000002</v>
      </c>
      <c r="J68" s="1">
        <f>I68*B68</f>
        <v>-343216.50000000006</v>
      </c>
    </row>
    <row r="69" spans="1:10" x14ac:dyDescent="0.45">
      <c r="A69" t="s">
        <v>516</v>
      </c>
      <c r="B69">
        <v>79</v>
      </c>
      <c r="C69" s="1">
        <v>6922</v>
      </c>
      <c r="D69">
        <f>VLOOKUP(A69,'NWAU per pres ED'!$A$2:$C$109,3,FALSE)</f>
        <v>0.12</v>
      </c>
      <c r="E69">
        <f>B69*D69</f>
        <v>9.48</v>
      </c>
      <c r="F69" s="1">
        <f>C69*D69</f>
        <v>830.64</v>
      </c>
      <c r="G69" s="1">
        <f>F69*B69</f>
        <v>65620.56</v>
      </c>
      <c r="H69" s="1">
        <f>NEP!$C$6-C69</f>
        <v>-1602</v>
      </c>
      <c r="I69" s="1">
        <f>'NWAU per pres ED'!E90-F69</f>
        <v>-192.2399999999999</v>
      </c>
      <c r="J69" s="1">
        <f>I69*B69</f>
        <v>-15186.959999999992</v>
      </c>
    </row>
    <row r="70" spans="1:10" x14ac:dyDescent="0.45">
      <c r="A70" t="s">
        <v>495</v>
      </c>
      <c r="B70">
        <v>866</v>
      </c>
      <c r="C70" s="1">
        <v>6453</v>
      </c>
      <c r="D70">
        <f>VLOOKUP(A70,'NWAU per pres ED'!$A$2:$C$109,3,FALSE)</f>
        <v>0.17</v>
      </c>
      <c r="E70">
        <f>B70*D70</f>
        <v>147.22</v>
      </c>
      <c r="F70" s="1">
        <f>C70*D70</f>
        <v>1097.01</v>
      </c>
      <c r="G70" s="1">
        <f>F70*B70</f>
        <v>950010.66</v>
      </c>
      <c r="H70" s="1">
        <f>NEP!$C$6-C70</f>
        <v>-1133</v>
      </c>
      <c r="I70" s="1">
        <f>'NWAU per pres ED'!E69-F70</f>
        <v>-192.61</v>
      </c>
      <c r="J70" s="1">
        <f>I70*B70</f>
        <v>-166800.26</v>
      </c>
    </row>
    <row r="71" spans="1:10" x14ac:dyDescent="0.45">
      <c r="A71" t="s">
        <v>517</v>
      </c>
      <c r="B71">
        <v>684</v>
      </c>
      <c r="C71" s="1">
        <v>7481</v>
      </c>
      <c r="D71">
        <f>VLOOKUP(A71,'NWAU per pres ED'!$A$2:$C$109,3,FALSE)</f>
        <v>0.09</v>
      </c>
      <c r="E71">
        <f>B71*D71</f>
        <v>61.559999999999995</v>
      </c>
      <c r="F71" s="1">
        <f>C71*D71</f>
        <v>673.29</v>
      </c>
      <c r="G71" s="1">
        <f>F71*B71</f>
        <v>460530.36</v>
      </c>
      <c r="H71" s="1">
        <f>NEP!$C$6-C71</f>
        <v>-2161</v>
      </c>
      <c r="I71" s="1">
        <f>'NWAU per pres ED'!E91-F71</f>
        <v>-194.49</v>
      </c>
      <c r="J71" s="1">
        <f>I71*B71</f>
        <v>-133031.16</v>
      </c>
    </row>
    <row r="72" spans="1:10" x14ac:dyDescent="0.45">
      <c r="A72" t="s">
        <v>483</v>
      </c>
      <c r="B72">
        <v>105</v>
      </c>
      <c r="C72" s="1">
        <v>8136</v>
      </c>
      <c r="D72">
        <f>VLOOKUP(A72,'NWAU per pres ED'!$A$2:$C$109,3,FALSE)</f>
        <v>7.0000000000000007E-2</v>
      </c>
      <c r="E72">
        <f>B72*D72</f>
        <v>7.3500000000000005</v>
      </c>
      <c r="F72" s="1">
        <f>C72*D72</f>
        <v>569.5200000000001</v>
      </c>
      <c r="G72" s="1">
        <f>F72*B72</f>
        <v>59799.600000000013</v>
      </c>
      <c r="H72" s="1">
        <f>NEP!$C$6-C72</f>
        <v>-2816</v>
      </c>
      <c r="I72" s="1">
        <f>'NWAU per pres ED'!E57-F72</f>
        <v>-197.12000000000012</v>
      </c>
      <c r="J72" s="1">
        <f>I72*B72</f>
        <v>-20697.600000000013</v>
      </c>
    </row>
    <row r="73" spans="1:10" x14ac:dyDescent="0.45">
      <c r="A73" t="s">
        <v>452</v>
      </c>
      <c r="B73">
        <v>290</v>
      </c>
      <c r="C73" s="1">
        <v>6507</v>
      </c>
      <c r="D73">
        <f>VLOOKUP(A73,'NWAU per pres ED'!$A$2:$C$109,3,FALSE)</f>
        <v>0.17</v>
      </c>
      <c r="E73">
        <f>B73*D73</f>
        <v>49.300000000000004</v>
      </c>
      <c r="F73" s="1">
        <f>C73*D73</f>
        <v>1106.19</v>
      </c>
      <c r="G73" s="1">
        <f>F73*B73</f>
        <v>320795.10000000003</v>
      </c>
      <c r="H73" s="1">
        <f>NEP!$C$6-C73</f>
        <v>-1187</v>
      </c>
      <c r="I73" s="1">
        <f>'NWAU per pres ED'!E26-F73</f>
        <v>-201.79000000000008</v>
      </c>
      <c r="J73" s="1">
        <f>I73*B73</f>
        <v>-58519.10000000002</v>
      </c>
    </row>
    <row r="74" spans="1:10" x14ac:dyDescent="0.45">
      <c r="A74" t="s">
        <v>435</v>
      </c>
      <c r="B74" s="2">
        <v>1406</v>
      </c>
      <c r="C74" s="1">
        <v>6098</v>
      </c>
      <c r="D74">
        <f>VLOOKUP(A74,'NWAU per pres ED'!$A$2:$C$109,3,FALSE)</f>
        <v>0.26</v>
      </c>
      <c r="E74">
        <f>B74*D74</f>
        <v>365.56</v>
      </c>
      <c r="F74" s="1">
        <f>C74*D74</f>
        <v>1585.48</v>
      </c>
      <c r="G74" s="1">
        <f>F74*B74</f>
        <v>2229184.88</v>
      </c>
      <c r="H74" s="1">
        <f>NEP!$C$6-C74</f>
        <v>-778</v>
      </c>
      <c r="I74" s="1">
        <f>'NWAU per pres ED'!E9-F74</f>
        <v>-202.27999999999997</v>
      </c>
      <c r="J74" s="1">
        <f>I74*B74</f>
        <v>-284405.67999999993</v>
      </c>
    </row>
    <row r="75" spans="1:10" x14ac:dyDescent="0.45">
      <c r="A75" t="s">
        <v>446</v>
      </c>
      <c r="B75" s="2">
        <v>2968</v>
      </c>
      <c r="C75" s="1">
        <v>6336</v>
      </c>
      <c r="D75">
        <f>VLOOKUP(A75,'NWAU per pres ED'!$A$2:$C$109,3,FALSE)</f>
        <v>0.2</v>
      </c>
      <c r="E75">
        <f>B75*D75</f>
        <v>593.6</v>
      </c>
      <c r="F75" s="1">
        <f>C75*D75</f>
        <v>1267.2</v>
      </c>
      <c r="G75" s="1">
        <f>F75*B75</f>
        <v>3761049.6000000001</v>
      </c>
      <c r="H75" s="1">
        <f>NEP!$C$6-C75</f>
        <v>-1016</v>
      </c>
      <c r="I75" s="1">
        <f>'NWAU per pres ED'!E20-F75</f>
        <v>-203.20000000000005</v>
      </c>
      <c r="J75" s="1">
        <f>I75*B75</f>
        <v>-603097.60000000009</v>
      </c>
    </row>
    <row r="76" spans="1:10" x14ac:dyDescent="0.45">
      <c r="A76" t="s">
        <v>502</v>
      </c>
      <c r="B76">
        <v>35</v>
      </c>
      <c r="C76" s="1">
        <v>7041</v>
      </c>
      <c r="D76">
        <f>VLOOKUP(A76,'NWAU per pres ED'!$A$2:$C$109,3,FALSE)</f>
        <v>0.12</v>
      </c>
      <c r="E76">
        <f>B76*D76</f>
        <v>4.2</v>
      </c>
      <c r="F76" s="1">
        <f>C76*D76</f>
        <v>844.92</v>
      </c>
      <c r="G76" s="1">
        <f>F76*B76</f>
        <v>29572.199999999997</v>
      </c>
      <c r="H76" s="1">
        <f>NEP!$C$6-C76</f>
        <v>-1721</v>
      </c>
      <c r="I76" s="1">
        <f>'NWAU per pres ED'!E76-F76</f>
        <v>-206.51999999999998</v>
      </c>
      <c r="J76" s="1">
        <f>I76*B76</f>
        <v>-7228.1999999999989</v>
      </c>
    </row>
    <row r="77" spans="1:10" x14ac:dyDescent="0.45">
      <c r="A77" t="s">
        <v>508</v>
      </c>
      <c r="B77">
        <v>187</v>
      </c>
      <c r="C77" s="1">
        <v>6626</v>
      </c>
      <c r="D77">
        <f>VLOOKUP(A77,'NWAU per pres ED'!$A$2:$C$109,3,FALSE)</f>
        <v>0.16</v>
      </c>
      <c r="E77">
        <f>B77*D77</f>
        <v>29.92</v>
      </c>
      <c r="F77" s="1">
        <f>C77*D77</f>
        <v>1060.1600000000001</v>
      </c>
      <c r="G77" s="1">
        <f>F77*B77</f>
        <v>198249.92</v>
      </c>
      <c r="H77" s="1">
        <f>NEP!$C$6-C77</f>
        <v>-1306</v>
      </c>
      <c r="I77" s="1">
        <f>'NWAU per pres ED'!E82-F77</f>
        <v>-208.95999999999992</v>
      </c>
      <c r="J77" s="1">
        <f>I77*B77</f>
        <v>-39075.519999999982</v>
      </c>
    </row>
    <row r="78" spans="1:10" x14ac:dyDescent="0.45">
      <c r="A78" t="s">
        <v>474</v>
      </c>
      <c r="B78">
        <v>624</v>
      </c>
      <c r="C78" s="1">
        <v>7442</v>
      </c>
      <c r="D78">
        <f>VLOOKUP(A78,'NWAU per pres ED'!$A$2:$C$109,3,FALSE)</f>
        <v>0.1</v>
      </c>
      <c r="E78">
        <f>B78*D78</f>
        <v>62.400000000000006</v>
      </c>
      <c r="F78" s="1">
        <f>C78*D78</f>
        <v>744.2</v>
      </c>
      <c r="G78" s="1">
        <f>F78*B78</f>
        <v>464380.80000000005</v>
      </c>
      <c r="H78" s="1">
        <f>NEP!$C$6-C78</f>
        <v>-2122</v>
      </c>
      <c r="I78" s="1">
        <f>'NWAU per pres ED'!E48-F78</f>
        <v>-212.19999999999993</v>
      </c>
      <c r="J78" s="1">
        <f>I78*B78</f>
        <v>-132412.79999999996</v>
      </c>
    </row>
    <row r="79" spans="1:10" x14ac:dyDescent="0.45">
      <c r="A79" t="s">
        <v>449</v>
      </c>
      <c r="B79" s="2">
        <v>1453</v>
      </c>
      <c r="C79" s="1">
        <v>6358</v>
      </c>
      <c r="D79">
        <f>VLOOKUP(A79,'NWAU per pres ED'!$A$2:$C$109,3,FALSE)</f>
        <v>0.21</v>
      </c>
      <c r="E79">
        <f>B79*D79</f>
        <v>305.13</v>
      </c>
      <c r="F79" s="1">
        <f>C79*D79</f>
        <v>1335.18</v>
      </c>
      <c r="G79" s="1">
        <f>F79*B79</f>
        <v>1940016.54</v>
      </c>
      <c r="H79" s="1">
        <f>NEP!$C$6-C79</f>
        <v>-1038</v>
      </c>
      <c r="I79" s="1">
        <f>'NWAU per pres ED'!E23-F79</f>
        <v>-217.98000000000025</v>
      </c>
      <c r="J79" s="1">
        <f>I79*B79</f>
        <v>-316724.94000000035</v>
      </c>
    </row>
    <row r="80" spans="1:10" x14ac:dyDescent="0.45">
      <c r="A80" t="s">
        <v>468</v>
      </c>
      <c r="B80">
        <v>884</v>
      </c>
      <c r="C80" s="1">
        <v>6906</v>
      </c>
      <c r="D80">
        <f>VLOOKUP(A80,'NWAU per pres ED'!$A$2:$C$109,3,FALSE)</f>
        <v>0.14000000000000001</v>
      </c>
      <c r="E80">
        <f>B80*D80</f>
        <v>123.76</v>
      </c>
      <c r="F80" s="1">
        <f>C80*D80</f>
        <v>966.84000000000015</v>
      </c>
      <c r="G80" s="1">
        <f>F80*B80</f>
        <v>854686.56000000017</v>
      </c>
      <c r="H80" s="1">
        <f>NEP!$C$6-C80</f>
        <v>-1586</v>
      </c>
      <c r="I80" s="1">
        <f>'NWAU per pres ED'!E42-F80</f>
        <v>-222.04000000000008</v>
      </c>
      <c r="J80" s="1">
        <f>I80*B80</f>
        <v>-196283.36000000007</v>
      </c>
    </row>
    <row r="81" spans="1:10" x14ac:dyDescent="0.45">
      <c r="A81" t="s">
        <v>464</v>
      </c>
      <c r="B81" s="2">
        <v>2001</v>
      </c>
      <c r="C81" s="1">
        <v>6942</v>
      </c>
      <c r="D81">
        <f>VLOOKUP(A81,'NWAU per pres ED'!$A$2:$C$109,3,FALSE)</f>
        <v>0.14000000000000001</v>
      </c>
      <c r="E81">
        <f>B81*D81</f>
        <v>280.14000000000004</v>
      </c>
      <c r="F81" s="1">
        <f>C81*D81</f>
        <v>971.88000000000011</v>
      </c>
      <c r="G81" s="1">
        <f>F81*B81</f>
        <v>1944731.8800000001</v>
      </c>
      <c r="H81" s="1">
        <f>NEP!$C$6-C81</f>
        <v>-1622</v>
      </c>
      <c r="I81" s="1">
        <f>'NWAU per pres ED'!E38-F81</f>
        <v>-227.07999999999993</v>
      </c>
      <c r="J81" s="1">
        <f>I81*B81</f>
        <v>-454387.07999999984</v>
      </c>
    </row>
    <row r="82" spans="1:10" x14ac:dyDescent="0.45">
      <c r="A82" t="s">
        <v>492</v>
      </c>
      <c r="B82">
        <v>447</v>
      </c>
      <c r="C82" s="1">
        <v>6906</v>
      </c>
      <c r="D82">
        <f>VLOOKUP(A82,'NWAU per pres ED'!$A$2:$C$109,3,FALSE)</f>
        <v>0.15</v>
      </c>
      <c r="E82">
        <f>B82*D82</f>
        <v>67.05</v>
      </c>
      <c r="F82" s="1">
        <f>C82*D82</f>
        <v>1035.8999999999999</v>
      </c>
      <c r="G82" s="1">
        <f>F82*B82</f>
        <v>463047.29999999993</v>
      </c>
      <c r="H82" s="1">
        <f>NEP!$C$6-C82</f>
        <v>-1586</v>
      </c>
      <c r="I82" s="1">
        <f>'NWAU per pres ED'!E66-F82</f>
        <v>-237.89999999999986</v>
      </c>
      <c r="J82" s="1">
        <f>I82*B82</f>
        <v>-106341.29999999994</v>
      </c>
    </row>
    <row r="83" spans="1:10" x14ac:dyDescent="0.45">
      <c r="A83" t="s">
        <v>497</v>
      </c>
      <c r="B83">
        <v>241</v>
      </c>
      <c r="C83" s="1">
        <v>6738</v>
      </c>
      <c r="D83">
        <f>VLOOKUP(A83,'NWAU per pres ED'!$A$2:$C$109,3,FALSE)</f>
        <v>0.17</v>
      </c>
      <c r="E83">
        <f>B83*D83</f>
        <v>40.970000000000006</v>
      </c>
      <c r="F83" s="1">
        <f>C83*D83</f>
        <v>1145.46</v>
      </c>
      <c r="G83" s="1">
        <f>F83*B83</f>
        <v>276055.86</v>
      </c>
      <c r="H83" s="1">
        <f>NEP!$C$6-C83</f>
        <v>-1418</v>
      </c>
      <c r="I83" s="1">
        <f>'NWAU per pres ED'!E71-F83</f>
        <v>-241.05999999999995</v>
      </c>
      <c r="J83" s="1">
        <f>I83*B83</f>
        <v>-58095.459999999985</v>
      </c>
    </row>
    <row r="84" spans="1:10" x14ac:dyDescent="0.45">
      <c r="A84" t="s">
        <v>445</v>
      </c>
      <c r="B84" s="2">
        <v>3257</v>
      </c>
      <c r="C84" s="1">
        <v>6581</v>
      </c>
      <c r="D84">
        <f>VLOOKUP(A84,'NWAU per pres ED'!$A$2:$C$109,3,FALSE)</f>
        <v>0.2</v>
      </c>
      <c r="E84">
        <f>B84*D84</f>
        <v>651.40000000000009</v>
      </c>
      <c r="F84" s="1">
        <f>C84*D84</f>
        <v>1316.2</v>
      </c>
      <c r="G84" s="1">
        <f>F84*B84</f>
        <v>4286863.4000000004</v>
      </c>
      <c r="H84" s="1">
        <f>NEP!$C$6-C84</f>
        <v>-1261</v>
      </c>
      <c r="I84" s="1">
        <f>'NWAU per pres ED'!E19-F84</f>
        <v>-252.19999999999982</v>
      </c>
      <c r="J84" s="1">
        <f>I84*B84</f>
        <v>-821415.39999999944</v>
      </c>
    </row>
    <row r="85" spans="1:10" x14ac:dyDescent="0.45">
      <c r="A85" t="s">
        <v>507</v>
      </c>
      <c r="B85">
        <v>198</v>
      </c>
      <c r="C85" s="1">
        <v>6589</v>
      </c>
      <c r="D85">
        <f>VLOOKUP(A85,'NWAU per pres ED'!$A$2:$C$109,3,FALSE)</f>
        <v>0.21</v>
      </c>
      <c r="E85">
        <f>B85*D85</f>
        <v>41.58</v>
      </c>
      <c r="F85" s="1">
        <f>C85*D85</f>
        <v>1383.69</v>
      </c>
      <c r="G85" s="1">
        <f>F85*B85</f>
        <v>273970.62</v>
      </c>
      <c r="H85" s="1">
        <f>NEP!$C$6-C85</f>
        <v>-1269</v>
      </c>
      <c r="I85" s="1">
        <f>'NWAU per pres ED'!E81-F85</f>
        <v>-266.49000000000024</v>
      </c>
      <c r="J85" s="1">
        <f>I85*B85</f>
        <v>-52765.020000000048</v>
      </c>
    </row>
    <row r="86" spans="1:10" x14ac:dyDescent="0.45">
      <c r="A86" t="s">
        <v>496</v>
      </c>
      <c r="B86">
        <v>195</v>
      </c>
      <c r="C86" s="1">
        <v>7418</v>
      </c>
      <c r="D86">
        <f>VLOOKUP(A86,'NWAU per pres ED'!$A$2:$C$109,3,FALSE)</f>
        <v>0.13</v>
      </c>
      <c r="E86">
        <f>B86*D86</f>
        <v>25.35</v>
      </c>
      <c r="F86" s="1">
        <f>C86*D86</f>
        <v>964.34</v>
      </c>
      <c r="G86" s="1">
        <f>F86*B86</f>
        <v>188046.30000000002</v>
      </c>
      <c r="H86" s="1">
        <f>NEP!$C$6-C86</f>
        <v>-2098</v>
      </c>
      <c r="I86" s="1">
        <f>'NWAU per pres ED'!E70-F86</f>
        <v>-272.74</v>
      </c>
      <c r="J86" s="1">
        <f>I86*B86</f>
        <v>-53184.3</v>
      </c>
    </row>
    <row r="87" spans="1:10" x14ac:dyDescent="0.45">
      <c r="A87" t="s">
        <v>443</v>
      </c>
      <c r="B87" s="2">
        <v>1425</v>
      </c>
      <c r="C87" s="1">
        <v>6630</v>
      </c>
      <c r="D87">
        <f>VLOOKUP(A87,'NWAU per pres ED'!$A$2:$C$109,3,FALSE)</f>
        <v>0.21</v>
      </c>
      <c r="E87">
        <f>B87*D87</f>
        <v>299.25</v>
      </c>
      <c r="F87" s="1">
        <f>C87*D87</f>
        <v>1392.3</v>
      </c>
      <c r="G87" s="1">
        <f>F87*B87</f>
        <v>1984027.5</v>
      </c>
      <c r="H87" s="1">
        <f>NEP!$C$6-C87</f>
        <v>-1310</v>
      </c>
      <c r="I87" s="1">
        <f>'NWAU per pres ED'!E17-F87</f>
        <v>-275.09999999999991</v>
      </c>
      <c r="J87" s="1">
        <f>I87*B87</f>
        <v>-392017.49999999988</v>
      </c>
    </row>
    <row r="88" spans="1:10" x14ac:dyDescent="0.45">
      <c r="A88" t="s">
        <v>506</v>
      </c>
      <c r="B88">
        <v>367</v>
      </c>
      <c r="C88" s="1">
        <v>6893</v>
      </c>
      <c r="D88">
        <f>VLOOKUP(A88,'NWAU per pres ED'!$A$2:$C$109,3,FALSE)</f>
        <v>0.18</v>
      </c>
      <c r="E88">
        <f>B88*D88</f>
        <v>66.06</v>
      </c>
      <c r="F88" s="1">
        <f>C88*D88</f>
        <v>1240.74</v>
      </c>
      <c r="G88" s="1">
        <f>F88*B88</f>
        <v>455351.58</v>
      </c>
      <c r="H88" s="1">
        <f>NEP!$C$6-C88</f>
        <v>-1573</v>
      </c>
      <c r="I88" s="1">
        <f>'NWAU per pres ED'!E80-F88</f>
        <v>-283.14</v>
      </c>
      <c r="J88" s="1">
        <f>I88*B88</f>
        <v>-103912.37999999999</v>
      </c>
    </row>
    <row r="89" spans="1:10" x14ac:dyDescent="0.45">
      <c r="A89" t="s">
        <v>521</v>
      </c>
      <c r="B89">
        <v>343</v>
      </c>
      <c r="C89" s="1">
        <v>8012</v>
      </c>
      <c r="D89">
        <f>VLOOKUP(A89,'NWAU per pres ED'!$A$2:$C$109,3,FALSE)</f>
        <v>0.11</v>
      </c>
      <c r="E89">
        <f>B89*D89</f>
        <v>37.729999999999997</v>
      </c>
      <c r="F89" s="1">
        <f>C89*D89</f>
        <v>881.32</v>
      </c>
      <c r="G89" s="1">
        <f>F89*B89</f>
        <v>302292.76</v>
      </c>
      <c r="H89" s="1">
        <f>NEP!$C$6-C89</f>
        <v>-2692</v>
      </c>
      <c r="I89" s="1">
        <f>'NWAU per pres ED'!E95-F89</f>
        <v>-296.12000000000012</v>
      </c>
      <c r="J89" s="1">
        <f>I89*B89</f>
        <v>-101569.16000000005</v>
      </c>
    </row>
    <row r="90" spans="1:10" x14ac:dyDescent="0.45">
      <c r="A90" t="s">
        <v>499</v>
      </c>
      <c r="B90">
        <v>439</v>
      </c>
      <c r="C90" s="1">
        <v>7078</v>
      </c>
      <c r="D90">
        <f>VLOOKUP(A90,'NWAU per pres ED'!$A$2:$C$109,3,FALSE)</f>
        <v>0.17</v>
      </c>
      <c r="E90">
        <f>B90*D90</f>
        <v>74.63000000000001</v>
      </c>
      <c r="F90" s="1">
        <f>C90*D90</f>
        <v>1203.26</v>
      </c>
      <c r="G90" s="1">
        <f>F90*B90</f>
        <v>528231.14</v>
      </c>
      <c r="H90" s="1">
        <f>NEP!$C$6-C90</f>
        <v>-1758</v>
      </c>
      <c r="I90" s="1">
        <f>'NWAU per pres ED'!E73-F90</f>
        <v>-298.8599999999999</v>
      </c>
      <c r="J90" s="1">
        <f>I90*B90</f>
        <v>-131199.53999999995</v>
      </c>
    </row>
    <row r="91" spans="1:10" x14ac:dyDescent="0.45">
      <c r="A91" t="s">
        <v>532</v>
      </c>
      <c r="B91">
        <v>121</v>
      </c>
      <c r="C91" s="1">
        <v>7142</v>
      </c>
      <c r="D91">
        <f>VLOOKUP(A91,'NWAU per pres ED'!$A$2:$C$109,3,FALSE)</f>
        <v>0.17</v>
      </c>
      <c r="E91">
        <f>B91*D91</f>
        <v>20.57</v>
      </c>
      <c r="F91" s="1">
        <f>C91*D91</f>
        <v>1214.1400000000001</v>
      </c>
      <c r="G91" s="1">
        <f>F91*B91</f>
        <v>146910.94</v>
      </c>
      <c r="H91" s="1">
        <f>NEP!$C$6-C91</f>
        <v>-1822</v>
      </c>
      <c r="I91" s="1">
        <f>'NWAU per pres ED'!E106-F91</f>
        <v>-309.74</v>
      </c>
      <c r="J91" s="1">
        <f>I91*B91</f>
        <v>-37478.54</v>
      </c>
    </row>
    <row r="92" spans="1:10" x14ac:dyDescent="0.45">
      <c r="A92" t="s">
        <v>451</v>
      </c>
      <c r="B92">
        <v>127</v>
      </c>
      <c r="C92" s="1">
        <v>7804</v>
      </c>
      <c r="D92">
        <f>VLOOKUP(A92,'NWAU per pres ED'!$A$2:$C$109,3,FALSE)</f>
        <v>0.14000000000000001</v>
      </c>
      <c r="E92">
        <f>B92*D92</f>
        <v>17.78</v>
      </c>
      <c r="F92" s="1">
        <f>C92*D92</f>
        <v>1092.5600000000002</v>
      </c>
      <c r="G92" s="1">
        <f>F92*B92</f>
        <v>138755.12000000002</v>
      </c>
      <c r="H92" s="1">
        <f>NEP!$C$6-C92</f>
        <v>-2484</v>
      </c>
      <c r="I92" s="1">
        <f>'NWAU per pres ED'!E25-F92</f>
        <v>-347.7600000000001</v>
      </c>
      <c r="J92" s="1">
        <f>I92*B92</f>
        <v>-44165.520000000011</v>
      </c>
    </row>
    <row r="93" spans="1:10" x14ac:dyDescent="0.45">
      <c r="A93" t="s">
        <v>514</v>
      </c>
      <c r="B93">
        <v>617</v>
      </c>
      <c r="C93" s="1">
        <v>7743</v>
      </c>
      <c r="D93">
        <f>VLOOKUP(A93,'NWAU per pres ED'!$A$2:$C$109,3,FALSE)</f>
        <v>0.15</v>
      </c>
      <c r="E93">
        <f>B93*D93</f>
        <v>92.55</v>
      </c>
      <c r="F93" s="1">
        <f>C93*D93</f>
        <v>1161.45</v>
      </c>
      <c r="G93" s="1">
        <f>F93*B93</f>
        <v>716614.65</v>
      </c>
      <c r="H93" s="1">
        <f>NEP!$C$6-C93</f>
        <v>-2423</v>
      </c>
      <c r="I93" s="1">
        <f>'NWAU per pres ED'!E88-F93</f>
        <v>-363.45000000000005</v>
      </c>
      <c r="J93" s="1">
        <f>I93*B93</f>
        <v>-224248.65000000002</v>
      </c>
    </row>
    <row r="94" spans="1:10" x14ac:dyDescent="0.45">
      <c r="A94" t="s">
        <v>511</v>
      </c>
      <c r="B94">
        <v>147</v>
      </c>
      <c r="C94" s="1">
        <v>7939</v>
      </c>
      <c r="D94">
        <f>VLOOKUP(A94,'NWAU per pres ED'!$A$2:$C$109,3,FALSE)</f>
        <v>0.16</v>
      </c>
      <c r="E94">
        <f>B94*D94</f>
        <v>23.52</v>
      </c>
      <c r="F94" s="1">
        <f>C94*D94</f>
        <v>1270.24</v>
      </c>
      <c r="G94" s="1">
        <f>F94*B94</f>
        <v>186725.28</v>
      </c>
      <c r="H94" s="1">
        <f>NEP!$C$6-C94</f>
        <v>-2619</v>
      </c>
      <c r="I94" s="1">
        <f>'NWAU per pres ED'!E85-F94</f>
        <v>-419.04000000000008</v>
      </c>
      <c r="J94" s="1">
        <f>I94*B94</f>
        <v>-61598.880000000012</v>
      </c>
    </row>
    <row r="95" spans="1:10" x14ac:dyDescent="0.45">
      <c r="A95" t="s">
        <v>433</v>
      </c>
      <c r="B95">
        <v>211</v>
      </c>
      <c r="C95" s="1">
        <v>7161</v>
      </c>
      <c r="D95">
        <f>VLOOKUP(A95,'NWAU per pres ED'!$A$2:$C$109,3,FALSE)</f>
        <v>0.23</v>
      </c>
      <c r="E95">
        <f>B95*D95</f>
        <v>48.53</v>
      </c>
      <c r="F95" s="1">
        <f>C95*D95</f>
        <v>1647.03</v>
      </c>
      <c r="G95" s="1">
        <f>F95*B95</f>
        <v>347523.33</v>
      </c>
      <c r="H95" s="1">
        <f>NEP!$C$6-C95</f>
        <v>-1841</v>
      </c>
      <c r="I95" s="1">
        <f>'NWAU per pres ED'!E7-F95</f>
        <v>-423.42999999999984</v>
      </c>
      <c r="J95" s="1">
        <f>I95*B95</f>
        <v>-89343.729999999967</v>
      </c>
    </row>
    <row r="96" spans="1:10" x14ac:dyDescent="0.45">
      <c r="A96" t="s">
        <v>431</v>
      </c>
      <c r="B96">
        <v>285</v>
      </c>
      <c r="C96" s="1">
        <v>6753</v>
      </c>
      <c r="D96">
        <f>VLOOKUP(A96,'NWAU per pres ED'!$A$2:$C$109,3,FALSE)</f>
        <v>0.31</v>
      </c>
      <c r="E96">
        <f>B96*D96</f>
        <v>88.35</v>
      </c>
      <c r="F96" s="1">
        <f>C96*D96</f>
        <v>2093.4299999999998</v>
      </c>
      <c r="G96" s="1">
        <f>F96*B96</f>
        <v>596627.54999999993</v>
      </c>
      <c r="H96" s="1">
        <f>NEP!$C$6-C96</f>
        <v>-1433</v>
      </c>
      <c r="I96" s="1">
        <f>'NWAU per pres ED'!E5-F96</f>
        <v>-444.23</v>
      </c>
      <c r="J96" s="1">
        <f>I96*B96</f>
        <v>-126605.55</v>
      </c>
    </row>
    <row r="97" spans="1:12" x14ac:dyDescent="0.45">
      <c r="A97" t="s">
        <v>494</v>
      </c>
      <c r="B97" s="2">
        <v>1153</v>
      </c>
      <c r="C97" s="1">
        <v>7787</v>
      </c>
      <c r="D97">
        <f>VLOOKUP(A97,'NWAU per pres ED'!$A$2:$C$109,3,FALSE)</f>
        <v>0.2</v>
      </c>
      <c r="E97">
        <f>B97*D97</f>
        <v>230.60000000000002</v>
      </c>
      <c r="F97" s="1">
        <f>C97*D97</f>
        <v>1557.4</v>
      </c>
      <c r="G97" s="1">
        <f>F97*B97</f>
        <v>1795682.2000000002</v>
      </c>
      <c r="H97" s="1">
        <f>NEP!$C$6-C97</f>
        <v>-2467</v>
      </c>
      <c r="I97" s="1">
        <f>'NWAU per pres ED'!E68-F97</f>
        <v>-493.39999999999986</v>
      </c>
      <c r="J97" s="1">
        <f>I97*B97</f>
        <v>-568890.19999999984</v>
      </c>
    </row>
    <row r="98" spans="1:12" x14ac:dyDescent="0.45">
      <c r="A98" t="s">
        <v>462</v>
      </c>
      <c r="B98">
        <v>66</v>
      </c>
      <c r="C98" s="1">
        <v>7834</v>
      </c>
      <c r="D98">
        <f>VLOOKUP(A98,'NWAU per pres ED'!$A$2:$C$109,3,FALSE)</f>
        <v>0.21</v>
      </c>
      <c r="E98">
        <f>B98*D98</f>
        <v>13.86</v>
      </c>
      <c r="F98" s="1">
        <f>C98*D98</f>
        <v>1645.1399999999999</v>
      </c>
      <c r="G98" s="1">
        <f>F98*B98</f>
        <v>108579.23999999999</v>
      </c>
      <c r="H98" s="1">
        <f>NEP!$C$6-C98</f>
        <v>-2514</v>
      </c>
      <c r="I98" s="1">
        <f>'NWAU per pres ED'!E36-F98</f>
        <v>-527.93999999999983</v>
      </c>
      <c r="J98" s="1">
        <f>I98*B98</f>
        <v>-34844.039999999986</v>
      </c>
    </row>
    <row r="99" spans="1:12" x14ac:dyDescent="0.45">
      <c r="A99" t="s">
        <v>430</v>
      </c>
      <c r="B99">
        <v>146</v>
      </c>
      <c r="C99" s="1">
        <v>7117</v>
      </c>
      <c r="D99">
        <f>VLOOKUP(A99,'NWAU per pres ED'!$A$2:$C$109,3,FALSE)</f>
        <v>0.36</v>
      </c>
      <c r="E99">
        <f>B99*D99</f>
        <v>52.559999999999995</v>
      </c>
      <c r="F99" s="1">
        <f>C99*D99</f>
        <v>2562.12</v>
      </c>
      <c r="G99" s="1">
        <f>F99*B99</f>
        <v>374069.51999999996</v>
      </c>
      <c r="H99" s="1">
        <f>NEP!$C$6-C99</f>
        <v>-1797</v>
      </c>
      <c r="I99" s="1">
        <f>'NWAU per pres ED'!E4-F99</f>
        <v>-646.9200000000003</v>
      </c>
      <c r="J99" s="1">
        <f>I99*B99</f>
        <v>-94450.320000000051</v>
      </c>
    </row>
    <row r="100" spans="1:12" x14ac:dyDescent="0.45">
      <c r="A100" t="s">
        <v>447</v>
      </c>
      <c r="B100">
        <v>329</v>
      </c>
      <c r="C100" s="1">
        <v>9036</v>
      </c>
      <c r="D100">
        <f>VLOOKUP(A100,'NWAU per pres ED'!$A$2:$C$109,3,FALSE)</f>
        <v>0.18</v>
      </c>
      <c r="E100">
        <f>B100*D100</f>
        <v>59.22</v>
      </c>
      <c r="F100" s="1">
        <f>C100*D100</f>
        <v>1626.48</v>
      </c>
      <c r="G100" s="1">
        <f>F100*B100</f>
        <v>535111.92000000004</v>
      </c>
      <c r="H100" s="1">
        <f>NEP!$C$6-C100</f>
        <v>-3716</v>
      </c>
      <c r="I100" s="1">
        <f>'NWAU per pres ED'!E21-F100</f>
        <v>-668.88000000000011</v>
      </c>
      <c r="J100" s="1">
        <f>I100*B100</f>
        <v>-220061.52000000005</v>
      </c>
    </row>
    <row r="101" spans="1:12" x14ac:dyDescent="0.45">
      <c r="A101" t="s">
        <v>432</v>
      </c>
      <c r="B101">
        <v>311</v>
      </c>
      <c r="C101" s="1">
        <v>7335</v>
      </c>
      <c r="D101">
        <f>VLOOKUP(A101,'NWAU per pres ED'!$A$2:$C$109,3,FALSE)</f>
        <v>0.37</v>
      </c>
      <c r="E101">
        <f>B101*D101</f>
        <v>115.07</v>
      </c>
      <c r="F101" s="1">
        <f>C101*D101</f>
        <v>2713.95</v>
      </c>
      <c r="G101" s="1">
        <f>F101*B101</f>
        <v>844038.45</v>
      </c>
      <c r="H101" s="1">
        <f>NEP!$C$6-C101</f>
        <v>-2015</v>
      </c>
      <c r="I101" s="1">
        <f>'NWAU per pres ED'!E6-F101</f>
        <v>-745.55000000000018</v>
      </c>
      <c r="J101" s="1">
        <f>I101*B101</f>
        <v>-231866.05000000005</v>
      </c>
    </row>
    <row r="102" spans="1:12" x14ac:dyDescent="0.45">
      <c r="A102" t="s">
        <v>509</v>
      </c>
      <c r="B102">
        <v>184</v>
      </c>
      <c r="C102" s="1">
        <v>9774</v>
      </c>
      <c r="D102">
        <f>VLOOKUP(A102,'NWAU per pres ED'!$A$2:$C$109,3,FALSE)</f>
        <v>0.2</v>
      </c>
      <c r="E102">
        <f>B102*D102</f>
        <v>36.800000000000004</v>
      </c>
      <c r="F102" s="1">
        <f>C102*D102</f>
        <v>1954.8000000000002</v>
      </c>
      <c r="G102" s="1">
        <f>F102*B102</f>
        <v>359683.2</v>
      </c>
      <c r="H102" s="1">
        <f>NEP!$C$6-C102</f>
        <v>-4454</v>
      </c>
      <c r="I102" s="1">
        <f>'NWAU per pres ED'!E83-F102</f>
        <v>-890.8</v>
      </c>
      <c r="J102" s="1">
        <f>I102*B102</f>
        <v>-163907.19999999998</v>
      </c>
    </row>
    <row r="103" spans="1:12" x14ac:dyDescent="0.45">
      <c r="A103" t="s">
        <v>438</v>
      </c>
      <c r="B103">
        <v>261</v>
      </c>
      <c r="C103" s="1">
        <v>9185</v>
      </c>
      <c r="D103">
        <f>VLOOKUP(A103,'NWAU per pres ED'!$A$2:$C$109,3,FALSE)</f>
        <v>0.25</v>
      </c>
      <c r="E103">
        <f>B103*D103</f>
        <v>65.25</v>
      </c>
      <c r="F103" s="1">
        <f>C103*D103</f>
        <v>2296.25</v>
      </c>
      <c r="G103" s="1">
        <f>F103*B103</f>
        <v>599321.25</v>
      </c>
      <c r="H103" s="1">
        <f>NEP!$C$6-C103</f>
        <v>-3865</v>
      </c>
      <c r="I103" s="1">
        <f>'NWAU per pres ED'!E12-F103</f>
        <v>-966.25</v>
      </c>
      <c r="J103" s="1">
        <f>I103*B103</f>
        <v>-252191.25</v>
      </c>
    </row>
    <row r="104" spans="1:12" x14ac:dyDescent="0.45">
      <c r="A104" t="s">
        <v>428</v>
      </c>
      <c r="B104">
        <v>122</v>
      </c>
      <c r="C104" s="1">
        <v>7446</v>
      </c>
      <c r="D104">
        <f>VLOOKUP(A104,'NWAU per pres ED'!$A$2:$C$109,3,FALSE)</f>
        <v>0.48</v>
      </c>
      <c r="E104">
        <f>B104*D104</f>
        <v>58.559999999999995</v>
      </c>
      <c r="F104" s="1">
        <f>C104*D104</f>
        <v>3574.08</v>
      </c>
      <c r="G104" s="1">
        <f>F104*B104</f>
        <v>436037.76</v>
      </c>
      <c r="H104" s="1">
        <f>NEP!$C$6-C104</f>
        <v>-2126</v>
      </c>
      <c r="I104" s="1">
        <f>'NWAU per pres ED'!E2-F104</f>
        <v>-1020.4800000000005</v>
      </c>
      <c r="J104" s="1">
        <f>I104*B104</f>
        <v>-124498.56000000006</v>
      </c>
    </row>
    <row r="105" spans="1:12" x14ac:dyDescent="0.45">
      <c r="A105" t="s">
        <v>459</v>
      </c>
      <c r="B105">
        <v>114</v>
      </c>
      <c r="C105" s="1">
        <v>9693</v>
      </c>
      <c r="D105">
        <f>VLOOKUP(A105,'NWAU per pres ED'!$A$2:$C$109,3,FALSE)</f>
        <v>0.24</v>
      </c>
      <c r="E105">
        <f>B105*D105</f>
        <v>27.36</v>
      </c>
      <c r="F105" s="1">
        <f>C105*D105</f>
        <v>2326.3199999999997</v>
      </c>
      <c r="G105" s="1">
        <f>F105*B105</f>
        <v>265200.48</v>
      </c>
      <c r="H105" s="1">
        <f>NEP!$C$6-C105</f>
        <v>-4373</v>
      </c>
      <c r="I105" s="1">
        <f>'NWAU per pres ED'!E33-F105</f>
        <v>-1049.5199999999998</v>
      </c>
      <c r="J105" s="1">
        <f>I105*B105</f>
        <v>-119645.27999999997</v>
      </c>
    </row>
    <row r="106" spans="1:12" x14ac:dyDescent="0.45">
      <c r="A106" t="s">
        <v>491</v>
      </c>
      <c r="B106">
        <v>462</v>
      </c>
      <c r="C106" s="1">
        <v>9590</v>
      </c>
      <c r="D106">
        <f>VLOOKUP(A106,'NWAU per pres ED'!$A$2:$C$109,3,FALSE)</f>
        <v>0.26</v>
      </c>
      <c r="E106">
        <f>B106*D106</f>
        <v>120.12</v>
      </c>
      <c r="F106" s="1">
        <f>C106*D106</f>
        <v>2493.4</v>
      </c>
      <c r="G106" s="1">
        <f>F106*B106</f>
        <v>1151950.8</v>
      </c>
      <c r="H106" s="1">
        <f>NEP!$C$6-C106</f>
        <v>-4270</v>
      </c>
      <c r="I106" s="1">
        <f>'NWAU per pres ED'!E65-F106</f>
        <v>-1110.2</v>
      </c>
      <c r="J106" s="1">
        <f>I106*B106</f>
        <v>-512912.4</v>
      </c>
    </row>
    <row r="107" spans="1:12" x14ac:dyDescent="0.45">
      <c r="A107" t="s">
        <v>429</v>
      </c>
      <c r="B107">
        <v>113</v>
      </c>
      <c r="C107" s="1">
        <v>9232</v>
      </c>
      <c r="D107">
        <f>VLOOKUP(A107,'NWAU per pres ED'!$A$2:$C$109,3,FALSE)</f>
        <v>0.33</v>
      </c>
      <c r="E107">
        <f>B107*D107</f>
        <v>37.29</v>
      </c>
      <c r="F107" s="1">
        <f>C107*D107</f>
        <v>3046.56</v>
      </c>
      <c r="G107" s="1">
        <f>F107*B107</f>
        <v>344261.27999999997</v>
      </c>
      <c r="H107" s="1">
        <f>NEP!$C$6-C107</f>
        <v>-3912</v>
      </c>
      <c r="I107" s="1">
        <f>'NWAU per pres ED'!E3-F107</f>
        <v>-1290.96</v>
      </c>
      <c r="J107" s="1">
        <f>I107*B107</f>
        <v>-145878.48000000001</v>
      </c>
    </row>
    <row r="108" spans="1:12" x14ac:dyDescent="0.45">
      <c r="A108" t="s">
        <v>488</v>
      </c>
      <c r="B108">
        <v>32</v>
      </c>
      <c r="C108" s="1">
        <v>8943</v>
      </c>
      <c r="D108">
        <f>VLOOKUP(A108,'NWAU per pres ED'!$A$2:$C$109,3,FALSE)</f>
        <v>0.43</v>
      </c>
      <c r="E108">
        <f>B108*D108</f>
        <v>13.76</v>
      </c>
      <c r="F108" s="1">
        <f>C108*D108</f>
        <v>3845.49</v>
      </c>
      <c r="G108" s="1">
        <f>F108*B108</f>
        <v>123055.67999999999</v>
      </c>
      <c r="H108" s="1">
        <f>NEP!$C$6-C108</f>
        <v>-3623</v>
      </c>
      <c r="I108" s="1">
        <f>'NWAU per pres ED'!E62-F108</f>
        <v>-1557.8899999999999</v>
      </c>
      <c r="J108" s="1">
        <f>I108*B108</f>
        <v>-49852.479999999996</v>
      </c>
    </row>
    <row r="109" spans="1:12" x14ac:dyDescent="0.45">
      <c r="A109" t="s">
        <v>458</v>
      </c>
      <c r="B109">
        <v>89</v>
      </c>
      <c r="C109" s="1">
        <v>10674</v>
      </c>
      <c r="D109">
        <f>VLOOKUP(A109,'NWAU per pres ED'!$A$2:$C$109,3,FALSE)</f>
        <v>0.33</v>
      </c>
      <c r="E109">
        <f>B109*D109</f>
        <v>29.37</v>
      </c>
      <c r="F109" s="1">
        <f>C109*D109</f>
        <v>3522.42</v>
      </c>
      <c r="G109" s="1">
        <f>F109*B109</f>
        <v>313495.38</v>
      </c>
      <c r="H109" s="1">
        <f>NEP!$C$6-C109</f>
        <v>-5354</v>
      </c>
      <c r="I109" s="1">
        <f>'NWAU per pres ED'!E32-F109</f>
        <v>-1766.8200000000002</v>
      </c>
      <c r="J109" s="1">
        <f>I109*B109</f>
        <v>-157246.98000000001</v>
      </c>
    </row>
    <row r="111" spans="1:12" x14ac:dyDescent="0.45">
      <c r="K111">
        <f>COUNTIF($J$2:$J$109,"&lt;0")</f>
        <v>89</v>
      </c>
      <c r="L111">
        <f>K111/K113</f>
        <v>0.82407407407407407</v>
      </c>
    </row>
    <row r="112" spans="1:12" x14ac:dyDescent="0.45">
      <c r="I112" s="1"/>
      <c r="K112">
        <f>COUNTIF($J$2:$J$109,"&gt;0")</f>
        <v>19</v>
      </c>
      <c r="L112">
        <f>K112/K113</f>
        <v>0.17592592592592593</v>
      </c>
    </row>
    <row r="113" spans="10:12" x14ac:dyDescent="0.45">
      <c r="J113" s="7"/>
      <c r="K113">
        <f>SUM(K111:K112)</f>
        <v>108</v>
      </c>
    </row>
    <row r="116" spans="10:12" x14ac:dyDescent="0.45">
      <c r="L116" s="24">
        <f>SUMPRODUCT($I$21:$I$109,$B$21:$B$109)/SUM($B$21:$B$109)</f>
        <v>-196.18948071427445</v>
      </c>
    </row>
  </sheetData>
  <sortState xmlns:xlrd2="http://schemas.microsoft.com/office/spreadsheetml/2017/richdata2" ref="A2:J109">
    <sortCondition descending="1" ref="I2:I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topLeftCell="A73" workbookViewId="0">
      <selection sqref="A1:F109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5" customFormat="1" ht="28.5" customHeight="1" x14ac:dyDescent="0.45">
      <c r="A1" s="15" t="s">
        <v>426</v>
      </c>
      <c r="B1" s="15" t="s">
        <v>427</v>
      </c>
      <c r="C1" s="15" t="s">
        <v>542</v>
      </c>
      <c r="D1" s="15" t="s">
        <v>543</v>
      </c>
      <c r="E1" s="15" t="s">
        <v>544</v>
      </c>
      <c r="F1" s="15" t="s">
        <v>549</v>
      </c>
    </row>
    <row r="2" spans="1:6" x14ac:dyDescent="0.45">
      <c r="A2" t="s">
        <v>428</v>
      </c>
      <c r="B2">
        <v>122</v>
      </c>
      <c r="C2">
        <v>0.48</v>
      </c>
      <c r="D2">
        <f>C2*B2</f>
        <v>58.559999999999995</v>
      </c>
      <c r="E2" s="16">
        <f>F2/B2</f>
        <v>2553.5999999999995</v>
      </c>
      <c r="F2" s="16">
        <f>D2*NEP!$C$6</f>
        <v>311539.19999999995</v>
      </c>
    </row>
    <row r="3" spans="1:6" x14ac:dyDescent="0.45">
      <c r="A3" t="s">
        <v>429</v>
      </c>
      <c r="B3">
        <v>113</v>
      </c>
      <c r="C3">
        <v>0.33</v>
      </c>
      <c r="D3">
        <f t="shared" ref="D3:D66" si="0">C3*B3</f>
        <v>37.29</v>
      </c>
      <c r="E3" s="16">
        <f t="shared" ref="E3:E66" si="1">F3/B3</f>
        <v>1755.6</v>
      </c>
      <c r="F3" s="16">
        <f>D3*NEP!$C$6</f>
        <v>198382.8</v>
      </c>
    </row>
    <row r="4" spans="1:6" x14ac:dyDescent="0.45">
      <c r="A4" t="s">
        <v>430</v>
      </c>
      <c r="B4">
        <v>146</v>
      </c>
      <c r="C4">
        <v>0.36</v>
      </c>
      <c r="D4">
        <f t="shared" si="0"/>
        <v>52.559999999999995</v>
      </c>
      <c r="E4" s="16">
        <f t="shared" si="1"/>
        <v>1915.1999999999996</v>
      </c>
      <c r="F4" s="16">
        <f>D4*NEP!$C$6</f>
        <v>279619.19999999995</v>
      </c>
    </row>
    <row r="5" spans="1:6" x14ac:dyDescent="0.45">
      <c r="A5" t="s">
        <v>431</v>
      </c>
      <c r="B5">
        <v>285</v>
      </c>
      <c r="C5">
        <v>0.31</v>
      </c>
      <c r="D5">
        <f t="shared" si="0"/>
        <v>88.35</v>
      </c>
      <c r="E5" s="16">
        <f t="shared" si="1"/>
        <v>1649.1999999999998</v>
      </c>
      <c r="F5" s="16">
        <f>D5*NEP!$C$6</f>
        <v>470021.99999999994</v>
      </c>
    </row>
    <row r="6" spans="1:6" x14ac:dyDescent="0.45">
      <c r="A6" t="s">
        <v>432</v>
      </c>
      <c r="B6">
        <v>311</v>
      </c>
      <c r="C6">
        <v>0.37</v>
      </c>
      <c r="D6">
        <f t="shared" si="0"/>
        <v>115.07</v>
      </c>
      <c r="E6" s="16">
        <f t="shared" si="1"/>
        <v>1968.3999999999996</v>
      </c>
      <c r="F6" s="16">
        <f>D6*NEP!$C$6</f>
        <v>612172.39999999991</v>
      </c>
    </row>
    <row r="7" spans="1:6" x14ac:dyDescent="0.45">
      <c r="A7" t="s">
        <v>433</v>
      </c>
      <c r="B7">
        <v>211</v>
      </c>
      <c r="C7">
        <v>0.23</v>
      </c>
      <c r="D7">
        <f t="shared" si="0"/>
        <v>48.53</v>
      </c>
      <c r="E7" s="16">
        <f t="shared" si="1"/>
        <v>1223.6000000000001</v>
      </c>
      <c r="F7" s="16">
        <f>D7*NEP!$C$6</f>
        <v>258179.6</v>
      </c>
    </row>
    <row r="8" spans="1:6" x14ac:dyDescent="0.45">
      <c r="A8" t="s">
        <v>434</v>
      </c>
      <c r="B8" s="2">
        <v>1072</v>
      </c>
      <c r="C8">
        <v>0.31</v>
      </c>
      <c r="D8">
        <f t="shared" si="0"/>
        <v>332.32</v>
      </c>
      <c r="E8" s="16">
        <f t="shared" si="1"/>
        <v>1649.1999999999998</v>
      </c>
      <c r="F8" s="16">
        <f>D8*NEP!$C$6</f>
        <v>1767942.4</v>
      </c>
    </row>
    <row r="9" spans="1:6" x14ac:dyDescent="0.45">
      <c r="A9" t="s">
        <v>435</v>
      </c>
      <c r="B9" s="2">
        <v>1406</v>
      </c>
      <c r="C9">
        <v>0.26</v>
      </c>
      <c r="D9">
        <f t="shared" si="0"/>
        <v>365.56</v>
      </c>
      <c r="E9" s="16">
        <f t="shared" si="1"/>
        <v>1383.2</v>
      </c>
      <c r="F9" s="16">
        <f>D9*NEP!$C$6</f>
        <v>1944779.2</v>
      </c>
    </row>
    <row r="10" spans="1:6" x14ac:dyDescent="0.45">
      <c r="A10" t="s">
        <v>436</v>
      </c>
      <c r="B10" s="2">
        <v>1874</v>
      </c>
      <c r="C10">
        <v>0.25</v>
      </c>
      <c r="D10">
        <f t="shared" si="0"/>
        <v>468.5</v>
      </c>
      <c r="E10" s="16">
        <f t="shared" si="1"/>
        <v>1330</v>
      </c>
      <c r="F10" s="16">
        <f>D10*NEP!$C$6</f>
        <v>2492420</v>
      </c>
    </row>
    <row r="11" spans="1:6" x14ac:dyDescent="0.45">
      <c r="A11" t="s">
        <v>437</v>
      </c>
      <c r="B11" s="2">
        <v>1041</v>
      </c>
      <c r="C11">
        <v>0.3</v>
      </c>
      <c r="D11">
        <f t="shared" si="0"/>
        <v>312.3</v>
      </c>
      <c r="E11" s="16">
        <f t="shared" si="1"/>
        <v>1596</v>
      </c>
      <c r="F11" s="16">
        <f>D11*NEP!$C$6</f>
        <v>1661436</v>
      </c>
    </row>
    <row r="12" spans="1:6" x14ac:dyDescent="0.45">
      <c r="A12" t="s">
        <v>438</v>
      </c>
      <c r="B12">
        <v>261</v>
      </c>
      <c r="C12">
        <v>0.25</v>
      </c>
      <c r="D12">
        <f t="shared" si="0"/>
        <v>65.25</v>
      </c>
      <c r="E12" s="16">
        <f t="shared" si="1"/>
        <v>1330</v>
      </c>
      <c r="F12" s="16">
        <f>D12*NEP!$C$6</f>
        <v>347130</v>
      </c>
    </row>
    <row r="13" spans="1:6" x14ac:dyDescent="0.45">
      <c r="A13" t="s">
        <v>439</v>
      </c>
      <c r="B13" s="2">
        <v>3337</v>
      </c>
      <c r="C13">
        <v>0.22</v>
      </c>
      <c r="D13">
        <f t="shared" si="0"/>
        <v>734.14</v>
      </c>
      <c r="E13" s="16">
        <f t="shared" si="1"/>
        <v>1170.3999999999999</v>
      </c>
      <c r="F13" s="16">
        <f>D13*NEP!$C$6</f>
        <v>3905624.8</v>
      </c>
    </row>
    <row r="14" spans="1:6" x14ac:dyDescent="0.45">
      <c r="A14" t="s">
        <v>440</v>
      </c>
      <c r="B14" s="2">
        <v>1579</v>
      </c>
      <c r="C14">
        <v>0.21</v>
      </c>
      <c r="D14">
        <f t="shared" si="0"/>
        <v>331.59</v>
      </c>
      <c r="E14" s="16">
        <f t="shared" si="1"/>
        <v>1117.1999999999998</v>
      </c>
      <c r="F14" s="16">
        <f>D14*NEP!$C$6</f>
        <v>1764058.7999999998</v>
      </c>
    </row>
    <row r="15" spans="1:6" x14ac:dyDescent="0.45">
      <c r="A15" t="s">
        <v>441</v>
      </c>
      <c r="B15">
        <v>870</v>
      </c>
      <c r="C15">
        <v>0.21</v>
      </c>
      <c r="D15">
        <f t="shared" si="0"/>
        <v>182.7</v>
      </c>
      <c r="E15" s="16">
        <f t="shared" si="1"/>
        <v>1117.1999999999998</v>
      </c>
      <c r="F15" s="16">
        <f>D15*NEP!$C$6</f>
        <v>971963.99999999988</v>
      </c>
    </row>
    <row r="16" spans="1:6" x14ac:dyDescent="0.45">
      <c r="A16" t="s">
        <v>442</v>
      </c>
      <c r="B16" s="2">
        <v>1438</v>
      </c>
      <c r="C16">
        <v>0.21</v>
      </c>
      <c r="D16">
        <f t="shared" si="0"/>
        <v>301.97999999999996</v>
      </c>
      <c r="E16" s="16">
        <f t="shared" si="1"/>
        <v>1117.1999999999998</v>
      </c>
      <c r="F16" s="16">
        <f>D16*NEP!$C$6</f>
        <v>1606533.5999999999</v>
      </c>
    </row>
    <row r="17" spans="1:6" x14ac:dyDescent="0.45">
      <c r="A17" t="s">
        <v>443</v>
      </c>
      <c r="B17" s="2">
        <v>1425</v>
      </c>
      <c r="C17">
        <v>0.21</v>
      </c>
      <c r="D17">
        <f t="shared" si="0"/>
        <v>299.25</v>
      </c>
      <c r="E17" s="16">
        <f t="shared" si="1"/>
        <v>1117.2</v>
      </c>
      <c r="F17" s="16">
        <f>D17*NEP!$C$6</f>
        <v>1592010</v>
      </c>
    </row>
    <row r="18" spans="1:6" x14ac:dyDescent="0.45">
      <c r="A18" t="s">
        <v>444</v>
      </c>
      <c r="B18" s="2">
        <v>1360</v>
      </c>
      <c r="C18">
        <v>0.12</v>
      </c>
      <c r="D18">
        <f t="shared" si="0"/>
        <v>163.19999999999999</v>
      </c>
      <c r="E18" s="16">
        <f t="shared" si="1"/>
        <v>638.39999999999986</v>
      </c>
      <c r="F18" s="16">
        <f>D18*NEP!$C$6</f>
        <v>868223.99999999988</v>
      </c>
    </row>
    <row r="19" spans="1:6" x14ac:dyDescent="0.45">
      <c r="A19" t="s">
        <v>445</v>
      </c>
      <c r="B19" s="2">
        <v>3257</v>
      </c>
      <c r="C19">
        <v>0.2</v>
      </c>
      <c r="D19">
        <f t="shared" si="0"/>
        <v>651.40000000000009</v>
      </c>
      <c r="E19" s="16">
        <f t="shared" si="1"/>
        <v>1064.0000000000002</v>
      </c>
      <c r="F19" s="16">
        <f>D19*NEP!$C$6</f>
        <v>3465448.0000000005</v>
      </c>
    </row>
    <row r="20" spans="1:6" x14ac:dyDescent="0.45">
      <c r="A20" t="s">
        <v>446</v>
      </c>
      <c r="B20" s="2">
        <v>2968</v>
      </c>
      <c r="C20">
        <v>0.2</v>
      </c>
      <c r="D20">
        <f t="shared" si="0"/>
        <v>593.6</v>
      </c>
      <c r="E20" s="16">
        <f t="shared" si="1"/>
        <v>1064</v>
      </c>
      <c r="F20" s="16">
        <f>D20*NEP!$C$6</f>
        <v>3157952</v>
      </c>
    </row>
    <row r="21" spans="1:6" x14ac:dyDescent="0.45">
      <c r="A21" t="s">
        <v>447</v>
      </c>
      <c r="B21">
        <v>329</v>
      </c>
      <c r="C21">
        <v>0.18</v>
      </c>
      <c r="D21">
        <f t="shared" si="0"/>
        <v>59.22</v>
      </c>
      <c r="E21" s="16">
        <f t="shared" si="1"/>
        <v>957.59999999999991</v>
      </c>
      <c r="F21" s="16">
        <f>D21*NEP!$C$6</f>
        <v>315050.39999999997</v>
      </c>
    </row>
    <row r="22" spans="1:6" x14ac:dyDescent="0.45">
      <c r="A22" t="s">
        <v>448</v>
      </c>
      <c r="B22">
        <v>908</v>
      </c>
      <c r="C22">
        <v>0.2</v>
      </c>
      <c r="D22">
        <f t="shared" si="0"/>
        <v>181.60000000000002</v>
      </c>
      <c r="E22" s="16">
        <f t="shared" si="1"/>
        <v>1064.0000000000002</v>
      </c>
      <c r="F22" s="16">
        <f>D22*NEP!$C$6</f>
        <v>966112.00000000012</v>
      </c>
    </row>
    <row r="23" spans="1:6" x14ac:dyDescent="0.45">
      <c r="A23" t="s">
        <v>449</v>
      </c>
      <c r="B23" s="2">
        <v>1453</v>
      </c>
      <c r="C23">
        <v>0.21</v>
      </c>
      <c r="D23">
        <f t="shared" si="0"/>
        <v>305.13</v>
      </c>
      <c r="E23" s="16">
        <f t="shared" si="1"/>
        <v>1117.1999999999998</v>
      </c>
      <c r="F23" s="16">
        <f>D23*NEP!$C$6</f>
        <v>1623291.5999999999</v>
      </c>
    </row>
    <row r="24" spans="1:6" x14ac:dyDescent="0.45">
      <c r="A24" t="s">
        <v>450</v>
      </c>
      <c r="B24" s="2">
        <v>1984</v>
      </c>
      <c r="C24">
        <v>0.18</v>
      </c>
      <c r="D24">
        <f t="shared" si="0"/>
        <v>357.12</v>
      </c>
      <c r="E24" s="16">
        <f t="shared" si="1"/>
        <v>957.6</v>
      </c>
      <c r="F24" s="16">
        <f>D24*NEP!$C$6</f>
        <v>1899878.4000000001</v>
      </c>
    </row>
    <row r="25" spans="1:6" x14ac:dyDescent="0.45">
      <c r="A25" t="s">
        <v>451</v>
      </c>
      <c r="B25">
        <v>127</v>
      </c>
      <c r="C25">
        <v>0.14000000000000001</v>
      </c>
      <c r="D25">
        <f t="shared" si="0"/>
        <v>17.78</v>
      </c>
      <c r="E25" s="16">
        <f t="shared" si="1"/>
        <v>744.80000000000007</v>
      </c>
      <c r="F25" s="16">
        <f>D25*NEP!$C$6</f>
        <v>94589.6</v>
      </c>
    </row>
    <row r="26" spans="1:6" x14ac:dyDescent="0.45">
      <c r="A26" t="s">
        <v>452</v>
      </c>
      <c r="B26">
        <v>290</v>
      </c>
      <c r="C26">
        <v>0.17</v>
      </c>
      <c r="D26">
        <f t="shared" si="0"/>
        <v>49.300000000000004</v>
      </c>
      <c r="E26" s="16">
        <f t="shared" si="1"/>
        <v>904.4</v>
      </c>
      <c r="F26" s="16">
        <f>D26*NEP!$C$6</f>
        <v>262276</v>
      </c>
    </row>
    <row r="27" spans="1:6" x14ac:dyDescent="0.45">
      <c r="A27" t="s">
        <v>453</v>
      </c>
      <c r="B27" s="2">
        <v>1481</v>
      </c>
      <c r="C27">
        <v>0.16</v>
      </c>
      <c r="D27">
        <f t="shared" si="0"/>
        <v>236.96</v>
      </c>
      <c r="E27" s="16">
        <f t="shared" si="1"/>
        <v>851.19999999999993</v>
      </c>
      <c r="F27" s="16">
        <f>D27*NEP!$C$6</f>
        <v>1260627.2</v>
      </c>
    </row>
    <row r="28" spans="1:6" x14ac:dyDescent="0.45">
      <c r="A28" t="s">
        <v>454</v>
      </c>
      <c r="B28" s="2">
        <v>3099</v>
      </c>
      <c r="C28">
        <v>0.15</v>
      </c>
      <c r="D28">
        <f t="shared" si="0"/>
        <v>464.84999999999997</v>
      </c>
      <c r="E28" s="16">
        <f t="shared" si="1"/>
        <v>798</v>
      </c>
      <c r="F28" s="16">
        <f>D28*NEP!$C$6</f>
        <v>2473002</v>
      </c>
    </row>
    <row r="29" spans="1:6" x14ac:dyDescent="0.45">
      <c r="A29" t="s">
        <v>455</v>
      </c>
      <c r="B29" s="2">
        <v>1077</v>
      </c>
      <c r="C29">
        <v>0.14000000000000001</v>
      </c>
      <c r="D29">
        <f t="shared" si="0"/>
        <v>150.78</v>
      </c>
      <c r="E29" s="16">
        <f t="shared" si="1"/>
        <v>744.8</v>
      </c>
      <c r="F29" s="16">
        <f>D29*NEP!$C$6</f>
        <v>802149.6</v>
      </c>
    </row>
    <row r="30" spans="1:6" x14ac:dyDescent="0.45">
      <c r="A30" t="s">
        <v>456</v>
      </c>
      <c r="B30">
        <v>157</v>
      </c>
      <c r="C30">
        <v>0.15</v>
      </c>
      <c r="D30">
        <f t="shared" si="0"/>
        <v>23.55</v>
      </c>
      <c r="E30" s="16">
        <f t="shared" si="1"/>
        <v>798</v>
      </c>
      <c r="F30" s="16">
        <f>D30*NEP!$C$6</f>
        <v>125286</v>
      </c>
    </row>
    <row r="31" spans="1:6" x14ac:dyDescent="0.45">
      <c r="A31" t="s">
        <v>457</v>
      </c>
      <c r="B31">
        <v>173</v>
      </c>
      <c r="C31">
        <v>0.09</v>
      </c>
      <c r="D31">
        <f t="shared" si="0"/>
        <v>15.57</v>
      </c>
      <c r="E31" s="16">
        <f t="shared" si="1"/>
        <v>478.80000000000007</v>
      </c>
      <c r="F31" s="16">
        <f>D31*NEP!$C$6</f>
        <v>82832.400000000009</v>
      </c>
    </row>
    <row r="32" spans="1:6" x14ac:dyDescent="0.45">
      <c r="A32" t="s">
        <v>458</v>
      </c>
      <c r="B32">
        <v>89</v>
      </c>
      <c r="C32">
        <v>0.33</v>
      </c>
      <c r="D32">
        <f t="shared" si="0"/>
        <v>29.37</v>
      </c>
      <c r="E32" s="16">
        <f t="shared" si="1"/>
        <v>1755.6</v>
      </c>
      <c r="F32" s="16">
        <f>D32*NEP!$C$6</f>
        <v>156248.4</v>
      </c>
    </row>
    <row r="33" spans="1:6" x14ac:dyDescent="0.45">
      <c r="A33" t="s">
        <v>459</v>
      </c>
      <c r="B33">
        <v>114</v>
      </c>
      <c r="C33">
        <v>0.24</v>
      </c>
      <c r="D33">
        <f t="shared" si="0"/>
        <v>27.36</v>
      </c>
      <c r="E33" s="16">
        <f t="shared" si="1"/>
        <v>1276.8</v>
      </c>
      <c r="F33" s="16">
        <f>D33*NEP!$C$6</f>
        <v>145555.19999999998</v>
      </c>
    </row>
    <row r="34" spans="1:6" x14ac:dyDescent="0.45">
      <c r="A34" t="s">
        <v>460</v>
      </c>
      <c r="B34" s="2">
        <v>1609</v>
      </c>
      <c r="C34">
        <v>0.18</v>
      </c>
      <c r="D34">
        <f t="shared" si="0"/>
        <v>289.62</v>
      </c>
      <c r="E34" s="16">
        <f t="shared" si="1"/>
        <v>957.60000000000014</v>
      </c>
      <c r="F34" s="16">
        <f>D34*NEP!$C$6</f>
        <v>1540778.4000000001</v>
      </c>
    </row>
    <row r="35" spans="1:6" x14ac:dyDescent="0.45">
      <c r="A35" t="s">
        <v>461</v>
      </c>
      <c r="B35">
        <v>784</v>
      </c>
      <c r="C35">
        <v>0.17</v>
      </c>
      <c r="D35">
        <f t="shared" si="0"/>
        <v>133.28</v>
      </c>
      <c r="E35" s="16">
        <f t="shared" si="1"/>
        <v>904.4</v>
      </c>
      <c r="F35" s="16">
        <f>D35*NEP!$C$6</f>
        <v>709049.6</v>
      </c>
    </row>
    <row r="36" spans="1:6" x14ac:dyDescent="0.45">
      <c r="A36" t="s">
        <v>462</v>
      </c>
      <c r="B36">
        <v>66</v>
      </c>
      <c r="C36">
        <v>0.21</v>
      </c>
      <c r="D36">
        <f t="shared" si="0"/>
        <v>13.86</v>
      </c>
      <c r="E36" s="16">
        <f t="shared" si="1"/>
        <v>1117.2</v>
      </c>
      <c r="F36" s="16">
        <f>D36*NEP!$C$6</f>
        <v>73735.199999999997</v>
      </c>
    </row>
    <row r="37" spans="1:6" x14ac:dyDescent="0.45">
      <c r="A37" t="s">
        <v>463</v>
      </c>
      <c r="B37">
        <v>981</v>
      </c>
      <c r="C37">
        <v>0.15</v>
      </c>
      <c r="D37">
        <f t="shared" si="0"/>
        <v>147.15</v>
      </c>
      <c r="E37" s="16">
        <f t="shared" si="1"/>
        <v>798</v>
      </c>
      <c r="F37" s="16">
        <f>D37*NEP!$C$6</f>
        <v>782838</v>
      </c>
    </row>
    <row r="38" spans="1:6" x14ac:dyDescent="0.45">
      <c r="A38" t="s">
        <v>464</v>
      </c>
      <c r="B38" s="2">
        <v>2001</v>
      </c>
      <c r="C38">
        <v>0.14000000000000001</v>
      </c>
      <c r="D38">
        <f t="shared" si="0"/>
        <v>280.14000000000004</v>
      </c>
      <c r="E38" s="16">
        <f t="shared" si="1"/>
        <v>744.80000000000018</v>
      </c>
      <c r="F38" s="16">
        <f>D38*NEP!$C$6</f>
        <v>1490344.8000000003</v>
      </c>
    </row>
    <row r="39" spans="1:6" x14ac:dyDescent="0.45">
      <c r="A39" t="s">
        <v>465</v>
      </c>
      <c r="B39" s="2">
        <v>3412</v>
      </c>
      <c r="C39">
        <v>0.12</v>
      </c>
      <c r="D39">
        <f t="shared" si="0"/>
        <v>409.44</v>
      </c>
      <c r="E39" s="16">
        <f t="shared" si="1"/>
        <v>638.4</v>
      </c>
      <c r="F39" s="16">
        <f>D39*NEP!$C$6</f>
        <v>2178220.7999999998</v>
      </c>
    </row>
    <row r="40" spans="1:6" x14ac:dyDescent="0.45">
      <c r="A40" t="s">
        <v>466</v>
      </c>
      <c r="B40">
        <v>996</v>
      </c>
      <c r="C40">
        <v>0.14000000000000001</v>
      </c>
      <c r="D40">
        <f t="shared" si="0"/>
        <v>139.44000000000003</v>
      </c>
      <c r="E40" s="16">
        <f t="shared" si="1"/>
        <v>744.80000000000018</v>
      </c>
      <c r="F40" s="16">
        <f>D40*NEP!$C$6</f>
        <v>741820.80000000016</v>
      </c>
    </row>
    <row r="41" spans="1:6" x14ac:dyDescent="0.45">
      <c r="A41" t="s">
        <v>467</v>
      </c>
      <c r="B41" s="2">
        <v>3001</v>
      </c>
      <c r="C41">
        <v>0.13</v>
      </c>
      <c r="D41">
        <f t="shared" si="0"/>
        <v>390.13</v>
      </c>
      <c r="E41" s="16">
        <f t="shared" si="1"/>
        <v>691.59999999999991</v>
      </c>
      <c r="F41" s="16">
        <f>D41*NEP!$C$6</f>
        <v>2075491.5999999999</v>
      </c>
    </row>
    <row r="42" spans="1:6" x14ac:dyDescent="0.45">
      <c r="A42" t="s">
        <v>468</v>
      </c>
      <c r="B42">
        <v>884</v>
      </c>
      <c r="C42">
        <v>0.14000000000000001</v>
      </c>
      <c r="D42">
        <f t="shared" si="0"/>
        <v>123.76</v>
      </c>
      <c r="E42" s="16">
        <f t="shared" si="1"/>
        <v>744.80000000000007</v>
      </c>
      <c r="F42" s="16">
        <f>D42*NEP!$C$6</f>
        <v>658403.20000000007</v>
      </c>
    </row>
    <row r="43" spans="1:6" x14ac:dyDescent="0.45">
      <c r="A43" t="s">
        <v>469</v>
      </c>
      <c r="B43" s="2">
        <v>1884</v>
      </c>
      <c r="C43">
        <v>0.12</v>
      </c>
      <c r="D43">
        <f t="shared" si="0"/>
        <v>226.07999999999998</v>
      </c>
      <c r="E43" s="16">
        <f t="shared" si="1"/>
        <v>638.4</v>
      </c>
      <c r="F43" s="16">
        <f>D43*NEP!$C$6</f>
        <v>1202745.5999999999</v>
      </c>
    </row>
    <row r="44" spans="1:6" x14ac:dyDescent="0.45">
      <c r="A44" t="s">
        <v>470</v>
      </c>
      <c r="B44">
        <v>795</v>
      </c>
      <c r="C44">
        <v>0.12</v>
      </c>
      <c r="D44">
        <f t="shared" si="0"/>
        <v>95.399999999999991</v>
      </c>
      <c r="E44" s="16">
        <f t="shared" si="1"/>
        <v>638.4</v>
      </c>
      <c r="F44" s="16">
        <f>D44*NEP!$C$6</f>
        <v>507527.99999999994</v>
      </c>
    </row>
    <row r="45" spans="1:6" x14ac:dyDescent="0.45">
      <c r="A45" t="s">
        <v>471</v>
      </c>
      <c r="B45" s="2">
        <v>2888</v>
      </c>
      <c r="C45">
        <v>0.11</v>
      </c>
      <c r="D45">
        <f t="shared" si="0"/>
        <v>317.68</v>
      </c>
      <c r="E45" s="16">
        <f t="shared" si="1"/>
        <v>585.20000000000005</v>
      </c>
      <c r="F45" s="16">
        <f>D45*NEP!$C$6</f>
        <v>1690057.6</v>
      </c>
    </row>
    <row r="46" spans="1:6" x14ac:dyDescent="0.45">
      <c r="A46" t="s">
        <v>472</v>
      </c>
      <c r="B46" s="2">
        <v>6174</v>
      </c>
      <c r="C46">
        <v>0.08</v>
      </c>
      <c r="D46">
        <f t="shared" si="0"/>
        <v>493.92</v>
      </c>
      <c r="E46" s="16">
        <f t="shared" si="1"/>
        <v>425.59999999999997</v>
      </c>
      <c r="F46" s="16">
        <f>D46*NEP!$C$6</f>
        <v>2627654.4</v>
      </c>
    </row>
    <row r="47" spans="1:6" x14ac:dyDescent="0.45">
      <c r="A47" t="s">
        <v>473</v>
      </c>
      <c r="B47">
        <v>292</v>
      </c>
      <c r="C47">
        <v>0.1</v>
      </c>
      <c r="D47">
        <f t="shared" si="0"/>
        <v>29.200000000000003</v>
      </c>
      <c r="E47" s="16">
        <f t="shared" si="1"/>
        <v>532.00000000000011</v>
      </c>
      <c r="F47" s="16">
        <f>D47*NEP!$C$6</f>
        <v>155344.00000000003</v>
      </c>
    </row>
    <row r="48" spans="1:6" x14ac:dyDescent="0.45">
      <c r="A48" t="s">
        <v>474</v>
      </c>
      <c r="B48">
        <v>624</v>
      </c>
      <c r="C48">
        <v>0.1</v>
      </c>
      <c r="D48">
        <f t="shared" si="0"/>
        <v>62.400000000000006</v>
      </c>
      <c r="E48" s="16">
        <f t="shared" si="1"/>
        <v>532.00000000000011</v>
      </c>
      <c r="F48" s="16">
        <f>D48*NEP!$C$6</f>
        <v>331968.00000000006</v>
      </c>
    </row>
    <row r="49" spans="1:6" x14ac:dyDescent="0.45">
      <c r="A49" t="s">
        <v>475</v>
      </c>
      <c r="B49" s="2">
        <v>1815</v>
      </c>
      <c r="C49">
        <v>0.1</v>
      </c>
      <c r="D49">
        <f t="shared" si="0"/>
        <v>181.5</v>
      </c>
      <c r="E49" s="16">
        <f t="shared" si="1"/>
        <v>532</v>
      </c>
      <c r="F49" s="16">
        <f>D49*NEP!$C$6</f>
        <v>965580</v>
      </c>
    </row>
    <row r="50" spans="1:6" x14ac:dyDescent="0.45">
      <c r="A50" t="s">
        <v>476</v>
      </c>
      <c r="B50" s="2">
        <v>1364</v>
      </c>
      <c r="C50">
        <v>0.09</v>
      </c>
      <c r="D50">
        <f t="shared" si="0"/>
        <v>122.75999999999999</v>
      </c>
      <c r="E50" s="16">
        <f t="shared" si="1"/>
        <v>478.79999999999995</v>
      </c>
      <c r="F50" s="16">
        <f>D50*NEP!$C$6</f>
        <v>653083.19999999995</v>
      </c>
    </row>
    <row r="51" spans="1:6" x14ac:dyDescent="0.45">
      <c r="A51" t="s">
        <v>477</v>
      </c>
      <c r="B51">
        <v>764</v>
      </c>
      <c r="C51">
        <v>7.0000000000000007E-2</v>
      </c>
      <c r="D51">
        <f t="shared" si="0"/>
        <v>53.480000000000004</v>
      </c>
      <c r="E51" s="16">
        <f t="shared" si="1"/>
        <v>372.40000000000003</v>
      </c>
      <c r="F51" s="16">
        <f>D51*NEP!$C$6</f>
        <v>284513.60000000003</v>
      </c>
    </row>
    <row r="52" spans="1:6" x14ac:dyDescent="0.45">
      <c r="A52" t="s">
        <v>478</v>
      </c>
      <c r="B52">
        <v>334</v>
      </c>
      <c r="C52">
        <v>7.0000000000000007E-2</v>
      </c>
      <c r="D52">
        <f t="shared" si="0"/>
        <v>23.380000000000003</v>
      </c>
      <c r="E52" s="16">
        <f t="shared" si="1"/>
        <v>372.40000000000003</v>
      </c>
      <c r="F52" s="16">
        <f>D52*NEP!$C$6</f>
        <v>124381.60000000002</v>
      </c>
    </row>
    <row r="53" spans="1:6" x14ac:dyDescent="0.45">
      <c r="A53" t="s">
        <v>479</v>
      </c>
      <c r="B53">
        <v>368</v>
      </c>
      <c r="C53">
        <v>0.08</v>
      </c>
      <c r="D53">
        <f t="shared" si="0"/>
        <v>29.44</v>
      </c>
      <c r="E53" s="16">
        <f t="shared" si="1"/>
        <v>425.6</v>
      </c>
      <c r="F53" s="16">
        <f>D53*NEP!$C$6</f>
        <v>156620.80000000002</v>
      </c>
    </row>
    <row r="54" spans="1:6" x14ac:dyDescent="0.45">
      <c r="A54" t="s">
        <v>480</v>
      </c>
      <c r="B54" s="2">
        <v>1371</v>
      </c>
      <c r="C54">
        <v>0.09</v>
      </c>
      <c r="D54">
        <f t="shared" si="0"/>
        <v>123.39</v>
      </c>
      <c r="E54" s="16">
        <f t="shared" si="1"/>
        <v>478.8</v>
      </c>
      <c r="F54" s="16">
        <f>D54*NEP!$C$6</f>
        <v>656434.80000000005</v>
      </c>
    </row>
    <row r="55" spans="1:6" x14ac:dyDescent="0.45">
      <c r="A55" t="s">
        <v>481</v>
      </c>
      <c r="B55" s="2">
        <v>1362</v>
      </c>
      <c r="C55">
        <v>7.0000000000000007E-2</v>
      </c>
      <c r="D55">
        <f t="shared" si="0"/>
        <v>95.34</v>
      </c>
      <c r="E55" s="16">
        <f t="shared" si="1"/>
        <v>372.40000000000003</v>
      </c>
      <c r="F55" s="16">
        <f>D55*NEP!$C$6</f>
        <v>507208.80000000005</v>
      </c>
    </row>
    <row r="56" spans="1:6" x14ac:dyDescent="0.45">
      <c r="A56" t="s">
        <v>482</v>
      </c>
      <c r="B56">
        <v>194</v>
      </c>
      <c r="C56">
        <v>0.05</v>
      </c>
      <c r="D56">
        <f t="shared" si="0"/>
        <v>9.7000000000000011</v>
      </c>
      <c r="E56" s="16">
        <f t="shared" si="1"/>
        <v>266.00000000000006</v>
      </c>
      <c r="F56" s="16">
        <f>D56*NEP!$C$6</f>
        <v>51604.000000000007</v>
      </c>
    </row>
    <row r="57" spans="1:6" x14ac:dyDescent="0.45">
      <c r="A57" t="s">
        <v>483</v>
      </c>
      <c r="B57">
        <v>105</v>
      </c>
      <c r="C57">
        <v>7.0000000000000007E-2</v>
      </c>
      <c r="D57">
        <f t="shared" si="0"/>
        <v>7.3500000000000005</v>
      </c>
      <c r="E57" s="16">
        <f t="shared" si="1"/>
        <v>372.4</v>
      </c>
      <c r="F57" s="16">
        <f>D57*NEP!$C$6</f>
        <v>39102</v>
      </c>
    </row>
    <row r="58" spans="1:6" x14ac:dyDescent="0.45">
      <c r="A58" t="s">
        <v>484</v>
      </c>
      <c r="B58" s="2">
        <v>1799</v>
      </c>
      <c r="C58">
        <v>0.04</v>
      </c>
      <c r="D58">
        <f t="shared" si="0"/>
        <v>71.960000000000008</v>
      </c>
      <c r="E58" s="16">
        <f t="shared" si="1"/>
        <v>212.80000000000004</v>
      </c>
      <c r="F58" s="16">
        <f>D58*NEP!$C$6</f>
        <v>382827.20000000007</v>
      </c>
    </row>
    <row r="59" spans="1:6" x14ac:dyDescent="0.45">
      <c r="A59" t="s">
        <v>485</v>
      </c>
      <c r="B59">
        <v>442</v>
      </c>
      <c r="C59">
        <v>0.4</v>
      </c>
      <c r="D59">
        <f t="shared" si="0"/>
        <v>176.8</v>
      </c>
      <c r="E59" s="16">
        <f t="shared" si="1"/>
        <v>2128.0000000000005</v>
      </c>
      <c r="F59" s="16">
        <f>D59*NEP!$C$6</f>
        <v>940576.00000000012</v>
      </c>
    </row>
    <row r="60" spans="1:6" x14ac:dyDescent="0.45">
      <c r="A60" t="s">
        <v>486</v>
      </c>
      <c r="B60">
        <v>105</v>
      </c>
      <c r="C60">
        <v>0.14000000000000001</v>
      </c>
      <c r="D60">
        <f t="shared" si="0"/>
        <v>14.700000000000001</v>
      </c>
      <c r="E60" s="16">
        <f t="shared" si="1"/>
        <v>744.8</v>
      </c>
      <c r="F60" s="16">
        <f>D60*NEP!$C$6</f>
        <v>78204</v>
      </c>
    </row>
    <row r="61" spans="1:6" x14ac:dyDescent="0.45">
      <c r="A61" t="s">
        <v>487</v>
      </c>
      <c r="B61">
        <v>65</v>
      </c>
      <c r="C61">
        <v>7.0000000000000007E-2</v>
      </c>
      <c r="D61">
        <f t="shared" si="0"/>
        <v>4.5500000000000007</v>
      </c>
      <c r="E61" s="16">
        <f t="shared" si="1"/>
        <v>372.40000000000003</v>
      </c>
      <c r="F61" s="16">
        <f>D61*NEP!$C$6</f>
        <v>24206.000000000004</v>
      </c>
    </row>
    <row r="62" spans="1:6" x14ac:dyDescent="0.45">
      <c r="A62" t="s">
        <v>488</v>
      </c>
      <c r="B62">
        <v>32</v>
      </c>
      <c r="C62">
        <v>0.43</v>
      </c>
      <c r="D62">
        <f t="shared" si="0"/>
        <v>13.76</v>
      </c>
      <c r="E62" s="16">
        <f t="shared" si="1"/>
        <v>2287.6</v>
      </c>
      <c r="F62" s="16">
        <f>D62*NEP!$C$6</f>
        <v>73203.199999999997</v>
      </c>
    </row>
    <row r="63" spans="1:6" x14ac:dyDescent="0.45">
      <c r="A63" t="s">
        <v>489</v>
      </c>
      <c r="B63">
        <v>874</v>
      </c>
      <c r="C63">
        <v>0.28000000000000003</v>
      </c>
      <c r="D63">
        <f t="shared" si="0"/>
        <v>244.72000000000003</v>
      </c>
      <c r="E63" s="16">
        <f t="shared" si="1"/>
        <v>1489.6000000000001</v>
      </c>
      <c r="F63" s="16">
        <f>D63*NEP!$C$6</f>
        <v>1301910.4000000001</v>
      </c>
    </row>
    <row r="64" spans="1:6" x14ac:dyDescent="0.45">
      <c r="A64" t="s">
        <v>490</v>
      </c>
      <c r="B64">
        <v>568</v>
      </c>
      <c r="C64">
        <v>0.24</v>
      </c>
      <c r="D64">
        <f t="shared" si="0"/>
        <v>136.32</v>
      </c>
      <c r="E64" s="16">
        <f t="shared" si="1"/>
        <v>1276.7999999999997</v>
      </c>
      <c r="F64" s="16">
        <f>D64*NEP!$C$6</f>
        <v>725222.39999999991</v>
      </c>
    </row>
    <row r="65" spans="1:6" x14ac:dyDescent="0.45">
      <c r="A65" t="s">
        <v>491</v>
      </c>
      <c r="B65">
        <v>462</v>
      </c>
      <c r="C65">
        <v>0.26</v>
      </c>
      <c r="D65">
        <f t="shared" si="0"/>
        <v>120.12</v>
      </c>
      <c r="E65" s="16">
        <f t="shared" si="1"/>
        <v>1383.2</v>
      </c>
      <c r="F65" s="16">
        <f>D65*NEP!$C$6</f>
        <v>639038.4</v>
      </c>
    </row>
    <row r="66" spans="1:6" x14ac:dyDescent="0.45">
      <c r="A66" t="s">
        <v>492</v>
      </c>
      <c r="B66">
        <v>447</v>
      </c>
      <c r="C66">
        <v>0.15</v>
      </c>
      <c r="D66">
        <f t="shared" si="0"/>
        <v>67.05</v>
      </c>
      <c r="E66" s="16">
        <f t="shared" si="1"/>
        <v>798</v>
      </c>
      <c r="F66" s="16">
        <f>D66*NEP!$C$6</f>
        <v>356706</v>
      </c>
    </row>
    <row r="67" spans="1:6" x14ac:dyDescent="0.45">
      <c r="A67" t="s">
        <v>493</v>
      </c>
      <c r="B67">
        <v>555</v>
      </c>
      <c r="C67">
        <v>0.21</v>
      </c>
      <c r="D67">
        <f t="shared" ref="D67:D109" si="2">C67*B67</f>
        <v>116.55</v>
      </c>
      <c r="E67" s="16">
        <f t="shared" ref="E67:E109" si="3">F67/B67</f>
        <v>1117.2</v>
      </c>
      <c r="F67" s="16">
        <f>D67*NEP!$C$6</f>
        <v>620046</v>
      </c>
    </row>
    <row r="68" spans="1:6" x14ac:dyDescent="0.45">
      <c r="A68" t="s">
        <v>494</v>
      </c>
      <c r="B68" s="2">
        <v>1153</v>
      </c>
      <c r="C68">
        <v>0.2</v>
      </c>
      <c r="D68">
        <f t="shared" si="2"/>
        <v>230.60000000000002</v>
      </c>
      <c r="E68" s="16">
        <f t="shared" si="3"/>
        <v>1064.0000000000002</v>
      </c>
      <c r="F68" s="16">
        <f>D68*NEP!$C$6</f>
        <v>1226792.0000000002</v>
      </c>
    </row>
    <row r="69" spans="1:6" x14ac:dyDescent="0.45">
      <c r="A69" t="s">
        <v>495</v>
      </c>
      <c r="B69">
        <v>866</v>
      </c>
      <c r="C69">
        <v>0.17</v>
      </c>
      <c r="D69">
        <f t="shared" si="2"/>
        <v>147.22</v>
      </c>
      <c r="E69" s="16">
        <f t="shared" si="3"/>
        <v>904.4</v>
      </c>
      <c r="F69" s="16">
        <f>D69*NEP!$C$6</f>
        <v>783210.4</v>
      </c>
    </row>
    <row r="70" spans="1:6" x14ac:dyDescent="0.45">
      <c r="A70" t="s">
        <v>496</v>
      </c>
      <c r="B70">
        <v>195</v>
      </c>
      <c r="C70">
        <v>0.13</v>
      </c>
      <c r="D70">
        <f t="shared" si="2"/>
        <v>25.35</v>
      </c>
      <c r="E70" s="16">
        <f t="shared" si="3"/>
        <v>691.6</v>
      </c>
      <c r="F70" s="16">
        <f>D70*NEP!$C$6</f>
        <v>134862</v>
      </c>
    </row>
    <row r="71" spans="1:6" x14ac:dyDescent="0.45">
      <c r="A71" t="s">
        <v>497</v>
      </c>
      <c r="B71">
        <v>241</v>
      </c>
      <c r="C71">
        <v>0.17</v>
      </c>
      <c r="D71">
        <f t="shared" si="2"/>
        <v>40.970000000000006</v>
      </c>
      <c r="E71" s="16">
        <f t="shared" si="3"/>
        <v>904.40000000000009</v>
      </c>
      <c r="F71" s="16">
        <f>D71*NEP!$C$6</f>
        <v>217960.40000000002</v>
      </c>
    </row>
    <row r="72" spans="1:6" x14ac:dyDescent="0.45">
      <c r="A72" t="s">
        <v>498</v>
      </c>
      <c r="B72">
        <v>107</v>
      </c>
      <c r="C72">
        <v>0.13</v>
      </c>
      <c r="D72">
        <f t="shared" si="2"/>
        <v>13.91</v>
      </c>
      <c r="E72" s="16">
        <f t="shared" si="3"/>
        <v>691.6</v>
      </c>
      <c r="F72" s="16">
        <f>D72*NEP!$C$6</f>
        <v>74001.2</v>
      </c>
    </row>
    <row r="73" spans="1:6" x14ac:dyDescent="0.45">
      <c r="A73" t="s">
        <v>499</v>
      </c>
      <c r="B73">
        <v>439</v>
      </c>
      <c r="C73">
        <v>0.17</v>
      </c>
      <c r="D73">
        <f t="shared" si="2"/>
        <v>74.63000000000001</v>
      </c>
      <c r="E73" s="16">
        <f t="shared" si="3"/>
        <v>904.40000000000009</v>
      </c>
      <c r="F73" s="16">
        <f>D73*NEP!$C$6</f>
        <v>397031.60000000003</v>
      </c>
    </row>
    <row r="74" spans="1:6" x14ac:dyDescent="0.45">
      <c r="A74" t="s">
        <v>500</v>
      </c>
      <c r="B74">
        <v>203</v>
      </c>
      <c r="C74">
        <v>0.13</v>
      </c>
      <c r="D74">
        <f t="shared" si="2"/>
        <v>26.39</v>
      </c>
      <c r="E74" s="16">
        <f t="shared" si="3"/>
        <v>691.60000000000014</v>
      </c>
      <c r="F74" s="16">
        <f>D74*NEP!$C$6</f>
        <v>140394.80000000002</v>
      </c>
    </row>
    <row r="75" spans="1:6" x14ac:dyDescent="0.45">
      <c r="A75" t="s">
        <v>501</v>
      </c>
      <c r="B75">
        <v>101</v>
      </c>
      <c r="C75">
        <v>0.11</v>
      </c>
      <c r="D75">
        <f t="shared" si="2"/>
        <v>11.11</v>
      </c>
      <c r="E75" s="16">
        <f t="shared" si="3"/>
        <v>585.19999999999993</v>
      </c>
      <c r="F75" s="16">
        <f>D75*NEP!$C$6</f>
        <v>59105.2</v>
      </c>
    </row>
    <row r="76" spans="1:6" x14ac:dyDescent="0.45">
      <c r="A76" t="s">
        <v>502</v>
      </c>
      <c r="B76">
        <v>35</v>
      </c>
      <c r="C76">
        <v>0.12</v>
      </c>
      <c r="D76">
        <f t="shared" si="2"/>
        <v>4.2</v>
      </c>
      <c r="E76" s="16">
        <f t="shared" si="3"/>
        <v>638.4</v>
      </c>
      <c r="F76" s="16">
        <f>D76*NEP!$C$6</f>
        <v>22344</v>
      </c>
    </row>
    <row r="77" spans="1:6" x14ac:dyDescent="0.45">
      <c r="A77" t="s">
        <v>503</v>
      </c>
      <c r="B77">
        <v>31</v>
      </c>
      <c r="C77">
        <v>0.13</v>
      </c>
      <c r="D77">
        <f t="shared" si="2"/>
        <v>4.03</v>
      </c>
      <c r="E77" s="16">
        <f t="shared" si="3"/>
        <v>691.6</v>
      </c>
      <c r="F77" s="16">
        <f>D77*NEP!$C$6</f>
        <v>21439.600000000002</v>
      </c>
    </row>
    <row r="78" spans="1:6" x14ac:dyDescent="0.45">
      <c r="A78" t="s">
        <v>504</v>
      </c>
      <c r="B78">
        <v>480</v>
      </c>
      <c r="C78">
        <v>0.17</v>
      </c>
      <c r="D78">
        <f t="shared" si="2"/>
        <v>81.600000000000009</v>
      </c>
      <c r="E78" s="16">
        <f t="shared" si="3"/>
        <v>904.40000000000009</v>
      </c>
      <c r="F78" s="16">
        <f>D78*NEP!$C$6</f>
        <v>434112.00000000006</v>
      </c>
    </row>
    <row r="79" spans="1:6" x14ac:dyDescent="0.45">
      <c r="A79" t="s">
        <v>505</v>
      </c>
      <c r="B79">
        <v>156</v>
      </c>
      <c r="C79">
        <v>0.2</v>
      </c>
      <c r="D79">
        <f t="shared" si="2"/>
        <v>31.200000000000003</v>
      </c>
      <c r="E79" s="16">
        <f t="shared" si="3"/>
        <v>1064.0000000000002</v>
      </c>
      <c r="F79" s="16">
        <f>D79*NEP!$C$6</f>
        <v>165984.00000000003</v>
      </c>
    </row>
    <row r="80" spans="1:6" x14ac:dyDescent="0.45">
      <c r="A80" t="s">
        <v>506</v>
      </c>
      <c r="B80">
        <v>367</v>
      </c>
      <c r="C80">
        <v>0.18</v>
      </c>
      <c r="D80">
        <f t="shared" si="2"/>
        <v>66.06</v>
      </c>
      <c r="E80" s="16">
        <f t="shared" si="3"/>
        <v>957.6</v>
      </c>
      <c r="F80" s="16">
        <f>D80*NEP!$C$6</f>
        <v>351439.2</v>
      </c>
    </row>
    <row r="81" spans="1:6" x14ac:dyDescent="0.45">
      <c r="A81" t="s">
        <v>507</v>
      </c>
      <c r="B81">
        <v>198</v>
      </c>
      <c r="C81">
        <v>0.21</v>
      </c>
      <c r="D81">
        <f t="shared" si="2"/>
        <v>41.58</v>
      </c>
      <c r="E81" s="16">
        <f t="shared" si="3"/>
        <v>1117.1999999999998</v>
      </c>
      <c r="F81" s="16">
        <f>D81*NEP!$C$6</f>
        <v>221205.59999999998</v>
      </c>
    </row>
    <row r="82" spans="1:6" x14ac:dyDescent="0.45">
      <c r="A82" t="s">
        <v>508</v>
      </c>
      <c r="B82">
        <v>187</v>
      </c>
      <c r="C82">
        <v>0.16</v>
      </c>
      <c r="D82">
        <f t="shared" si="2"/>
        <v>29.92</v>
      </c>
      <c r="E82" s="16">
        <f t="shared" si="3"/>
        <v>851.20000000000016</v>
      </c>
      <c r="F82" s="16">
        <f>D82*NEP!$C$6</f>
        <v>159174.40000000002</v>
      </c>
    </row>
    <row r="83" spans="1:6" x14ac:dyDescent="0.45">
      <c r="A83" t="s">
        <v>509</v>
      </c>
      <c r="B83">
        <v>184</v>
      </c>
      <c r="C83">
        <v>0.2</v>
      </c>
      <c r="D83">
        <f t="shared" si="2"/>
        <v>36.800000000000004</v>
      </c>
      <c r="E83" s="16">
        <f t="shared" si="3"/>
        <v>1064.0000000000002</v>
      </c>
      <c r="F83" s="16">
        <f>D83*NEP!$C$6</f>
        <v>195776.00000000003</v>
      </c>
    </row>
    <row r="84" spans="1:6" x14ac:dyDescent="0.45">
      <c r="A84" t="s">
        <v>510</v>
      </c>
      <c r="B84">
        <v>116</v>
      </c>
      <c r="C84">
        <v>0.14000000000000001</v>
      </c>
      <c r="D84">
        <f t="shared" si="2"/>
        <v>16.240000000000002</v>
      </c>
      <c r="E84" s="16">
        <f t="shared" si="3"/>
        <v>744.80000000000018</v>
      </c>
      <c r="F84" s="16">
        <f>D84*NEP!$C$6</f>
        <v>86396.800000000017</v>
      </c>
    </row>
    <row r="85" spans="1:6" x14ac:dyDescent="0.45">
      <c r="A85" t="s">
        <v>511</v>
      </c>
      <c r="B85">
        <v>147</v>
      </c>
      <c r="C85">
        <v>0.16</v>
      </c>
      <c r="D85">
        <f t="shared" si="2"/>
        <v>23.52</v>
      </c>
      <c r="E85" s="16">
        <f t="shared" si="3"/>
        <v>851.19999999999993</v>
      </c>
      <c r="F85" s="16">
        <f>D85*NEP!$C$6</f>
        <v>125126.39999999999</v>
      </c>
    </row>
    <row r="86" spans="1:6" x14ac:dyDescent="0.45">
      <c r="A86" t="s">
        <v>512</v>
      </c>
      <c r="B86">
        <v>376</v>
      </c>
      <c r="C86">
        <v>0.09</v>
      </c>
      <c r="D86">
        <f t="shared" si="2"/>
        <v>33.839999999999996</v>
      </c>
      <c r="E86" s="16">
        <f t="shared" si="3"/>
        <v>478.79999999999995</v>
      </c>
      <c r="F86" s="16">
        <f>D86*NEP!$C$6</f>
        <v>180028.79999999999</v>
      </c>
    </row>
    <row r="87" spans="1:6" x14ac:dyDescent="0.45">
      <c r="A87" t="s">
        <v>513</v>
      </c>
      <c r="B87" s="2">
        <v>1343</v>
      </c>
      <c r="C87">
        <v>0.11</v>
      </c>
      <c r="D87">
        <f t="shared" si="2"/>
        <v>147.72999999999999</v>
      </c>
      <c r="E87" s="16">
        <f t="shared" si="3"/>
        <v>585.19999999999993</v>
      </c>
      <c r="F87" s="16">
        <f>D87*NEP!$C$6</f>
        <v>785923.6</v>
      </c>
    </row>
    <row r="88" spans="1:6" x14ac:dyDescent="0.45">
      <c r="A88" t="s">
        <v>514</v>
      </c>
      <c r="B88">
        <v>617</v>
      </c>
      <c r="C88">
        <v>0.15</v>
      </c>
      <c r="D88">
        <f t="shared" si="2"/>
        <v>92.55</v>
      </c>
      <c r="E88" s="16">
        <f t="shared" si="3"/>
        <v>798</v>
      </c>
      <c r="F88" s="16">
        <f>D88*NEP!$C$6</f>
        <v>492366</v>
      </c>
    </row>
    <row r="89" spans="1:6" x14ac:dyDescent="0.45">
      <c r="A89" t="s">
        <v>515</v>
      </c>
      <c r="B89">
        <v>62</v>
      </c>
      <c r="C89">
        <v>0.08</v>
      </c>
      <c r="D89">
        <f t="shared" si="2"/>
        <v>4.96</v>
      </c>
      <c r="E89" s="16">
        <f t="shared" si="3"/>
        <v>425.6</v>
      </c>
      <c r="F89" s="16">
        <f>D89*NEP!$C$6</f>
        <v>26387.200000000001</v>
      </c>
    </row>
    <row r="90" spans="1:6" x14ac:dyDescent="0.45">
      <c r="A90" t="s">
        <v>516</v>
      </c>
      <c r="B90">
        <v>79</v>
      </c>
      <c r="C90">
        <v>0.12</v>
      </c>
      <c r="D90">
        <f t="shared" si="2"/>
        <v>9.48</v>
      </c>
      <c r="E90" s="16">
        <f t="shared" si="3"/>
        <v>638.40000000000009</v>
      </c>
      <c r="F90" s="16">
        <f>D90*NEP!$C$6</f>
        <v>50433.600000000006</v>
      </c>
    </row>
    <row r="91" spans="1:6" x14ac:dyDescent="0.45">
      <c r="A91" t="s">
        <v>517</v>
      </c>
      <c r="B91">
        <v>684</v>
      </c>
      <c r="C91">
        <v>0.09</v>
      </c>
      <c r="D91">
        <f t="shared" si="2"/>
        <v>61.559999999999995</v>
      </c>
      <c r="E91" s="16">
        <f t="shared" si="3"/>
        <v>478.79999999999995</v>
      </c>
      <c r="F91" s="16">
        <f>D91*NEP!$C$6</f>
        <v>327499.19999999995</v>
      </c>
    </row>
    <row r="92" spans="1:6" x14ac:dyDescent="0.45">
      <c r="A92" t="s">
        <v>518</v>
      </c>
      <c r="B92">
        <v>470</v>
      </c>
      <c r="C92">
        <v>0.08</v>
      </c>
      <c r="D92">
        <f t="shared" si="2"/>
        <v>37.6</v>
      </c>
      <c r="E92" s="16">
        <f t="shared" si="3"/>
        <v>425.6</v>
      </c>
      <c r="F92" s="16">
        <f>D92*NEP!$C$6</f>
        <v>200032</v>
      </c>
    </row>
    <row r="93" spans="1:6" x14ac:dyDescent="0.45">
      <c r="A93" t="s">
        <v>519</v>
      </c>
      <c r="B93">
        <v>230</v>
      </c>
      <c r="C93">
        <v>0.09</v>
      </c>
      <c r="D93">
        <f t="shared" si="2"/>
        <v>20.7</v>
      </c>
      <c r="E93" s="16">
        <f t="shared" si="3"/>
        <v>478.8</v>
      </c>
      <c r="F93" s="16">
        <f>D93*NEP!$C$6</f>
        <v>110124</v>
      </c>
    </row>
    <row r="94" spans="1:6" x14ac:dyDescent="0.45">
      <c r="A94" t="s">
        <v>520</v>
      </c>
      <c r="B94">
        <v>254</v>
      </c>
      <c r="C94">
        <v>0.1</v>
      </c>
      <c r="D94">
        <f t="shared" si="2"/>
        <v>25.400000000000002</v>
      </c>
      <c r="E94" s="16">
        <f t="shared" si="3"/>
        <v>532</v>
      </c>
      <c r="F94" s="16">
        <f>D94*NEP!$C$6</f>
        <v>135128</v>
      </c>
    </row>
    <row r="95" spans="1:6" x14ac:dyDescent="0.45">
      <c r="A95" t="s">
        <v>521</v>
      </c>
      <c r="B95">
        <v>343</v>
      </c>
      <c r="C95">
        <v>0.11</v>
      </c>
      <c r="D95">
        <f t="shared" si="2"/>
        <v>37.729999999999997</v>
      </c>
      <c r="E95" s="16">
        <f t="shared" si="3"/>
        <v>585.19999999999993</v>
      </c>
      <c r="F95" s="16">
        <f>D95*NEP!$C$6</f>
        <v>200723.59999999998</v>
      </c>
    </row>
    <row r="96" spans="1:6" x14ac:dyDescent="0.45">
      <c r="A96" t="s">
        <v>522</v>
      </c>
      <c r="B96">
        <v>42</v>
      </c>
      <c r="C96">
        <v>0.08</v>
      </c>
      <c r="D96">
        <f t="shared" si="2"/>
        <v>3.36</v>
      </c>
      <c r="E96" s="16">
        <f t="shared" si="3"/>
        <v>425.6</v>
      </c>
      <c r="F96" s="16">
        <f>D96*NEP!$C$6</f>
        <v>17875.2</v>
      </c>
    </row>
    <row r="97" spans="1:6" x14ac:dyDescent="0.45">
      <c r="A97" t="s">
        <v>523</v>
      </c>
      <c r="B97">
        <v>91</v>
      </c>
      <c r="C97">
        <v>7.0000000000000007E-2</v>
      </c>
      <c r="D97">
        <f t="shared" si="2"/>
        <v>6.370000000000001</v>
      </c>
      <c r="E97" s="16">
        <f t="shared" si="3"/>
        <v>372.40000000000009</v>
      </c>
      <c r="F97" s="16">
        <f>D97*NEP!$C$6</f>
        <v>33888.400000000009</v>
      </c>
    </row>
    <row r="98" spans="1:6" x14ac:dyDescent="0.45">
      <c r="A98" t="s">
        <v>524</v>
      </c>
      <c r="B98">
        <v>147</v>
      </c>
      <c r="C98">
        <v>0.05</v>
      </c>
      <c r="D98">
        <f t="shared" si="2"/>
        <v>7.3500000000000005</v>
      </c>
      <c r="E98" s="16">
        <f t="shared" si="3"/>
        <v>266</v>
      </c>
      <c r="F98" s="16">
        <f>D98*NEP!$C$6</f>
        <v>39102</v>
      </c>
    </row>
    <row r="99" spans="1:6" x14ac:dyDescent="0.45">
      <c r="A99" t="s">
        <v>525</v>
      </c>
      <c r="B99">
        <v>454</v>
      </c>
      <c r="C99">
        <v>7.0000000000000007E-2</v>
      </c>
      <c r="D99">
        <f t="shared" si="2"/>
        <v>31.780000000000005</v>
      </c>
      <c r="E99" s="16">
        <f t="shared" si="3"/>
        <v>372.40000000000009</v>
      </c>
      <c r="F99" s="16">
        <f>D99*NEP!$C$6</f>
        <v>169069.60000000003</v>
      </c>
    </row>
    <row r="100" spans="1:6" x14ac:dyDescent="0.45">
      <c r="A100" t="s">
        <v>526</v>
      </c>
      <c r="B100">
        <v>63</v>
      </c>
      <c r="C100">
        <v>0.06</v>
      </c>
      <c r="D100">
        <f t="shared" si="2"/>
        <v>3.78</v>
      </c>
      <c r="E100" s="16">
        <f t="shared" si="3"/>
        <v>319.2</v>
      </c>
      <c r="F100" s="16">
        <f>D100*NEP!$C$6</f>
        <v>20109.599999999999</v>
      </c>
    </row>
    <row r="101" spans="1:6" x14ac:dyDescent="0.45">
      <c r="A101" t="s">
        <v>527</v>
      </c>
      <c r="B101">
        <v>42</v>
      </c>
      <c r="C101">
        <v>0.05</v>
      </c>
      <c r="D101">
        <f t="shared" si="2"/>
        <v>2.1</v>
      </c>
      <c r="E101" s="16">
        <f t="shared" si="3"/>
        <v>266</v>
      </c>
      <c r="F101" s="16">
        <f>D101*NEP!$C$6</f>
        <v>11172</v>
      </c>
    </row>
    <row r="102" spans="1:6" x14ac:dyDescent="0.45">
      <c r="A102" t="s">
        <v>528</v>
      </c>
      <c r="B102">
        <v>65</v>
      </c>
      <c r="C102">
        <v>7.0000000000000007E-2</v>
      </c>
      <c r="D102">
        <f t="shared" si="2"/>
        <v>4.5500000000000007</v>
      </c>
      <c r="E102" s="16">
        <f t="shared" si="3"/>
        <v>372.40000000000003</v>
      </c>
      <c r="F102" s="16">
        <f>D102*NEP!$C$6</f>
        <v>24206.000000000004</v>
      </c>
    </row>
    <row r="103" spans="1:6" x14ac:dyDescent="0.45">
      <c r="A103" t="s">
        <v>529</v>
      </c>
      <c r="B103">
        <v>34</v>
      </c>
      <c r="C103">
        <v>0.08</v>
      </c>
      <c r="D103">
        <f t="shared" si="2"/>
        <v>2.72</v>
      </c>
      <c r="E103" s="16">
        <f t="shared" si="3"/>
        <v>425.6</v>
      </c>
      <c r="F103" s="16">
        <f>D103*NEP!$C$6</f>
        <v>14470.400000000001</v>
      </c>
    </row>
    <row r="104" spans="1:6" x14ac:dyDescent="0.45">
      <c r="A104" t="s">
        <v>530</v>
      </c>
      <c r="B104">
        <v>353</v>
      </c>
      <c r="C104">
        <v>0.31</v>
      </c>
      <c r="D104">
        <f t="shared" si="2"/>
        <v>109.42999999999999</v>
      </c>
      <c r="E104" s="16">
        <f t="shared" si="3"/>
        <v>1649.2</v>
      </c>
      <c r="F104" s="16">
        <f>D104*NEP!$C$6</f>
        <v>582167.6</v>
      </c>
    </row>
    <row r="105" spans="1:6" x14ac:dyDescent="0.45">
      <c r="A105" t="s">
        <v>531</v>
      </c>
      <c r="B105">
        <v>91</v>
      </c>
      <c r="C105">
        <v>0.23</v>
      </c>
      <c r="D105">
        <f t="shared" si="2"/>
        <v>20.93</v>
      </c>
      <c r="E105" s="16">
        <f t="shared" si="3"/>
        <v>1223.5999999999999</v>
      </c>
      <c r="F105" s="16">
        <f>D105*NEP!$C$6</f>
        <v>111347.59999999999</v>
      </c>
    </row>
    <row r="106" spans="1:6" x14ac:dyDescent="0.45">
      <c r="A106" t="s">
        <v>532</v>
      </c>
      <c r="B106">
        <v>121</v>
      </c>
      <c r="C106">
        <v>0.17</v>
      </c>
      <c r="D106">
        <f t="shared" si="2"/>
        <v>20.57</v>
      </c>
      <c r="E106" s="16">
        <f t="shared" si="3"/>
        <v>904.40000000000009</v>
      </c>
      <c r="F106" s="16">
        <f>D106*NEP!$C$6</f>
        <v>109432.40000000001</v>
      </c>
    </row>
    <row r="107" spans="1:6" x14ac:dyDescent="0.45">
      <c r="A107" t="s">
        <v>533</v>
      </c>
      <c r="B107">
        <v>570</v>
      </c>
      <c r="C107">
        <v>0.11</v>
      </c>
      <c r="D107">
        <f t="shared" si="2"/>
        <v>62.7</v>
      </c>
      <c r="E107" s="16">
        <f t="shared" si="3"/>
        <v>585.20000000000005</v>
      </c>
      <c r="F107" s="16">
        <f>D107*NEP!$C$6</f>
        <v>333564</v>
      </c>
    </row>
    <row r="108" spans="1:6" x14ac:dyDescent="0.45">
      <c r="A108" t="s">
        <v>534</v>
      </c>
      <c r="B108">
        <v>400</v>
      </c>
      <c r="C108">
        <v>0.08</v>
      </c>
      <c r="D108">
        <f t="shared" si="2"/>
        <v>32</v>
      </c>
      <c r="E108" s="16">
        <f t="shared" si="3"/>
        <v>425.6</v>
      </c>
      <c r="F108" s="16">
        <f>D108*NEP!$C$6</f>
        <v>170240</v>
      </c>
    </row>
    <row r="109" spans="1:6" x14ac:dyDescent="0.45">
      <c r="A109" t="s">
        <v>535</v>
      </c>
      <c r="B109">
        <v>76</v>
      </c>
      <c r="C109">
        <v>0.06</v>
      </c>
      <c r="D109">
        <f t="shared" si="2"/>
        <v>4.5599999999999996</v>
      </c>
      <c r="E109" s="16">
        <f t="shared" si="3"/>
        <v>319.2</v>
      </c>
      <c r="F109" s="16">
        <f>D109*NEP!$C$6</f>
        <v>24259.199999999997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388"/>
  <sheetViews>
    <sheetView topLeftCell="A339" workbookViewId="0">
      <selection activeCell="A359" sqref="A359:XFD359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0</v>
      </c>
      <c r="B1" s="15" t="s">
        <v>1</v>
      </c>
      <c r="C1" s="15" t="s">
        <v>2</v>
      </c>
      <c r="D1" s="15" t="s">
        <v>541</v>
      </c>
      <c r="E1" s="15" t="s">
        <v>543</v>
      </c>
      <c r="F1" s="15" t="s">
        <v>557</v>
      </c>
      <c r="G1" s="15" t="s">
        <v>548</v>
      </c>
      <c r="I1" s="15" t="s">
        <v>546</v>
      </c>
      <c r="J1" s="15" t="s">
        <v>559</v>
      </c>
      <c r="K1" s="15" t="s">
        <v>554</v>
      </c>
    </row>
    <row r="2" spans="1:11" x14ac:dyDescent="0.45">
      <c r="A2" t="s">
        <v>3</v>
      </c>
      <c r="B2">
        <v>32</v>
      </c>
      <c r="C2" s="1">
        <v>7220</v>
      </c>
      <c r="D2" s="12">
        <f>VLOOKUP(A2,'NWAU per episode Acute Adm'!$A$2:$C$388,3,FALSE)</f>
        <v>9.07</v>
      </c>
      <c r="E2" s="12">
        <f>D2*B2</f>
        <v>290.24</v>
      </c>
      <c r="F2" s="14">
        <f>C2*D2</f>
        <v>65485.4</v>
      </c>
      <c r="G2" s="14">
        <f>F2*B2</f>
        <v>2095532.8</v>
      </c>
      <c r="H2" s="12"/>
      <c r="I2" s="1">
        <f>NEP!$C$6-C2</f>
        <v>-1900</v>
      </c>
      <c r="J2" s="1">
        <f>'NWAU per episode Acute Adm'!E2-F2</f>
        <v>-17233</v>
      </c>
      <c r="K2" s="1">
        <f>J2*B2</f>
        <v>-551456</v>
      </c>
    </row>
    <row r="3" spans="1:11" x14ac:dyDescent="0.45">
      <c r="A3" t="s">
        <v>4</v>
      </c>
      <c r="B3">
        <v>37</v>
      </c>
      <c r="C3" s="1">
        <v>7377</v>
      </c>
      <c r="D3" s="12">
        <f>VLOOKUP(A3,'NWAU per episode Acute Adm'!$A$2:$C$388,3,FALSE)</f>
        <v>4.29</v>
      </c>
      <c r="E3" s="12">
        <f t="shared" ref="E3:E66" si="0">D3*B3</f>
        <v>158.72999999999999</v>
      </c>
      <c r="F3" s="14">
        <f t="shared" ref="F3:F66" si="1">C3*D3</f>
        <v>31647.33</v>
      </c>
      <c r="G3" s="14">
        <f t="shared" ref="G3:G66" si="2">F3*B3</f>
        <v>1170951.21</v>
      </c>
      <c r="H3" s="12"/>
      <c r="I3" s="1">
        <f>NEP!$C$6-C3</f>
        <v>-2057</v>
      </c>
      <c r="J3" s="1">
        <f>'NWAU per episode Acute Adm'!E3-F3</f>
        <v>-8824.5300000000025</v>
      </c>
      <c r="K3" s="1">
        <f t="shared" ref="K3:K66" si="3">J3*B3</f>
        <v>-326507.6100000001</v>
      </c>
    </row>
    <row r="4" spans="1:11" x14ac:dyDescent="0.45">
      <c r="A4" t="s">
        <v>5</v>
      </c>
      <c r="B4">
        <v>47</v>
      </c>
      <c r="C4" s="1">
        <v>6418</v>
      </c>
      <c r="D4" s="12">
        <f>VLOOKUP(A4,'NWAU per episode Acute Adm'!$A$2:$C$388,3,FALSE)</f>
        <v>1.66</v>
      </c>
      <c r="E4" s="12">
        <f t="shared" si="0"/>
        <v>78.02</v>
      </c>
      <c r="F4" s="14">
        <f t="shared" si="1"/>
        <v>10653.88</v>
      </c>
      <c r="G4" s="14">
        <f t="shared" si="2"/>
        <v>500732.36</v>
      </c>
      <c r="H4" s="12"/>
      <c r="I4" s="1">
        <f>NEP!$C$6-C4</f>
        <v>-1098</v>
      </c>
      <c r="J4" s="1">
        <f>'NWAU per episode Acute Adm'!E4-F4</f>
        <v>-1822.6800000000003</v>
      </c>
      <c r="K4" s="1">
        <f t="shared" si="3"/>
        <v>-85665.960000000021</v>
      </c>
    </row>
    <row r="5" spans="1:11" x14ac:dyDescent="0.45">
      <c r="A5" t="s">
        <v>6</v>
      </c>
      <c r="B5">
        <v>59</v>
      </c>
      <c r="C5" s="1">
        <v>5041</v>
      </c>
      <c r="D5" s="12">
        <f>VLOOKUP(A5,'NWAU per episode Acute Adm'!$A$2:$C$388,3,FALSE)</f>
        <v>21.25</v>
      </c>
      <c r="E5" s="12">
        <f t="shared" si="0"/>
        <v>1253.75</v>
      </c>
      <c r="F5" s="14">
        <f t="shared" si="1"/>
        <v>107121.25</v>
      </c>
      <c r="G5" s="14">
        <f t="shared" si="2"/>
        <v>6320153.75</v>
      </c>
      <c r="H5" s="12"/>
      <c r="I5" s="1">
        <f>NEP!$C$6-C5</f>
        <v>279</v>
      </c>
      <c r="J5" s="1">
        <f>'NWAU per episode Acute Adm'!E5-F5</f>
        <v>5928.75</v>
      </c>
      <c r="K5" s="1">
        <f t="shared" si="3"/>
        <v>349796.25</v>
      </c>
    </row>
    <row r="6" spans="1:11" x14ac:dyDescent="0.45">
      <c r="A6" t="s">
        <v>7</v>
      </c>
      <c r="B6">
        <v>49</v>
      </c>
      <c r="C6" s="1">
        <v>4822</v>
      </c>
      <c r="D6" s="12">
        <f>VLOOKUP(A6,'NWAU per episode Acute Adm'!$A$2:$C$388,3,FALSE)</f>
        <v>15.41</v>
      </c>
      <c r="E6" s="12">
        <f t="shared" si="0"/>
        <v>755.09</v>
      </c>
      <c r="F6" s="14">
        <f t="shared" si="1"/>
        <v>74307.02</v>
      </c>
      <c r="G6" s="14">
        <f t="shared" si="2"/>
        <v>3641043.98</v>
      </c>
      <c r="H6" s="12"/>
      <c r="I6" s="1">
        <f>NEP!$C$6-C6</f>
        <v>498</v>
      </c>
      <c r="J6" s="1">
        <f>'NWAU per episode Acute Adm'!E6-F6</f>
        <v>7674.1800000000076</v>
      </c>
      <c r="K6" s="1">
        <f t="shared" si="3"/>
        <v>376034.82000000036</v>
      </c>
    </row>
    <row r="7" spans="1:11" x14ac:dyDescent="0.45">
      <c r="A7" t="s">
        <v>8</v>
      </c>
      <c r="B7">
        <v>39</v>
      </c>
      <c r="C7" s="1">
        <v>5439</v>
      </c>
      <c r="D7" s="12">
        <f>VLOOKUP(A7,'NWAU per episode Acute Adm'!$A$2:$C$388,3,FALSE)</f>
        <v>14.95</v>
      </c>
      <c r="E7" s="12">
        <f t="shared" si="0"/>
        <v>583.04999999999995</v>
      </c>
      <c r="F7" s="14">
        <f t="shared" si="1"/>
        <v>81313.05</v>
      </c>
      <c r="G7" s="14">
        <f t="shared" si="2"/>
        <v>3171208.95</v>
      </c>
      <c r="H7" s="12"/>
      <c r="I7" s="1">
        <f>NEP!$C$6-C7</f>
        <v>-119</v>
      </c>
      <c r="J7" s="1">
        <f>'NWAU per episode Acute Adm'!E7-F7</f>
        <v>-1779.0500000000175</v>
      </c>
      <c r="K7" s="1">
        <f t="shared" si="3"/>
        <v>-69382.950000000681</v>
      </c>
    </row>
    <row r="8" spans="1:11" x14ac:dyDescent="0.45">
      <c r="A8" t="s">
        <v>9</v>
      </c>
      <c r="B8">
        <v>59</v>
      </c>
      <c r="C8" s="1">
        <v>6083</v>
      </c>
      <c r="D8" s="12">
        <f>VLOOKUP(A8,'NWAU per episode Acute Adm'!$A$2:$C$388,3,FALSE)</f>
        <v>6.91</v>
      </c>
      <c r="E8" s="12">
        <f t="shared" si="0"/>
        <v>407.69</v>
      </c>
      <c r="F8" s="14">
        <f t="shared" si="1"/>
        <v>42033.53</v>
      </c>
      <c r="G8" s="14">
        <f t="shared" si="2"/>
        <v>2479978.27</v>
      </c>
      <c r="H8" s="12"/>
      <c r="I8" s="1">
        <f>NEP!$C$6-C8</f>
        <v>-763</v>
      </c>
      <c r="J8" s="1">
        <f>'NWAU per episode Acute Adm'!E8-F8</f>
        <v>-5272.3300000000017</v>
      </c>
      <c r="K8" s="1">
        <f t="shared" si="3"/>
        <v>-311067.47000000009</v>
      </c>
    </row>
    <row r="9" spans="1:11" x14ac:dyDescent="0.45">
      <c r="A9" t="s">
        <v>10</v>
      </c>
      <c r="B9">
        <v>110</v>
      </c>
      <c r="C9" s="1">
        <v>6717</v>
      </c>
      <c r="D9" s="12">
        <f>VLOOKUP(A9,'NWAU per episode Acute Adm'!$A$2:$C$388,3,FALSE)</f>
        <v>3.84</v>
      </c>
      <c r="E9" s="12">
        <f t="shared" si="0"/>
        <v>422.4</v>
      </c>
      <c r="F9" s="14">
        <f t="shared" si="1"/>
        <v>25793.279999999999</v>
      </c>
      <c r="G9" s="14">
        <f t="shared" si="2"/>
        <v>2837260.8</v>
      </c>
      <c r="H9" s="12"/>
      <c r="I9" s="1">
        <f>NEP!$C$6-C9</f>
        <v>-1397</v>
      </c>
      <c r="J9" s="1">
        <f>'NWAU per episode Acute Adm'!E9-F9</f>
        <v>-5364.48</v>
      </c>
      <c r="K9" s="1">
        <f t="shared" si="3"/>
        <v>-590092.79999999993</v>
      </c>
    </row>
    <row r="10" spans="1:11" x14ac:dyDescent="0.45">
      <c r="A10" t="s">
        <v>11</v>
      </c>
      <c r="B10">
        <v>53</v>
      </c>
      <c r="C10" s="1">
        <v>7067</v>
      </c>
      <c r="D10" s="12">
        <f>VLOOKUP(A10,'NWAU per episode Acute Adm'!$A$2:$C$388,3,FALSE)</f>
        <v>2.82</v>
      </c>
      <c r="E10" s="12">
        <f t="shared" si="0"/>
        <v>149.45999999999998</v>
      </c>
      <c r="F10" s="14">
        <f t="shared" si="1"/>
        <v>19928.939999999999</v>
      </c>
      <c r="G10" s="14">
        <f t="shared" si="2"/>
        <v>1056233.8199999998</v>
      </c>
      <c r="H10" s="12"/>
      <c r="I10" s="1">
        <f>NEP!$C$6-C10</f>
        <v>-1747</v>
      </c>
      <c r="J10" s="1">
        <f>'NWAU per episode Acute Adm'!E10-F10</f>
        <v>-4926.5400000000009</v>
      </c>
      <c r="K10" s="1">
        <f t="shared" si="3"/>
        <v>-261106.62000000005</v>
      </c>
    </row>
    <row r="11" spans="1:11" x14ac:dyDescent="0.45">
      <c r="A11" t="s">
        <v>12</v>
      </c>
      <c r="B11">
        <v>76</v>
      </c>
      <c r="C11" s="1">
        <v>7399</v>
      </c>
      <c r="D11" s="12">
        <f>VLOOKUP(A11,'NWAU per episode Acute Adm'!$A$2:$C$388,3,FALSE)</f>
        <v>0.46</v>
      </c>
      <c r="E11" s="12">
        <f t="shared" si="0"/>
        <v>34.96</v>
      </c>
      <c r="F11" s="14">
        <f t="shared" si="1"/>
        <v>3403.54</v>
      </c>
      <c r="G11" s="14">
        <f t="shared" si="2"/>
        <v>258669.04</v>
      </c>
      <c r="H11" s="12"/>
      <c r="I11" s="1">
        <f>NEP!$C$6-C11</f>
        <v>-2079</v>
      </c>
      <c r="J11" s="1">
        <f>'NWAU per episode Acute Adm'!E11-F11</f>
        <v>-956.33999999999969</v>
      </c>
      <c r="K11" s="1">
        <f t="shared" si="3"/>
        <v>-72681.839999999982</v>
      </c>
    </row>
    <row r="12" spans="1:11" x14ac:dyDescent="0.45">
      <c r="A12" t="s">
        <v>13</v>
      </c>
      <c r="B12">
        <v>48</v>
      </c>
      <c r="C12" s="1">
        <v>7636</v>
      </c>
      <c r="D12" s="12">
        <f>VLOOKUP(A12,'NWAU per episode Acute Adm'!$A$2:$C$388,3,FALSE)</f>
        <v>1.03</v>
      </c>
      <c r="E12" s="12">
        <f t="shared" si="0"/>
        <v>49.44</v>
      </c>
      <c r="F12" s="14">
        <f t="shared" si="1"/>
        <v>7865.08</v>
      </c>
      <c r="G12" s="14">
        <f t="shared" si="2"/>
        <v>377523.83999999997</v>
      </c>
      <c r="H12" s="12"/>
      <c r="I12" s="1">
        <f>NEP!$C$6-C12</f>
        <v>-2316</v>
      </c>
      <c r="J12" s="1">
        <f>'NWAU per episode Acute Adm'!E12-F12</f>
        <v>-2385.4800000000005</v>
      </c>
      <c r="K12" s="1">
        <f t="shared" si="3"/>
        <v>-114503.04000000002</v>
      </c>
    </row>
    <row r="13" spans="1:11" x14ac:dyDescent="0.45">
      <c r="A13" t="s">
        <v>14</v>
      </c>
      <c r="B13">
        <v>169</v>
      </c>
      <c r="C13" s="1">
        <v>5015</v>
      </c>
      <c r="D13" s="12">
        <f>VLOOKUP(A13,'NWAU per episode Acute Adm'!$A$2:$C$388,3,FALSE)</f>
        <v>2.64</v>
      </c>
      <c r="E13" s="12">
        <f t="shared" si="0"/>
        <v>446.16</v>
      </c>
      <c r="F13" s="14">
        <f t="shared" si="1"/>
        <v>13239.6</v>
      </c>
      <c r="G13" s="14">
        <f t="shared" si="2"/>
        <v>2237492.4</v>
      </c>
      <c r="H13" s="12"/>
      <c r="I13" s="1">
        <f>NEP!$C$6-C13</f>
        <v>305</v>
      </c>
      <c r="J13" s="1">
        <f>'NWAU per episode Acute Adm'!E13-F13</f>
        <v>805.20000000000073</v>
      </c>
      <c r="K13" s="1">
        <f t="shared" si="3"/>
        <v>136078.80000000013</v>
      </c>
    </row>
    <row r="14" spans="1:11" x14ac:dyDescent="0.45">
      <c r="A14" t="s">
        <v>15</v>
      </c>
      <c r="B14">
        <v>179</v>
      </c>
      <c r="C14" s="1">
        <v>6129</v>
      </c>
      <c r="D14" s="12">
        <f>VLOOKUP(A14,'NWAU per episode Acute Adm'!$A$2:$C$388,3,FALSE)</f>
        <v>1.26</v>
      </c>
      <c r="E14" s="12">
        <f t="shared" si="0"/>
        <v>225.54</v>
      </c>
      <c r="F14" s="14">
        <f t="shared" si="1"/>
        <v>7722.54</v>
      </c>
      <c r="G14" s="14">
        <f t="shared" si="2"/>
        <v>1382334.66</v>
      </c>
      <c r="H14" s="12"/>
      <c r="I14" s="1">
        <f>NEP!$C$6-C14</f>
        <v>-809</v>
      </c>
      <c r="J14" s="1">
        <f>'NWAU per episode Acute Adm'!E14-F14</f>
        <v>-1019.3400000000001</v>
      </c>
      <c r="K14" s="1">
        <f t="shared" si="3"/>
        <v>-182461.86000000002</v>
      </c>
    </row>
    <row r="15" spans="1:11" x14ac:dyDescent="0.45">
      <c r="A15" t="s">
        <v>16</v>
      </c>
      <c r="B15">
        <v>103</v>
      </c>
      <c r="C15" s="1">
        <v>5826</v>
      </c>
      <c r="D15" s="12">
        <f>VLOOKUP(A15,'NWAU per episode Acute Adm'!$A$2:$C$388,3,FALSE)</f>
        <v>2.1</v>
      </c>
      <c r="E15" s="12">
        <f t="shared" si="0"/>
        <v>216.3</v>
      </c>
      <c r="F15" s="14">
        <f t="shared" si="1"/>
        <v>12234.6</v>
      </c>
      <c r="G15" s="14">
        <f t="shared" si="2"/>
        <v>1260163.8</v>
      </c>
      <c r="H15" s="12"/>
      <c r="I15" s="1">
        <f>NEP!$C$6-C15</f>
        <v>-506</v>
      </c>
      <c r="J15" s="1">
        <f>'NWAU per episode Acute Adm'!E15-F15</f>
        <v>-1062.6000000000004</v>
      </c>
      <c r="K15" s="1">
        <f t="shared" si="3"/>
        <v>-109447.80000000003</v>
      </c>
    </row>
    <row r="16" spans="1:11" x14ac:dyDescent="0.45">
      <c r="A16" t="s">
        <v>17</v>
      </c>
      <c r="B16">
        <v>80</v>
      </c>
      <c r="C16" s="1">
        <v>6824</v>
      </c>
      <c r="D16" s="12">
        <f>VLOOKUP(A16,'NWAU per episode Acute Adm'!$A$2:$C$388,3,FALSE)</f>
        <v>0.79</v>
      </c>
      <c r="E16" s="12">
        <f t="shared" si="0"/>
        <v>63.2</v>
      </c>
      <c r="F16" s="14">
        <f t="shared" si="1"/>
        <v>5390.96</v>
      </c>
      <c r="G16" s="14">
        <f t="shared" si="2"/>
        <v>431276.79999999999</v>
      </c>
      <c r="H16" s="12"/>
      <c r="I16" s="1">
        <f>NEP!$C$6-C16</f>
        <v>-1504</v>
      </c>
      <c r="J16" s="1">
        <f>'NWAU per episode Acute Adm'!E16-F16</f>
        <v>-1188.1599999999999</v>
      </c>
      <c r="K16" s="1">
        <f t="shared" si="3"/>
        <v>-95052.799999999988</v>
      </c>
    </row>
    <row r="17" spans="1:11" x14ac:dyDescent="0.45">
      <c r="A17" t="s">
        <v>18</v>
      </c>
      <c r="B17">
        <v>55</v>
      </c>
      <c r="C17" s="1">
        <v>5611</v>
      </c>
      <c r="D17" s="12">
        <f>VLOOKUP(A17,'NWAU per episode Acute Adm'!$A$2:$C$388,3,FALSE)</f>
        <v>1.1200000000000001</v>
      </c>
      <c r="E17" s="12">
        <f t="shared" si="0"/>
        <v>61.600000000000009</v>
      </c>
      <c r="F17" s="14">
        <f t="shared" si="1"/>
        <v>6284.3200000000006</v>
      </c>
      <c r="G17" s="14">
        <f t="shared" si="2"/>
        <v>345637.60000000003</v>
      </c>
      <c r="H17" s="12"/>
      <c r="I17" s="1">
        <f>NEP!$C$6-C17</f>
        <v>-291</v>
      </c>
      <c r="J17" s="1">
        <f>'NWAU per episode Acute Adm'!E17-F17</f>
        <v>-325.91999999999916</v>
      </c>
      <c r="K17" s="1">
        <f t="shared" si="3"/>
        <v>-17925.599999999955</v>
      </c>
    </row>
    <row r="18" spans="1:11" x14ac:dyDescent="0.45">
      <c r="A18" t="s">
        <v>19</v>
      </c>
      <c r="B18">
        <v>32</v>
      </c>
      <c r="C18" s="1">
        <v>5276</v>
      </c>
      <c r="D18" s="12">
        <f>VLOOKUP(A18,'NWAU per episode Acute Adm'!$A$2:$C$388,3,FALSE)</f>
        <v>3.34</v>
      </c>
      <c r="E18" s="12">
        <f t="shared" si="0"/>
        <v>106.88</v>
      </c>
      <c r="F18" s="14">
        <f t="shared" si="1"/>
        <v>17621.84</v>
      </c>
      <c r="G18" s="14">
        <f t="shared" si="2"/>
        <v>563898.88</v>
      </c>
      <c r="H18" s="12"/>
      <c r="I18" s="1">
        <f>NEP!$C$6-C18</f>
        <v>44</v>
      </c>
      <c r="J18" s="1">
        <f>'NWAU per episode Acute Adm'!E18-F18</f>
        <v>146.95999999999913</v>
      </c>
      <c r="K18" s="1">
        <f t="shared" si="3"/>
        <v>4702.7199999999721</v>
      </c>
    </row>
    <row r="19" spans="1:11" x14ac:dyDescent="0.45">
      <c r="A19" t="s">
        <v>20</v>
      </c>
      <c r="B19">
        <v>79</v>
      </c>
      <c r="C19" s="1">
        <v>6588</v>
      </c>
      <c r="D19" s="12">
        <f>VLOOKUP(A19,'NWAU per episode Acute Adm'!$A$2:$C$388,3,FALSE)</f>
        <v>1</v>
      </c>
      <c r="E19" s="12">
        <f t="shared" si="0"/>
        <v>79</v>
      </c>
      <c r="F19" s="14">
        <f t="shared" si="1"/>
        <v>6588</v>
      </c>
      <c r="G19" s="14">
        <f t="shared" si="2"/>
        <v>520452</v>
      </c>
      <c r="H19" s="12"/>
      <c r="I19" s="1">
        <f>NEP!$C$6-C19</f>
        <v>-1268</v>
      </c>
      <c r="J19" s="1">
        <f>'NWAU per episode Acute Adm'!E19-F19</f>
        <v>-1268</v>
      </c>
      <c r="K19" s="1">
        <f t="shared" si="3"/>
        <v>-100172</v>
      </c>
    </row>
    <row r="20" spans="1:11" x14ac:dyDescent="0.45">
      <c r="A20" t="s">
        <v>21</v>
      </c>
      <c r="B20">
        <v>30</v>
      </c>
      <c r="C20" s="1">
        <v>10731</v>
      </c>
      <c r="D20" s="12">
        <f>VLOOKUP(A20,'NWAU per episode Acute Adm'!$A$2:$C$388,3,FALSE)</f>
        <v>1.69</v>
      </c>
      <c r="E20" s="12">
        <f t="shared" si="0"/>
        <v>50.699999999999996</v>
      </c>
      <c r="F20" s="14">
        <f t="shared" si="1"/>
        <v>18135.39</v>
      </c>
      <c r="G20" s="14">
        <f t="shared" si="2"/>
        <v>544061.69999999995</v>
      </c>
      <c r="H20" s="12"/>
      <c r="I20" s="1">
        <f>NEP!$C$6-C20</f>
        <v>-5411</v>
      </c>
      <c r="J20" s="1">
        <f>'NWAU per episode Acute Adm'!E20-F20</f>
        <v>-9144.59</v>
      </c>
      <c r="K20" s="1">
        <f t="shared" si="3"/>
        <v>-274337.7</v>
      </c>
    </row>
    <row r="21" spans="1:11" x14ac:dyDescent="0.45">
      <c r="A21" t="s">
        <v>22</v>
      </c>
      <c r="B21">
        <v>111</v>
      </c>
      <c r="C21" s="1">
        <v>46965</v>
      </c>
      <c r="D21" s="12">
        <f>VLOOKUP(A21,'NWAU per episode Acute Adm'!$A$2:$C$388,3,FALSE)</f>
        <v>0.24</v>
      </c>
      <c r="E21" s="12">
        <f t="shared" si="0"/>
        <v>26.64</v>
      </c>
      <c r="F21" s="14">
        <f t="shared" si="1"/>
        <v>11271.6</v>
      </c>
      <c r="G21" s="14">
        <f t="shared" si="2"/>
        <v>1251147.6000000001</v>
      </c>
      <c r="H21" s="12"/>
      <c r="I21" s="1">
        <f>NEP!$C$6-C21</f>
        <v>-41645</v>
      </c>
      <c r="J21" s="1">
        <f>'NWAU per episode Acute Adm'!E21-F21</f>
        <v>-9994.7999999999993</v>
      </c>
      <c r="K21" s="1">
        <f t="shared" si="3"/>
        <v>-1109422.7999999998</v>
      </c>
    </row>
    <row r="22" spans="1:11" x14ac:dyDescent="0.45">
      <c r="A22" t="s">
        <v>23</v>
      </c>
      <c r="B22">
        <v>182</v>
      </c>
      <c r="C22" s="1">
        <v>4936</v>
      </c>
      <c r="D22" s="12">
        <f>VLOOKUP(A22,'NWAU per episode Acute Adm'!$A$2:$C$388,3,FALSE)</f>
        <v>0.45</v>
      </c>
      <c r="E22" s="12">
        <f t="shared" si="0"/>
        <v>81.900000000000006</v>
      </c>
      <c r="F22" s="14">
        <f t="shared" si="1"/>
        <v>2221.2000000000003</v>
      </c>
      <c r="G22" s="14">
        <f t="shared" si="2"/>
        <v>404258.4</v>
      </c>
      <c r="H22" s="12"/>
      <c r="I22" s="1">
        <f>NEP!$C$6-C22</f>
        <v>384</v>
      </c>
      <c r="J22" s="1">
        <f>'NWAU per episode Acute Adm'!E22-F22</f>
        <v>172.80000000000018</v>
      </c>
      <c r="K22" s="1">
        <f t="shared" si="3"/>
        <v>31449.600000000035</v>
      </c>
    </row>
    <row r="23" spans="1:11" x14ac:dyDescent="0.45">
      <c r="A23" t="s">
        <v>24</v>
      </c>
      <c r="B23">
        <v>69</v>
      </c>
      <c r="C23" s="1">
        <v>6840</v>
      </c>
      <c r="D23" s="12">
        <f>VLOOKUP(A23,'NWAU per episode Acute Adm'!$A$2:$C$388,3,FALSE)</f>
        <v>3.65</v>
      </c>
      <c r="E23" s="12">
        <f t="shared" si="0"/>
        <v>251.85</v>
      </c>
      <c r="F23" s="14">
        <f t="shared" si="1"/>
        <v>24966</v>
      </c>
      <c r="G23" s="14">
        <f t="shared" si="2"/>
        <v>1722654</v>
      </c>
      <c r="H23" s="12"/>
      <c r="I23" s="1">
        <f>NEP!$C$6-C23</f>
        <v>-1520</v>
      </c>
      <c r="J23" s="1">
        <f>'NWAU per episode Acute Adm'!E23-F23</f>
        <v>-5548</v>
      </c>
      <c r="K23" s="1">
        <f t="shared" si="3"/>
        <v>-382812</v>
      </c>
    </row>
    <row r="24" spans="1:11" x14ac:dyDescent="0.45">
      <c r="A24" t="s">
        <v>25</v>
      </c>
      <c r="B24">
        <v>143</v>
      </c>
      <c r="C24" s="1">
        <v>6486</v>
      </c>
      <c r="D24" s="12">
        <f>VLOOKUP(A24,'NWAU per episode Acute Adm'!$A$2:$C$388,3,FALSE)</f>
        <v>1.86</v>
      </c>
      <c r="E24" s="12">
        <f t="shared" si="0"/>
        <v>265.98</v>
      </c>
      <c r="F24" s="14">
        <f t="shared" si="1"/>
        <v>12063.960000000001</v>
      </c>
      <c r="G24" s="14">
        <f t="shared" si="2"/>
        <v>1725146.28</v>
      </c>
      <c r="H24" s="12"/>
      <c r="I24" s="1">
        <f>NEP!$C$6-C24</f>
        <v>-1166</v>
      </c>
      <c r="J24" s="1">
        <f>'NWAU per episode Acute Adm'!E24-F24</f>
        <v>-2168.7600000000002</v>
      </c>
      <c r="K24" s="1">
        <f t="shared" si="3"/>
        <v>-310132.68000000005</v>
      </c>
    </row>
    <row r="25" spans="1:11" x14ac:dyDescent="0.45">
      <c r="A25" t="s">
        <v>26</v>
      </c>
      <c r="B25">
        <v>287</v>
      </c>
      <c r="C25" s="1">
        <v>5753</v>
      </c>
      <c r="D25" s="12">
        <f>VLOOKUP(A25,'NWAU per episode Acute Adm'!$A$2:$C$388,3,FALSE)</f>
        <v>1.1100000000000001</v>
      </c>
      <c r="E25" s="12">
        <f t="shared" si="0"/>
        <v>318.57000000000005</v>
      </c>
      <c r="F25" s="14">
        <f t="shared" si="1"/>
        <v>6385.8300000000008</v>
      </c>
      <c r="G25" s="14">
        <f t="shared" si="2"/>
        <v>1832733.2100000002</v>
      </c>
      <c r="H25" s="12"/>
      <c r="I25" s="1">
        <f>NEP!$C$6-C25</f>
        <v>-433</v>
      </c>
      <c r="J25" s="1">
        <f>'NWAU per episode Acute Adm'!E25-F25</f>
        <v>-480.6299999999992</v>
      </c>
      <c r="K25" s="1">
        <f t="shared" si="3"/>
        <v>-137940.80999999976</v>
      </c>
    </row>
    <row r="26" spans="1:11" x14ac:dyDescent="0.45">
      <c r="A26" t="s">
        <v>27</v>
      </c>
      <c r="B26">
        <v>114</v>
      </c>
      <c r="C26" s="1">
        <v>6286</v>
      </c>
      <c r="D26" s="12">
        <f>VLOOKUP(A26,'NWAU per episode Acute Adm'!$A$2:$C$388,3,FALSE)</f>
        <v>1.1599999999999999</v>
      </c>
      <c r="E26" s="12">
        <f t="shared" si="0"/>
        <v>132.23999999999998</v>
      </c>
      <c r="F26" s="14">
        <f t="shared" si="1"/>
        <v>7291.7599999999993</v>
      </c>
      <c r="G26" s="14">
        <f t="shared" si="2"/>
        <v>831260.6399999999</v>
      </c>
      <c r="H26" s="12"/>
      <c r="I26" s="1">
        <f>NEP!$C$6-C26</f>
        <v>-966</v>
      </c>
      <c r="J26" s="1">
        <f>'NWAU per episode Acute Adm'!E26-F26</f>
        <v>-1120.5599999999995</v>
      </c>
      <c r="K26" s="1">
        <f t="shared" si="3"/>
        <v>-127743.83999999994</v>
      </c>
    </row>
    <row r="27" spans="1:11" x14ac:dyDescent="0.45">
      <c r="A27" t="s">
        <v>28</v>
      </c>
      <c r="B27">
        <v>89</v>
      </c>
      <c r="C27" s="1">
        <v>10819</v>
      </c>
      <c r="D27" s="12">
        <f>VLOOKUP(A27,'NWAU per episode Acute Adm'!$A$2:$C$388,3,FALSE)</f>
        <v>0.19</v>
      </c>
      <c r="E27" s="12">
        <f t="shared" si="0"/>
        <v>16.91</v>
      </c>
      <c r="F27" s="14">
        <f t="shared" si="1"/>
        <v>2055.61</v>
      </c>
      <c r="G27" s="14">
        <f t="shared" si="2"/>
        <v>182949.29</v>
      </c>
      <c r="H27" s="12"/>
      <c r="I27" s="1">
        <f>NEP!$C$6-C27</f>
        <v>-5499</v>
      </c>
      <c r="J27" s="1">
        <f>'NWAU per episode Acute Adm'!E27-F27</f>
        <v>-1044.8100000000002</v>
      </c>
      <c r="K27" s="1">
        <f t="shared" si="3"/>
        <v>-92988.090000000011</v>
      </c>
    </row>
    <row r="28" spans="1:11" x14ac:dyDescent="0.45">
      <c r="A28" t="s">
        <v>29</v>
      </c>
      <c r="B28">
        <v>37</v>
      </c>
      <c r="C28" s="1">
        <v>6552</v>
      </c>
      <c r="D28" s="12">
        <f>VLOOKUP(A28,'NWAU per episode Acute Adm'!$A$2:$C$388,3,FALSE)</f>
        <v>0.46</v>
      </c>
      <c r="E28" s="12">
        <f t="shared" si="0"/>
        <v>17.02</v>
      </c>
      <c r="F28" s="14">
        <f t="shared" si="1"/>
        <v>3013.92</v>
      </c>
      <c r="G28" s="14">
        <f t="shared" si="2"/>
        <v>111515.04000000001</v>
      </c>
      <c r="H28" s="12"/>
      <c r="I28" s="1">
        <f>NEP!$C$6-C28</f>
        <v>-1232</v>
      </c>
      <c r="J28" s="1">
        <f>'NWAU per episode Acute Adm'!E28-F28</f>
        <v>-566.72000000000025</v>
      </c>
      <c r="K28" s="1">
        <f t="shared" si="3"/>
        <v>-20968.64000000001</v>
      </c>
    </row>
    <row r="29" spans="1:11" x14ac:dyDescent="0.45">
      <c r="A29" t="s">
        <v>30</v>
      </c>
      <c r="B29">
        <v>121</v>
      </c>
      <c r="C29" s="1">
        <v>6472</v>
      </c>
      <c r="D29" s="12">
        <f>VLOOKUP(A29,'NWAU per episode Acute Adm'!$A$2:$C$388,3,FALSE)</f>
        <v>1.24</v>
      </c>
      <c r="E29" s="12">
        <f t="shared" si="0"/>
        <v>150.04</v>
      </c>
      <c r="F29" s="14">
        <f t="shared" si="1"/>
        <v>8025.28</v>
      </c>
      <c r="G29" s="14">
        <f t="shared" si="2"/>
        <v>971058.88</v>
      </c>
      <c r="H29" s="12"/>
      <c r="I29" s="1">
        <f>NEP!$C$6-C29</f>
        <v>-1152</v>
      </c>
      <c r="J29" s="1">
        <f>'NWAU per episode Acute Adm'!E29-F29</f>
        <v>-1428.4800000000005</v>
      </c>
      <c r="K29" s="1">
        <f t="shared" si="3"/>
        <v>-172846.08000000005</v>
      </c>
    </row>
    <row r="30" spans="1:11" x14ac:dyDescent="0.45">
      <c r="A30" t="s">
        <v>31</v>
      </c>
      <c r="B30">
        <v>368</v>
      </c>
      <c r="C30" s="1">
        <v>6362</v>
      </c>
      <c r="D30" s="12">
        <f>VLOOKUP(A30,'NWAU per episode Acute Adm'!$A$2:$C$388,3,FALSE)</f>
        <v>0.34</v>
      </c>
      <c r="E30" s="12">
        <f t="shared" si="0"/>
        <v>125.12</v>
      </c>
      <c r="F30" s="14">
        <f t="shared" si="1"/>
        <v>2163.0800000000004</v>
      </c>
      <c r="G30" s="14">
        <f t="shared" si="2"/>
        <v>796013.44000000018</v>
      </c>
      <c r="H30" s="12"/>
      <c r="I30" s="1">
        <f>NEP!$C$6-C30</f>
        <v>-1042</v>
      </c>
      <c r="J30" s="1">
        <f>'NWAU per episode Acute Adm'!E30-F30</f>
        <v>-354.28000000000043</v>
      </c>
      <c r="K30" s="1">
        <f t="shared" si="3"/>
        <v>-130375.04000000015</v>
      </c>
    </row>
    <row r="31" spans="1:11" x14ac:dyDescent="0.45">
      <c r="A31" t="s">
        <v>32</v>
      </c>
      <c r="B31">
        <v>83</v>
      </c>
      <c r="C31" s="1">
        <v>7646</v>
      </c>
      <c r="D31" s="12">
        <f>VLOOKUP(A31,'NWAU per episode Acute Adm'!$A$2:$C$388,3,FALSE)</f>
        <v>0.56999999999999995</v>
      </c>
      <c r="E31" s="12">
        <f t="shared" si="0"/>
        <v>47.309999999999995</v>
      </c>
      <c r="F31" s="14">
        <f t="shared" si="1"/>
        <v>4358.2199999999993</v>
      </c>
      <c r="G31" s="14">
        <f t="shared" si="2"/>
        <v>361732.25999999995</v>
      </c>
      <c r="H31" s="12"/>
      <c r="I31" s="1">
        <f>NEP!$C$6-C31</f>
        <v>-2326</v>
      </c>
      <c r="J31" s="1">
        <f>'NWAU per episode Acute Adm'!E31-F31</f>
        <v>-1325.8199999999997</v>
      </c>
      <c r="K31" s="1">
        <f t="shared" si="3"/>
        <v>-110043.05999999997</v>
      </c>
    </row>
    <row r="32" spans="1:11" x14ac:dyDescent="0.45">
      <c r="A32" t="s">
        <v>33</v>
      </c>
      <c r="B32">
        <v>449</v>
      </c>
      <c r="C32" s="1">
        <v>8936</v>
      </c>
      <c r="D32" s="12">
        <f>VLOOKUP(A32,'NWAU per episode Acute Adm'!$A$2:$C$388,3,FALSE)</f>
        <v>0.19</v>
      </c>
      <c r="E32" s="12">
        <f t="shared" si="0"/>
        <v>85.31</v>
      </c>
      <c r="F32" s="14">
        <f t="shared" si="1"/>
        <v>1697.84</v>
      </c>
      <c r="G32" s="14">
        <f t="shared" si="2"/>
        <v>762330.15999999992</v>
      </c>
      <c r="H32" s="12"/>
      <c r="I32" s="1">
        <f>NEP!$C$6-C32</f>
        <v>-3616</v>
      </c>
      <c r="J32" s="1">
        <f>'NWAU per episode Acute Adm'!E32-F32</f>
        <v>-687.03999999999985</v>
      </c>
      <c r="K32" s="1">
        <f t="shared" si="3"/>
        <v>-308480.9599999999</v>
      </c>
    </row>
    <row r="33" spans="1:11" x14ac:dyDescent="0.45">
      <c r="A33" t="s">
        <v>34</v>
      </c>
      <c r="B33">
        <v>38</v>
      </c>
      <c r="C33" s="1">
        <v>7555</v>
      </c>
      <c r="D33" s="12">
        <f>VLOOKUP(A33,'NWAU per episode Acute Adm'!$A$2:$C$388,3,FALSE)</f>
        <v>2.41</v>
      </c>
      <c r="E33" s="12">
        <f t="shared" si="0"/>
        <v>91.580000000000013</v>
      </c>
      <c r="F33" s="14">
        <f t="shared" si="1"/>
        <v>18207.55</v>
      </c>
      <c r="G33" s="14">
        <f t="shared" si="2"/>
        <v>691886.9</v>
      </c>
      <c r="H33" s="12"/>
      <c r="I33" s="1">
        <f>NEP!$C$6-C33</f>
        <v>-2235</v>
      </c>
      <c r="J33" s="1">
        <f>'NWAU per episode Acute Adm'!E33-F33</f>
        <v>-5386.3499999999967</v>
      </c>
      <c r="K33" s="1">
        <f t="shared" si="3"/>
        <v>-204681.29999999987</v>
      </c>
    </row>
    <row r="34" spans="1:11" x14ac:dyDescent="0.45">
      <c r="A34" t="s">
        <v>35</v>
      </c>
      <c r="B34">
        <v>91</v>
      </c>
      <c r="C34" s="1">
        <v>5595</v>
      </c>
      <c r="D34" s="12">
        <f>VLOOKUP(A34,'NWAU per episode Acute Adm'!$A$2:$C$388,3,FALSE)</f>
        <v>0.91</v>
      </c>
      <c r="E34" s="12">
        <f t="shared" si="0"/>
        <v>82.81</v>
      </c>
      <c r="F34" s="14">
        <f t="shared" si="1"/>
        <v>5091.45</v>
      </c>
      <c r="G34" s="14">
        <f t="shared" si="2"/>
        <v>463321.95</v>
      </c>
      <c r="H34" s="12"/>
      <c r="I34" s="1">
        <f>NEP!$C$6-C34</f>
        <v>-275</v>
      </c>
      <c r="J34" s="1">
        <f>'NWAU per episode Acute Adm'!E34-F34</f>
        <v>-250.25</v>
      </c>
      <c r="K34" s="1">
        <f t="shared" si="3"/>
        <v>-22772.75</v>
      </c>
    </row>
    <row r="35" spans="1:11" x14ac:dyDescent="0.45">
      <c r="A35" t="s">
        <v>36</v>
      </c>
      <c r="B35">
        <v>48</v>
      </c>
      <c r="C35" s="1">
        <v>8136</v>
      </c>
      <c r="D35" s="12">
        <f>VLOOKUP(A35,'NWAU per episode Acute Adm'!$A$2:$C$388,3,FALSE)</f>
        <v>0.84</v>
      </c>
      <c r="E35" s="12">
        <f t="shared" si="0"/>
        <v>40.32</v>
      </c>
      <c r="F35" s="14">
        <f t="shared" si="1"/>
        <v>6834.24</v>
      </c>
      <c r="G35" s="14">
        <f t="shared" si="2"/>
        <v>328043.52000000002</v>
      </c>
      <c r="H35" s="12"/>
      <c r="I35" s="1">
        <f>NEP!$C$6-C35</f>
        <v>-2816</v>
      </c>
      <c r="J35" s="1">
        <f>'NWAU per episode Acute Adm'!E35-F35</f>
        <v>-2365.4399999999996</v>
      </c>
      <c r="K35" s="1">
        <f t="shared" si="3"/>
        <v>-113541.11999999998</v>
      </c>
    </row>
    <row r="36" spans="1:11" x14ac:dyDescent="0.45">
      <c r="A36" t="s">
        <v>37</v>
      </c>
      <c r="B36">
        <v>180</v>
      </c>
      <c r="C36" s="1">
        <v>8457</v>
      </c>
      <c r="D36" s="12">
        <f>VLOOKUP(A36,'NWAU per episode Acute Adm'!$A$2:$C$388,3,FALSE)</f>
        <v>0.15</v>
      </c>
      <c r="E36" s="12">
        <f t="shared" si="0"/>
        <v>27</v>
      </c>
      <c r="F36" s="14">
        <f t="shared" si="1"/>
        <v>1268.55</v>
      </c>
      <c r="G36" s="14">
        <f t="shared" si="2"/>
        <v>228339</v>
      </c>
      <c r="H36" s="12"/>
      <c r="I36" s="1">
        <f>NEP!$C$6-C36</f>
        <v>-3137</v>
      </c>
      <c r="J36" s="1">
        <f>'NWAU per episode Acute Adm'!E36-F36</f>
        <v>-470.54999999999995</v>
      </c>
      <c r="K36" s="1">
        <f t="shared" si="3"/>
        <v>-84698.999999999985</v>
      </c>
    </row>
    <row r="37" spans="1:11" x14ac:dyDescent="0.45">
      <c r="A37" t="s">
        <v>38</v>
      </c>
      <c r="B37">
        <v>124</v>
      </c>
      <c r="C37" s="1">
        <v>6197</v>
      </c>
      <c r="D37" s="12">
        <f>VLOOKUP(A37,'NWAU per episode Acute Adm'!$A$2:$C$388,3,FALSE)</f>
        <v>1.77</v>
      </c>
      <c r="E37" s="12">
        <f t="shared" si="0"/>
        <v>219.48</v>
      </c>
      <c r="F37" s="14">
        <f t="shared" si="1"/>
        <v>10968.69</v>
      </c>
      <c r="G37" s="14">
        <f t="shared" si="2"/>
        <v>1360117.56</v>
      </c>
      <c r="H37" s="12"/>
      <c r="I37" s="1">
        <f>NEP!$C$6-C37</f>
        <v>-877</v>
      </c>
      <c r="J37" s="1">
        <f>'NWAU per episode Acute Adm'!E37-F37</f>
        <v>-1552.2900000000009</v>
      </c>
      <c r="K37" s="1">
        <f t="shared" si="3"/>
        <v>-192483.96000000011</v>
      </c>
    </row>
    <row r="38" spans="1:11" x14ac:dyDescent="0.45">
      <c r="A38" t="s">
        <v>39</v>
      </c>
      <c r="B38">
        <v>210</v>
      </c>
      <c r="C38" s="1">
        <v>6200</v>
      </c>
      <c r="D38" s="12">
        <f>VLOOKUP(A38,'NWAU per episode Acute Adm'!$A$2:$C$388,3,FALSE)</f>
        <v>0.56000000000000005</v>
      </c>
      <c r="E38" s="12">
        <f t="shared" si="0"/>
        <v>117.60000000000001</v>
      </c>
      <c r="F38" s="14">
        <f t="shared" si="1"/>
        <v>3472.0000000000005</v>
      </c>
      <c r="G38" s="14">
        <f t="shared" si="2"/>
        <v>729120.00000000012</v>
      </c>
      <c r="H38" s="12"/>
      <c r="I38" s="1">
        <f>NEP!$C$6-C38</f>
        <v>-880</v>
      </c>
      <c r="J38" s="1">
        <f>'NWAU per episode Acute Adm'!E38-F38</f>
        <v>-492.80000000000064</v>
      </c>
      <c r="K38" s="1">
        <f t="shared" si="3"/>
        <v>-103488.00000000013</v>
      </c>
    </row>
    <row r="39" spans="1:11" x14ac:dyDescent="0.45">
      <c r="A39" t="s">
        <v>40</v>
      </c>
      <c r="B39">
        <v>166</v>
      </c>
      <c r="C39" s="1">
        <v>5982</v>
      </c>
      <c r="D39" s="12">
        <f>VLOOKUP(A39,'NWAU per episode Acute Adm'!$A$2:$C$388,3,FALSE)</f>
        <v>0.87</v>
      </c>
      <c r="E39" s="12">
        <f t="shared" si="0"/>
        <v>144.41999999999999</v>
      </c>
      <c r="F39" s="14">
        <f t="shared" si="1"/>
        <v>5204.34</v>
      </c>
      <c r="G39" s="14">
        <f t="shared" si="2"/>
        <v>863920.44000000006</v>
      </c>
      <c r="H39" s="12"/>
      <c r="I39" s="1">
        <f>NEP!$C$6-C39</f>
        <v>-662</v>
      </c>
      <c r="J39" s="1">
        <f>'NWAU per episode Acute Adm'!E39-F39</f>
        <v>-575.94000000000051</v>
      </c>
      <c r="K39" s="1">
        <f t="shared" si="3"/>
        <v>-95606.040000000081</v>
      </c>
    </row>
    <row r="40" spans="1:11" x14ac:dyDescent="0.45">
      <c r="A40" t="s">
        <v>41</v>
      </c>
      <c r="B40">
        <v>186</v>
      </c>
      <c r="C40" s="1">
        <v>13681</v>
      </c>
      <c r="D40" s="12">
        <f>VLOOKUP(A40,'NWAU per episode Acute Adm'!$A$2:$C$388,3,FALSE)</f>
        <v>0.31</v>
      </c>
      <c r="E40" s="12">
        <f t="shared" si="0"/>
        <v>57.66</v>
      </c>
      <c r="F40" s="14">
        <f t="shared" si="1"/>
        <v>4241.1099999999997</v>
      </c>
      <c r="G40" s="14">
        <f t="shared" si="2"/>
        <v>788846.46</v>
      </c>
      <c r="H40" s="12"/>
      <c r="I40" s="1">
        <f>NEP!$C$6-C40</f>
        <v>-8361</v>
      </c>
      <c r="J40" s="1">
        <f>'NWAU per episode Acute Adm'!E40-F40</f>
        <v>-2591.91</v>
      </c>
      <c r="K40" s="1">
        <f t="shared" si="3"/>
        <v>-482095.25999999995</v>
      </c>
    </row>
    <row r="41" spans="1:11" x14ac:dyDescent="0.45">
      <c r="A41" t="s">
        <v>42</v>
      </c>
      <c r="B41">
        <v>40</v>
      </c>
      <c r="C41" s="1">
        <v>5211</v>
      </c>
      <c r="D41" s="12">
        <f>VLOOKUP(A41,'NWAU per episode Acute Adm'!$A$2:$C$388,3,FALSE)</f>
        <v>1.38</v>
      </c>
      <c r="E41" s="12">
        <f t="shared" si="0"/>
        <v>55.199999999999996</v>
      </c>
      <c r="F41" s="14">
        <f t="shared" si="1"/>
        <v>7191.1799999999994</v>
      </c>
      <c r="G41" s="14">
        <f t="shared" si="2"/>
        <v>287647.19999999995</v>
      </c>
      <c r="H41" s="12"/>
      <c r="I41" s="1">
        <f>NEP!$C$6-C41</f>
        <v>109</v>
      </c>
      <c r="J41" s="1">
        <f>'NWAU per episode Acute Adm'!E41-F41</f>
        <v>150.42000000000098</v>
      </c>
      <c r="K41" s="1">
        <f t="shared" si="3"/>
        <v>6016.8000000000393</v>
      </c>
    </row>
    <row r="42" spans="1:11" x14ac:dyDescent="0.45">
      <c r="A42" t="s">
        <v>43</v>
      </c>
      <c r="B42">
        <v>75</v>
      </c>
      <c r="C42" s="1">
        <v>6035</v>
      </c>
      <c r="D42" s="12">
        <f>VLOOKUP(A42,'NWAU per episode Acute Adm'!$A$2:$C$388,3,FALSE)</f>
        <v>0.78</v>
      </c>
      <c r="E42" s="12">
        <f t="shared" si="0"/>
        <v>58.5</v>
      </c>
      <c r="F42" s="14">
        <f t="shared" si="1"/>
        <v>4707.3</v>
      </c>
      <c r="G42" s="14">
        <f t="shared" si="2"/>
        <v>353047.5</v>
      </c>
      <c r="H42" s="12"/>
      <c r="I42" s="1">
        <f>NEP!$C$6-C42</f>
        <v>-715</v>
      </c>
      <c r="J42" s="1">
        <f>'NWAU per episode Acute Adm'!E42-F42</f>
        <v>-557.69999999999982</v>
      </c>
      <c r="K42" s="1">
        <f t="shared" si="3"/>
        <v>-41827.499999999985</v>
      </c>
    </row>
    <row r="43" spans="1:11" x14ac:dyDescent="0.45">
      <c r="A43" t="s">
        <v>44</v>
      </c>
      <c r="B43">
        <v>64</v>
      </c>
      <c r="C43" s="1">
        <v>6295</v>
      </c>
      <c r="D43" s="12">
        <f>VLOOKUP(A43,'NWAU per episode Acute Adm'!$A$2:$C$388,3,FALSE)</f>
        <v>0.68</v>
      </c>
      <c r="E43" s="12">
        <f t="shared" si="0"/>
        <v>43.52</v>
      </c>
      <c r="F43" s="14">
        <f t="shared" si="1"/>
        <v>4280.6000000000004</v>
      </c>
      <c r="G43" s="14">
        <f t="shared" si="2"/>
        <v>273958.40000000002</v>
      </c>
      <c r="H43" s="12"/>
      <c r="I43" s="1">
        <f>NEP!$C$6-C43</f>
        <v>-975</v>
      </c>
      <c r="J43" s="1">
        <f>'NWAU per episode Acute Adm'!E43-F43</f>
        <v>-663</v>
      </c>
      <c r="K43" s="1">
        <f t="shared" si="3"/>
        <v>-42432</v>
      </c>
    </row>
    <row r="44" spans="1:11" x14ac:dyDescent="0.45">
      <c r="A44" t="s">
        <v>45</v>
      </c>
      <c r="B44">
        <v>74</v>
      </c>
      <c r="C44" s="1">
        <v>7452</v>
      </c>
      <c r="D44" s="12">
        <f>VLOOKUP(A44,'NWAU per episode Acute Adm'!$A$2:$C$388,3,FALSE)</f>
        <v>0.61</v>
      </c>
      <c r="E44" s="12">
        <f t="shared" si="0"/>
        <v>45.14</v>
      </c>
      <c r="F44" s="14">
        <f t="shared" si="1"/>
        <v>4545.72</v>
      </c>
      <c r="G44" s="14">
        <f t="shared" si="2"/>
        <v>336383.28</v>
      </c>
      <c r="H44" s="12"/>
      <c r="I44" s="1">
        <f>NEP!$C$6-C44</f>
        <v>-2132</v>
      </c>
      <c r="J44" s="1">
        <f>'NWAU per episode Acute Adm'!E44-F44</f>
        <v>-1300.52</v>
      </c>
      <c r="K44" s="1">
        <f t="shared" si="3"/>
        <v>-96238.48</v>
      </c>
    </row>
    <row r="45" spans="1:11" x14ac:dyDescent="0.45">
      <c r="A45" t="s">
        <v>46</v>
      </c>
      <c r="B45">
        <v>148</v>
      </c>
      <c r="C45" s="1">
        <v>6466</v>
      </c>
      <c r="D45" s="12">
        <f>VLOOKUP(A45,'NWAU per episode Acute Adm'!$A$2:$C$388,3,FALSE)</f>
        <v>0.72</v>
      </c>
      <c r="E45" s="12">
        <f t="shared" si="0"/>
        <v>106.56</v>
      </c>
      <c r="F45" s="14">
        <f t="shared" si="1"/>
        <v>4655.5199999999995</v>
      </c>
      <c r="G45" s="14">
        <f t="shared" si="2"/>
        <v>689016.96</v>
      </c>
      <c r="H45" s="12"/>
      <c r="I45" s="1">
        <f>NEP!$C$6-C45</f>
        <v>-1146</v>
      </c>
      <c r="J45" s="1">
        <f>'NWAU per episode Acute Adm'!E45-F45</f>
        <v>-825.11999999999898</v>
      </c>
      <c r="K45" s="1">
        <f t="shared" si="3"/>
        <v>-122117.75999999985</v>
      </c>
    </row>
    <row r="46" spans="1:11" x14ac:dyDescent="0.45">
      <c r="A46" t="s">
        <v>47</v>
      </c>
      <c r="B46" s="2">
        <v>1096</v>
      </c>
      <c r="C46" s="1">
        <v>7128</v>
      </c>
      <c r="D46" s="12">
        <f>VLOOKUP(A46,'NWAU per episode Acute Adm'!$A$2:$C$388,3,FALSE)</f>
        <v>0.53</v>
      </c>
      <c r="E46" s="12">
        <f t="shared" si="0"/>
        <v>580.88</v>
      </c>
      <c r="F46" s="14">
        <f t="shared" si="1"/>
        <v>3777.84</v>
      </c>
      <c r="G46" s="14">
        <f t="shared" si="2"/>
        <v>4140512.64</v>
      </c>
      <c r="H46" s="12"/>
      <c r="I46" s="1">
        <f>NEP!$C$6-C46</f>
        <v>-1808</v>
      </c>
      <c r="J46" s="1">
        <f>'NWAU per episode Acute Adm'!E46-F46</f>
        <v>-958.24000000000024</v>
      </c>
      <c r="K46" s="1">
        <f t="shared" si="3"/>
        <v>-1050231.0400000003</v>
      </c>
    </row>
    <row r="47" spans="1:11" x14ac:dyDescent="0.45">
      <c r="A47" t="s">
        <v>48</v>
      </c>
      <c r="B47">
        <v>95</v>
      </c>
      <c r="C47" s="1">
        <v>6894</v>
      </c>
      <c r="D47" s="12">
        <f>VLOOKUP(A47,'NWAU per episode Acute Adm'!$A$2:$C$388,3,FALSE)</f>
        <v>0.2</v>
      </c>
      <c r="E47" s="12">
        <f t="shared" si="0"/>
        <v>19</v>
      </c>
      <c r="F47" s="14">
        <f t="shared" si="1"/>
        <v>1378.8000000000002</v>
      </c>
      <c r="G47" s="14">
        <f t="shared" si="2"/>
        <v>130986.00000000001</v>
      </c>
      <c r="H47" s="12"/>
      <c r="I47" s="1">
        <f>NEP!$C$6-C47</f>
        <v>-1574</v>
      </c>
      <c r="J47" s="1">
        <f>'NWAU per episode Acute Adm'!E47-F47</f>
        <v>-314.80000000000018</v>
      </c>
      <c r="K47" s="1">
        <f t="shared" si="3"/>
        <v>-29906.000000000018</v>
      </c>
    </row>
    <row r="48" spans="1:11" x14ac:dyDescent="0.45">
      <c r="A48" t="s">
        <v>49</v>
      </c>
      <c r="B48">
        <v>68</v>
      </c>
      <c r="C48" s="1">
        <v>10421</v>
      </c>
      <c r="D48" s="12">
        <f>VLOOKUP(A48,'NWAU per episode Acute Adm'!$A$2:$C$388,3,FALSE)</f>
        <v>0.28000000000000003</v>
      </c>
      <c r="E48" s="12">
        <f t="shared" si="0"/>
        <v>19.040000000000003</v>
      </c>
      <c r="F48" s="14">
        <f t="shared" si="1"/>
        <v>2917.88</v>
      </c>
      <c r="G48" s="14">
        <f t="shared" si="2"/>
        <v>198415.84</v>
      </c>
      <c r="H48" s="12"/>
      <c r="I48" s="1">
        <f>NEP!$C$6-C48</f>
        <v>-5101</v>
      </c>
      <c r="J48" s="1">
        <f>'NWAU per episode Acute Adm'!E48-F48</f>
        <v>-1428.2799999999997</v>
      </c>
      <c r="K48" s="1">
        <f t="shared" si="3"/>
        <v>-97123.039999999979</v>
      </c>
    </row>
    <row r="49" spans="1:11" x14ac:dyDescent="0.45">
      <c r="A49" t="s">
        <v>50</v>
      </c>
      <c r="B49">
        <v>102</v>
      </c>
      <c r="C49" s="1">
        <v>6673</v>
      </c>
      <c r="D49" s="12">
        <f>VLOOKUP(A49,'NWAU per episode Acute Adm'!$A$2:$C$388,3,FALSE)</f>
        <v>1.46</v>
      </c>
      <c r="E49" s="12">
        <f t="shared" si="0"/>
        <v>148.91999999999999</v>
      </c>
      <c r="F49" s="14">
        <f t="shared" si="1"/>
        <v>9742.58</v>
      </c>
      <c r="G49" s="14">
        <f t="shared" si="2"/>
        <v>993743.16</v>
      </c>
      <c r="H49" s="12"/>
      <c r="I49" s="1">
        <f>NEP!$C$6-C49</f>
        <v>-1353</v>
      </c>
      <c r="J49" s="1">
        <f>'NWAU per episode Acute Adm'!E49-F49</f>
        <v>-1975.380000000001</v>
      </c>
      <c r="K49" s="1">
        <f t="shared" si="3"/>
        <v>-201488.7600000001</v>
      </c>
    </row>
    <row r="50" spans="1:11" x14ac:dyDescent="0.45">
      <c r="A50" t="s">
        <v>51</v>
      </c>
      <c r="B50">
        <v>116</v>
      </c>
      <c r="C50" s="1">
        <v>5208</v>
      </c>
      <c r="D50" s="12">
        <f>VLOOKUP(A50,'NWAU per episode Acute Adm'!$A$2:$C$388,3,FALSE)</f>
        <v>1.01</v>
      </c>
      <c r="E50" s="12">
        <f t="shared" si="0"/>
        <v>117.16</v>
      </c>
      <c r="F50" s="14">
        <f t="shared" si="1"/>
        <v>5260.08</v>
      </c>
      <c r="G50" s="14">
        <f t="shared" si="2"/>
        <v>610169.28</v>
      </c>
      <c r="H50" s="12"/>
      <c r="I50" s="1">
        <f>NEP!$C$6-C50</f>
        <v>112</v>
      </c>
      <c r="J50" s="1">
        <f>'NWAU per episode Acute Adm'!E50-F50</f>
        <v>113.11999999999989</v>
      </c>
      <c r="K50" s="1">
        <f t="shared" si="3"/>
        <v>13121.919999999987</v>
      </c>
    </row>
    <row r="51" spans="1:11" x14ac:dyDescent="0.45">
      <c r="A51" t="s">
        <v>52</v>
      </c>
      <c r="B51">
        <v>225</v>
      </c>
      <c r="C51" s="1">
        <v>4716</v>
      </c>
      <c r="D51" s="12">
        <f>VLOOKUP(A51,'NWAU per episode Acute Adm'!$A$2:$C$388,3,FALSE)</f>
        <v>0.77</v>
      </c>
      <c r="E51" s="12">
        <f t="shared" si="0"/>
        <v>173.25</v>
      </c>
      <c r="F51" s="14">
        <f t="shared" si="1"/>
        <v>3631.32</v>
      </c>
      <c r="G51" s="14">
        <f t="shared" si="2"/>
        <v>817047</v>
      </c>
      <c r="H51" s="12"/>
      <c r="I51" s="1">
        <f>NEP!$C$6-C51</f>
        <v>604</v>
      </c>
      <c r="J51" s="1">
        <f>'NWAU per episode Acute Adm'!E51-F51</f>
        <v>465.07999999999947</v>
      </c>
      <c r="K51" s="1">
        <f t="shared" si="3"/>
        <v>104642.99999999988</v>
      </c>
    </row>
    <row r="52" spans="1:11" x14ac:dyDescent="0.45">
      <c r="A52" t="s">
        <v>53</v>
      </c>
      <c r="B52">
        <v>146</v>
      </c>
      <c r="C52" s="1">
        <v>5984</v>
      </c>
      <c r="D52" s="12">
        <f>VLOOKUP(A52,'NWAU per episode Acute Adm'!$A$2:$C$388,3,FALSE)</f>
        <v>0.86</v>
      </c>
      <c r="E52" s="12">
        <f t="shared" si="0"/>
        <v>125.56</v>
      </c>
      <c r="F52" s="14">
        <f t="shared" si="1"/>
        <v>5146.24</v>
      </c>
      <c r="G52" s="14">
        <f t="shared" si="2"/>
        <v>751351.03999999992</v>
      </c>
      <c r="H52" s="12"/>
      <c r="I52" s="1">
        <f>NEP!$C$6-C52</f>
        <v>-664</v>
      </c>
      <c r="J52" s="1">
        <f>'NWAU per episode Acute Adm'!E52-F52</f>
        <v>-571.03999999999905</v>
      </c>
      <c r="K52" s="1">
        <f t="shared" si="3"/>
        <v>-83371.839999999866</v>
      </c>
    </row>
    <row r="53" spans="1:11" x14ac:dyDescent="0.45">
      <c r="A53" t="s">
        <v>54</v>
      </c>
      <c r="B53">
        <v>79</v>
      </c>
      <c r="C53" s="1">
        <v>5202</v>
      </c>
      <c r="D53" s="12">
        <f>VLOOKUP(A53,'NWAU per episode Acute Adm'!$A$2:$C$388,3,FALSE)</f>
        <v>0.45</v>
      </c>
      <c r="E53" s="12">
        <f t="shared" si="0"/>
        <v>35.550000000000004</v>
      </c>
      <c r="F53" s="14">
        <f t="shared" si="1"/>
        <v>2340.9</v>
      </c>
      <c r="G53" s="14">
        <f t="shared" si="2"/>
        <v>184931.1</v>
      </c>
      <c r="H53" s="12"/>
      <c r="I53" s="1">
        <f>NEP!$C$6-C53</f>
        <v>118</v>
      </c>
      <c r="J53" s="1">
        <f>'NWAU per episode Acute Adm'!E53-F53</f>
        <v>53.100000000000364</v>
      </c>
      <c r="K53" s="1">
        <f t="shared" si="3"/>
        <v>4194.9000000000287</v>
      </c>
    </row>
    <row r="54" spans="1:11" x14ac:dyDescent="0.45">
      <c r="A54" t="s">
        <v>55</v>
      </c>
      <c r="B54">
        <v>35</v>
      </c>
      <c r="C54" s="1">
        <v>3643</v>
      </c>
      <c r="D54" s="12">
        <f>VLOOKUP(A54,'NWAU per episode Acute Adm'!$A$2:$C$388,3,FALSE)</f>
        <v>0.67</v>
      </c>
      <c r="E54" s="12">
        <f t="shared" si="0"/>
        <v>23.450000000000003</v>
      </c>
      <c r="F54" s="14">
        <f t="shared" si="1"/>
        <v>2440.81</v>
      </c>
      <c r="G54" s="14">
        <f t="shared" si="2"/>
        <v>85428.349999999991</v>
      </c>
      <c r="H54" s="12"/>
      <c r="I54" s="1">
        <f>NEP!$C$6-C54</f>
        <v>1677</v>
      </c>
      <c r="J54" s="1">
        <f>'NWAU per episode Acute Adm'!E54-F54</f>
        <v>1123.5900000000006</v>
      </c>
      <c r="K54" s="1">
        <f t="shared" si="3"/>
        <v>39325.650000000023</v>
      </c>
    </row>
    <row r="55" spans="1:11" x14ac:dyDescent="0.45">
      <c r="A55" t="s">
        <v>56</v>
      </c>
      <c r="B55">
        <v>107</v>
      </c>
      <c r="C55" s="1">
        <v>7078</v>
      </c>
      <c r="D55" s="12">
        <f>VLOOKUP(A55,'NWAU per episode Acute Adm'!$A$2:$C$388,3,FALSE)</f>
        <v>0.69</v>
      </c>
      <c r="E55" s="12">
        <f t="shared" si="0"/>
        <v>73.83</v>
      </c>
      <c r="F55" s="14">
        <f t="shared" si="1"/>
        <v>4883.82</v>
      </c>
      <c r="G55" s="14">
        <f t="shared" si="2"/>
        <v>522568.74</v>
      </c>
      <c r="H55" s="12"/>
      <c r="I55" s="1">
        <f>NEP!$C$6-C55</f>
        <v>-1758</v>
      </c>
      <c r="J55" s="1">
        <f>'NWAU per episode Acute Adm'!E55-F55</f>
        <v>-1213.02</v>
      </c>
      <c r="K55" s="1">
        <f t="shared" si="3"/>
        <v>-129793.14</v>
      </c>
    </row>
    <row r="56" spans="1:11" x14ac:dyDescent="0.45">
      <c r="A56" t="s">
        <v>57</v>
      </c>
      <c r="B56">
        <v>115</v>
      </c>
      <c r="C56" s="1">
        <v>6814</v>
      </c>
      <c r="D56" s="12">
        <f>VLOOKUP(A56,'NWAU per episode Acute Adm'!$A$2:$C$388,3,FALSE)</f>
        <v>0.71</v>
      </c>
      <c r="E56" s="12">
        <f t="shared" si="0"/>
        <v>81.649999999999991</v>
      </c>
      <c r="F56" s="14">
        <f t="shared" si="1"/>
        <v>4837.9399999999996</v>
      </c>
      <c r="G56" s="14">
        <f t="shared" si="2"/>
        <v>556363.1</v>
      </c>
      <c r="H56" s="12"/>
      <c r="I56" s="1">
        <f>NEP!$C$6-C56</f>
        <v>-1494</v>
      </c>
      <c r="J56" s="1">
        <f>'NWAU per episode Acute Adm'!E56-F56</f>
        <v>-1060.7400000000002</v>
      </c>
      <c r="K56" s="1">
        <f t="shared" si="3"/>
        <v>-121985.10000000002</v>
      </c>
    </row>
    <row r="57" spans="1:11" x14ac:dyDescent="0.45">
      <c r="A57" t="s">
        <v>58</v>
      </c>
      <c r="B57">
        <v>287</v>
      </c>
      <c r="C57" s="1">
        <v>8289</v>
      </c>
      <c r="D57" s="12">
        <f>VLOOKUP(A57,'NWAU per episode Acute Adm'!$A$2:$C$388,3,FALSE)</f>
        <v>0.23</v>
      </c>
      <c r="E57" s="12">
        <f t="shared" si="0"/>
        <v>66.010000000000005</v>
      </c>
      <c r="F57" s="14">
        <f t="shared" si="1"/>
        <v>1906.47</v>
      </c>
      <c r="G57" s="14">
        <f t="shared" si="2"/>
        <v>547156.89</v>
      </c>
      <c r="H57" s="12"/>
      <c r="I57" s="1">
        <f>NEP!$C$6-C57</f>
        <v>-2969</v>
      </c>
      <c r="J57" s="1">
        <f>'NWAU per episode Acute Adm'!E57-F57</f>
        <v>-682.86999999999989</v>
      </c>
      <c r="K57" s="1">
        <f t="shared" si="3"/>
        <v>-195983.68999999997</v>
      </c>
    </row>
    <row r="58" spans="1:11" x14ac:dyDescent="0.45">
      <c r="A58" t="s">
        <v>59</v>
      </c>
      <c r="B58">
        <v>145</v>
      </c>
      <c r="C58" s="1">
        <v>7616</v>
      </c>
      <c r="D58" s="12">
        <f>VLOOKUP(A58,'NWAU per episode Acute Adm'!$A$2:$C$388,3,FALSE)</f>
        <v>0.25</v>
      </c>
      <c r="E58" s="12">
        <f t="shared" si="0"/>
        <v>36.25</v>
      </c>
      <c r="F58" s="14">
        <f t="shared" si="1"/>
        <v>1904</v>
      </c>
      <c r="G58" s="14">
        <f t="shared" si="2"/>
        <v>276080</v>
      </c>
      <c r="H58" s="12"/>
      <c r="I58" s="1">
        <f>NEP!$C$6-C58</f>
        <v>-2296</v>
      </c>
      <c r="J58" s="1">
        <f>'NWAU per episode Acute Adm'!E58-F58</f>
        <v>-574</v>
      </c>
      <c r="K58" s="1">
        <f t="shared" si="3"/>
        <v>-83230</v>
      </c>
    </row>
    <row r="59" spans="1:11" x14ac:dyDescent="0.45">
      <c r="A59" t="s">
        <v>60</v>
      </c>
      <c r="B59">
        <v>53</v>
      </c>
      <c r="C59" s="1">
        <v>5142</v>
      </c>
      <c r="D59" s="12">
        <f>VLOOKUP(A59,'NWAU per episode Acute Adm'!$A$2:$C$388,3,FALSE)</f>
        <v>0.72</v>
      </c>
      <c r="E59" s="12">
        <f t="shared" si="0"/>
        <v>38.159999999999997</v>
      </c>
      <c r="F59" s="14">
        <f t="shared" si="1"/>
        <v>3702.24</v>
      </c>
      <c r="G59" s="14">
        <f t="shared" si="2"/>
        <v>196218.72</v>
      </c>
      <c r="H59" s="12"/>
      <c r="I59" s="1">
        <f>NEP!$C$6-C59</f>
        <v>178</v>
      </c>
      <c r="J59" s="1">
        <f>'NWAU per episode Acute Adm'!E59-F59</f>
        <v>128.15999999999985</v>
      </c>
      <c r="K59" s="1">
        <f t="shared" si="3"/>
        <v>6792.4799999999923</v>
      </c>
    </row>
    <row r="60" spans="1:11" x14ac:dyDescent="0.45">
      <c r="A60" t="s">
        <v>61</v>
      </c>
      <c r="B60">
        <v>324</v>
      </c>
      <c r="C60" s="1">
        <v>7598</v>
      </c>
      <c r="D60" s="12">
        <f>VLOOKUP(A60,'NWAU per episode Acute Adm'!$A$2:$C$388,3,FALSE)</f>
        <v>0.28999999999999998</v>
      </c>
      <c r="E60" s="12">
        <f t="shared" si="0"/>
        <v>93.96</v>
      </c>
      <c r="F60" s="14">
        <f t="shared" si="1"/>
        <v>2203.42</v>
      </c>
      <c r="G60" s="14">
        <f t="shared" si="2"/>
        <v>713908.08000000007</v>
      </c>
      <c r="H60" s="12"/>
      <c r="I60" s="1">
        <f>NEP!$C$6-C60</f>
        <v>-2278</v>
      </c>
      <c r="J60" s="1">
        <f>'NWAU per episode Acute Adm'!E60-F60</f>
        <v>-660.62000000000012</v>
      </c>
      <c r="K60" s="1">
        <f t="shared" si="3"/>
        <v>-214040.88000000003</v>
      </c>
    </row>
    <row r="61" spans="1:11" x14ac:dyDescent="0.45">
      <c r="A61" t="s">
        <v>62</v>
      </c>
      <c r="B61">
        <v>37</v>
      </c>
      <c r="C61" s="1">
        <v>8014</v>
      </c>
      <c r="D61" s="12">
        <f>VLOOKUP(A61,'NWAU per episode Acute Adm'!$A$2:$C$388,3,FALSE)</f>
        <v>0.34</v>
      </c>
      <c r="E61" s="12">
        <f t="shared" si="0"/>
        <v>12.58</v>
      </c>
      <c r="F61" s="14">
        <f t="shared" si="1"/>
        <v>2724.76</v>
      </c>
      <c r="G61" s="14">
        <f t="shared" si="2"/>
        <v>100816.12000000001</v>
      </c>
      <c r="H61" s="12"/>
      <c r="I61" s="1">
        <f>NEP!$C$6-C61</f>
        <v>-2694</v>
      </c>
      <c r="J61" s="1">
        <f>'NWAU per episode Acute Adm'!E61-F61</f>
        <v>-915.96</v>
      </c>
      <c r="K61" s="1">
        <f t="shared" si="3"/>
        <v>-33890.520000000004</v>
      </c>
    </row>
    <row r="62" spans="1:11" x14ac:dyDescent="0.45">
      <c r="A62" t="s">
        <v>63</v>
      </c>
      <c r="B62">
        <v>87</v>
      </c>
      <c r="C62" s="1">
        <v>5704</v>
      </c>
      <c r="D62" s="12">
        <f>VLOOKUP(A62,'NWAU per episode Acute Adm'!$A$2:$C$388,3,FALSE)</f>
        <v>0.25</v>
      </c>
      <c r="E62" s="12">
        <f t="shared" si="0"/>
        <v>21.75</v>
      </c>
      <c r="F62" s="14">
        <f t="shared" si="1"/>
        <v>1426</v>
      </c>
      <c r="G62" s="14">
        <f t="shared" si="2"/>
        <v>124062</v>
      </c>
      <c r="H62" s="12"/>
      <c r="I62" s="1">
        <f>NEP!$C$6-C62</f>
        <v>-384</v>
      </c>
      <c r="J62" s="1">
        <f>'NWAU per episode Acute Adm'!E62-F62</f>
        <v>-96</v>
      </c>
      <c r="K62" s="1">
        <f t="shared" si="3"/>
        <v>-8352</v>
      </c>
    </row>
    <row r="63" spans="1:11" x14ac:dyDescent="0.45">
      <c r="A63" t="s">
        <v>64</v>
      </c>
      <c r="B63">
        <v>89</v>
      </c>
      <c r="C63" s="1">
        <v>7362</v>
      </c>
      <c r="D63" s="12">
        <f>VLOOKUP(A63,'NWAU per episode Acute Adm'!$A$2:$C$388,3,FALSE)</f>
        <v>0.91</v>
      </c>
      <c r="E63" s="12">
        <f t="shared" si="0"/>
        <v>80.990000000000009</v>
      </c>
      <c r="F63" s="14">
        <f t="shared" si="1"/>
        <v>6699.42</v>
      </c>
      <c r="G63" s="14">
        <f t="shared" si="2"/>
        <v>596248.38</v>
      </c>
      <c r="H63" s="12"/>
      <c r="I63" s="1">
        <f>NEP!$C$6-C63</f>
        <v>-2042</v>
      </c>
      <c r="J63" s="1">
        <f>'NWAU per episode Acute Adm'!E63-F63</f>
        <v>-1858.2199999999993</v>
      </c>
      <c r="K63" s="1">
        <f t="shared" si="3"/>
        <v>-165381.57999999993</v>
      </c>
    </row>
    <row r="64" spans="1:11" x14ac:dyDescent="0.45">
      <c r="A64" t="s">
        <v>65</v>
      </c>
      <c r="B64">
        <v>121</v>
      </c>
      <c r="C64" s="1">
        <v>9741</v>
      </c>
      <c r="D64" s="12">
        <f>VLOOKUP(A64,'NWAU per episode Acute Adm'!$A$2:$C$388,3,FALSE)</f>
        <v>0.27</v>
      </c>
      <c r="E64" s="12">
        <f t="shared" si="0"/>
        <v>32.67</v>
      </c>
      <c r="F64" s="14">
        <f t="shared" si="1"/>
        <v>2630.07</v>
      </c>
      <c r="G64" s="14">
        <f t="shared" si="2"/>
        <v>318238.47000000003</v>
      </c>
      <c r="H64" s="12"/>
      <c r="I64" s="1">
        <f>NEP!$C$6-C64</f>
        <v>-4421</v>
      </c>
      <c r="J64" s="1">
        <f>'NWAU per episode Acute Adm'!E64-F64</f>
        <v>-1193.67</v>
      </c>
      <c r="K64" s="1">
        <f t="shared" si="3"/>
        <v>-144434.07</v>
      </c>
    </row>
    <row r="65" spans="1:11" x14ac:dyDescent="0.45">
      <c r="A65" t="s">
        <v>66</v>
      </c>
      <c r="B65">
        <v>38</v>
      </c>
      <c r="C65" s="1">
        <v>8403</v>
      </c>
      <c r="D65" s="12">
        <f>VLOOKUP(A65,'NWAU per episode Acute Adm'!$A$2:$C$388,3,FALSE)</f>
        <v>1.1100000000000001</v>
      </c>
      <c r="E65" s="12">
        <f t="shared" si="0"/>
        <v>42.180000000000007</v>
      </c>
      <c r="F65" s="14">
        <f t="shared" si="1"/>
        <v>9327.33</v>
      </c>
      <c r="G65" s="14">
        <f t="shared" si="2"/>
        <v>354438.54</v>
      </c>
      <c r="H65" s="12"/>
      <c r="I65" s="1">
        <f>NEP!$C$6-C65</f>
        <v>-3083</v>
      </c>
      <c r="J65" s="1">
        <f>'NWAU per episode Acute Adm'!E65-F65</f>
        <v>-3422.1299999999992</v>
      </c>
      <c r="K65" s="1">
        <f t="shared" si="3"/>
        <v>-130040.93999999997</v>
      </c>
    </row>
    <row r="66" spans="1:11" x14ac:dyDescent="0.45">
      <c r="A66" t="s">
        <v>67</v>
      </c>
      <c r="B66">
        <v>94</v>
      </c>
      <c r="C66" s="1">
        <v>8716</v>
      </c>
      <c r="D66" s="12">
        <f>VLOOKUP(A66,'NWAU per episode Acute Adm'!$A$2:$C$388,3,FALSE)</f>
        <v>0.27</v>
      </c>
      <c r="E66" s="12">
        <f t="shared" si="0"/>
        <v>25.380000000000003</v>
      </c>
      <c r="F66" s="14">
        <f t="shared" si="1"/>
        <v>2353.3200000000002</v>
      </c>
      <c r="G66" s="14">
        <f t="shared" si="2"/>
        <v>221212.08000000002</v>
      </c>
      <c r="H66" s="12"/>
      <c r="I66" s="1">
        <f>NEP!$C$6-C66</f>
        <v>-3396</v>
      </c>
      <c r="J66" s="1">
        <f>'NWAU per episode Acute Adm'!E66-F66</f>
        <v>-916.92000000000007</v>
      </c>
      <c r="K66" s="1">
        <f t="shared" si="3"/>
        <v>-86190.48000000001</v>
      </c>
    </row>
    <row r="67" spans="1:11" x14ac:dyDescent="0.45">
      <c r="A67" t="s">
        <v>68</v>
      </c>
      <c r="B67">
        <v>51</v>
      </c>
      <c r="C67" s="1">
        <v>6810</v>
      </c>
      <c r="D67" s="12">
        <f>VLOOKUP(A67,'NWAU per episode Acute Adm'!$A$2:$C$388,3,FALSE)</f>
        <v>3.37</v>
      </c>
      <c r="E67" s="12">
        <f t="shared" ref="E67:E130" si="4">D67*B67</f>
        <v>171.87</v>
      </c>
      <c r="F67" s="14">
        <f t="shared" ref="F67:F130" si="5">C67*D67</f>
        <v>22949.7</v>
      </c>
      <c r="G67" s="14">
        <f t="shared" ref="G67:G130" si="6">F67*B67</f>
        <v>1170434.7</v>
      </c>
      <c r="H67" s="12"/>
      <c r="I67" s="1">
        <f>NEP!$C$6-C67</f>
        <v>-1490</v>
      </c>
      <c r="J67" s="1">
        <f>'NWAU per episode Acute Adm'!E67-F67</f>
        <v>-5021.2999999999993</v>
      </c>
      <c r="K67" s="1">
        <f t="shared" ref="K67:K130" si="7">J67*B67</f>
        <v>-256086.29999999996</v>
      </c>
    </row>
    <row r="68" spans="1:11" x14ac:dyDescent="0.45">
      <c r="A68" t="s">
        <v>69</v>
      </c>
      <c r="B68">
        <v>58</v>
      </c>
      <c r="C68" s="1">
        <v>6542</v>
      </c>
      <c r="D68" s="12">
        <f>VLOOKUP(A68,'NWAU per episode Acute Adm'!$A$2:$C$388,3,FALSE)</f>
        <v>1.68</v>
      </c>
      <c r="E68" s="12">
        <f t="shared" si="4"/>
        <v>97.44</v>
      </c>
      <c r="F68" s="14">
        <f t="shared" si="5"/>
        <v>10990.56</v>
      </c>
      <c r="G68" s="14">
        <f t="shared" si="6"/>
        <v>637452.48</v>
      </c>
      <c r="H68" s="12"/>
      <c r="I68" s="1">
        <f>NEP!$C$6-C68</f>
        <v>-1222</v>
      </c>
      <c r="J68" s="1">
        <f>'NWAU per episode Acute Adm'!E68-F68</f>
        <v>-2052.9599999999991</v>
      </c>
      <c r="K68" s="1">
        <f t="shared" si="7"/>
        <v>-119071.67999999995</v>
      </c>
    </row>
    <row r="69" spans="1:11" x14ac:dyDescent="0.45">
      <c r="A69" t="s">
        <v>70</v>
      </c>
      <c r="B69">
        <v>129</v>
      </c>
      <c r="C69" s="1">
        <v>5549</v>
      </c>
      <c r="D69" s="12">
        <f>VLOOKUP(A69,'NWAU per episode Acute Adm'!$A$2:$C$388,3,FALSE)</f>
        <v>0.8</v>
      </c>
      <c r="E69" s="12">
        <f t="shared" si="4"/>
        <v>103.2</v>
      </c>
      <c r="F69" s="14">
        <f t="shared" si="5"/>
        <v>4439.2</v>
      </c>
      <c r="G69" s="14">
        <f t="shared" si="6"/>
        <v>572656.79999999993</v>
      </c>
      <c r="H69" s="12"/>
      <c r="I69" s="1">
        <f>NEP!$C$6-C69</f>
        <v>-229</v>
      </c>
      <c r="J69" s="1">
        <f>'NWAU per episode Acute Adm'!E69-F69</f>
        <v>-183.19999999999982</v>
      </c>
      <c r="K69" s="1">
        <f t="shared" si="7"/>
        <v>-23632.799999999977</v>
      </c>
    </row>
    <row r="70" spans="1:11" x14ac:dyDescent="0.45">
      <c r="A70" t="s">
        <v>71</v>
      </c>
      <c r="B70">
        <v>33</v>
      </c>
      <c r="C70" s="1">
        <v>5889</v>
      </c>
      <c r="D70" s="12">
        <f>VLOOKUP(A70,'NWAU per episode Acute Adm'!$A$2:$C$388,3,FALSE)</f>
        <v>7.72</v>
      </c>
      <c r="E70" s="12">
        <f t="shared" si="4"/>
        <v>254.76</v>
      </c>
      <c r="F70" s="14">
        <f t="shared" si="5"/>
        <v>45463.08</v>
      </c>
      <c r="G70" s="14">
        <f t="shared" si="6"/>
        <v>1500281.6400000001</v>
      </c>
      <c r="H70" s="12"/>
      <c r="I70" s="1">
        <f>NEP!$C$6-C70</f>
        <v>-569</v>
      </c>
      <c r="J70" s="1">
        <f>'NWAU per episode Acute Adm'!E70-F70</f>
        <v>-4392.68</v>
      </c>
      <c r="K70" s="1">
        <f t="shared" si="7"/>
        <v>-144958.44</v>
      </c>
    </row>
    <row r="71" spans="1:11" x14ac:dyDescent="0.45">
      <c r="A71" t="s">
        <v>72</v>
      </c>
      <c r="B71">
        <v>59</v>
      </c>
      <c r="C71" s="1">
        <v>5796</v>
      </c>
      <c r="D71" s="12">
        <f>VLOOKUP(A71,'NWAU per episode Acute Adm'!$A$2:$C$388,3,FALSE)</f>
        <v>3.19</v>
      </c>
      <c r="E71" s="12">
        <f t="shared" si="4"/>
        <v>188.21</v>
      </c>
      <c r="F71" s="14">
        <f t="shared" si="5"/>
        <v>18489.239999999998</v>
      </c>
      <c r="G71" s="14">
        <f t="shared" si="6"/>
        <v>1090865.1599999999</v>
      </c>
      <c r="H71" s="12"/>
      <c r="I71" s="1">
        <f>NEP!$C$6-C71</f>
        <v>-476</v>
      </c>
      <c r="J71" s="1">
        <f>'NWAU per episode Acute Adm'!E71-F71</f>
        <v>-1518.4399999999951</v>
      </c>
      <c r="K71" s="1">
        <f t="shared" si="7"/>
        <v>-89587.959999999701</v>
      </c>
    </row>
    <row r="72" spans="1:11" x14ac:dyDescent="0.45">
      <c r="A72" t="s">
        <v>73</v>
      </c>
      <c r="B72">
        <v>43</v>
      </c>
      <c r="C72" s="1">
        <v>6409</v>
      </c>
      <c r="D72" s="12">
        <f>VLOOKUP(A72,'NWAU per episode Acute Adm'!$A$2:$C$388,3,FALSE)</f>
        <v>4.75</v>
      </c>
      <c r="E72" s="12">
        <f t="shared" si="4"/>
        <v>204.25</v>
      </c>
      <c r="F72" s="14">
        <f t="shared" si="5"/>
        <v>30442.75</v>
      </c>
      <c r="G72" s="14">
        <f t="shared" si="6"/>
        <v>1309038.25</v>
      </c>
      <c r="H72" s="12"/>
      <c r="I72" s="1">
        <f>NEP!$C$6-C72</f>
        <v>-1089</v>
      </c>
      <c r="J72" s="1">
        <f>'NWAU per episode Acute Adm'!E72-F72</f>
        <v>-5172.75</v>
      </c>
      <c r="K72" s="1">
        <f t="shared" si="7"/>
        <v>-222428.25</v>
      </c>
    </row>
    <row r="73" spans="1:11" x14ac:dyDescent="0.45">
      <c r="A73" t="s">
        <v>74</v>
      </c>
      <c r="B73">
        <v>55</v>
      </c>
      <c r="C73" s="1">
        <v>8278</v>
      </c>
      <c r="D73" s="12">
        <f>VLOOKUP(A73,'NWAU per episode Acute Adm'!$A$2:$C$388,3,FALSE)</f>
        <v>1.91</v>
      </c>
      <c r="E73" s="12">
        <f t="shared" si="4"/>
        <v>105.05</v>
      </c>
      <c r="F73" s="14">
        <f t="shared" si="5"/>
        <v>15810.98</v>
      </c>
      <c r="G73" s="14">
        <f t="shared" si="6"/>
        <v>869603.9</v>
      </c>
      <c r="H73" s="12"/>
      <c r="I73" s="1">
        <f>NEP!$C$6-C73</f>
        <v>-2958</v>
      </c>
      <c r="J73" s="1">
        <f>'NWAU per episode Acute Adm'!E73-F73</f>
        <v>-5649.7799999999988</v>
      </c>
      <c r="K73" s="1">
        <f t="shared" si="7"/>
        <v>-310737.89999999991</v>
      </c>
    </row>
    <row r="74" spans="1:11" x14ac:dyDescent="0.45">
      <c r="A74" t="s">
        <v>75</v>
      </c>
      <c r="B74">
        <v>57</v>
      </c>
      <c r="C74" s="1">
        <v>7871</v>
      </c>
      <c r="D74" s="12">
        <f>VLOOKUP(A74,'NWAU per episode Acute Adm'!$A$2:$C$388,3,FALSE)</f>
        <v>1</v>
      </c>
      <c r="E74" s="12">
        <f t="shared" si="4"/>
        <v>57</v>
      </c>
      <c r="F74" s="14">
        <f t="shared" si="5"/>
        <v>7871</v>
      </c>
      <c r="G74" s="14">
        <f t="shared" si="6"/>
        <v>448647</v>
      </c>
      <c r="H74" s="12"/>
      <c r="I74" s="1">
        <f>NEP!$C$6-C74</f>
        <v>-2551</v>
      </c>
      <c r="J74" s="1">
        <f>'NWAU per episode Acute Adm'!E74-F74</f>
        <v>-2551</v>
      </c>
      <c r="K74" s="1">
        <f t="shared" si="7"/>
        <v>-145407</v>
      </c>
    </row>
    <row r="75" spans="1:11" x14ac:dyDescent="0.45">
      <c r="A75" t="s">
        <v>76</v>
      </c>
      <c r="B75">
        <v>114</v>
      </c>
      <c r="C75" s="1">
        <v>6846</v>
      </c>
      <c r="D75" s="12">
        <f>VLOOKUP(A75,'NWAU per episode Acute Adm'!$A$2:$C$388,3,FALSE)</f>
        <v>1.92</v>
      </c>
      <c r="E75" s="12">
        <f t="shared" si="4"/>
        <v>218.88</v>
      </c>
      <c r="F75" s="14">
        <f t="shared" si="5"/>
        <v>13144.32</v>
      </c>
      <c r="G75" s="14">
        <f t="shared" si="6"/>
        <v>1498452.48</v>
      </c>
      <c r="H75" s="12"/>
      <c r="I75" s="1">
        <f>NEP!$C$6-C75</f>
        <v>-1526</v>
      </c>
      <c r="J75" s="1">
        <f>'NWAU per episode Acute Adm'!E75-F75</f>
        <v>-2929.92</v>
      </c>
      <c r="K75" s="1">
        <f t="shared" si="7"/>
        <v>-334010.88</v>
      </c>
    </row>
    <row r="76" spans="1:11" x14ac:dyDescent="0.45">
      <c r="A76" t="s">
        <v>77</v>
      </c>
      <c r="B76">
        <v>171</v>
      </c>
      <c r="C76" s="1">
        <v>8410</v>
      </c>
      <c r="D76" s="12">
        <f>VLOOKUP(A76,'NWAU per episode Acute Adm'!$A$2:$C$388,3,FALSE)</f>
        <v>0.7</v>
      </c>
      <c r="E76" s="12">
        <f t="shared" si="4"/>
        <v>119.69999999999999</v>
      </c>
      <c r="F76" s="14">
        <f t="shared" si="5"/>
        <v>5887</v>
      </c>
      <c r="G76" s="14">
        <f t="shared" si="6"/>
        <v>1006677</v>
      </c>
      <c r="H76" s="12"/>
      <c r="I76" s="1">
        <f>NEP!$C$6-C76</f>
        <v>-3090</v>
      </c>
      <c r="J76" s="1">
        <f>'NWAU per episode Acute Adm'!E76-F76</f>
        <v>-2163.0000000000005</v>
      </c>
      <c r="K76" s="1">
        <f t="shared" si="7"/>
        <v>-369873.00000000006</v>
      </c>
    </row>
    <row r="77" spans="1:11" x14ac:dyDescent="0.45">
      <c r="A77" t="s">
        <v>78</v>
      </c>
      <c r="B77">
        <v>535</v>
      </c>
      <c r="C77" s="1">
        <v>6359</v>
      </c>
      <c r="D77" s="12">
        <f>VLOOKUP(A77,'NWAU per episode Acute Adm'!$A$2:$C$388,3,FALSE)</f>
        <v>1.69</v>
      </c>
      <c r="E77" s="12">
        <f t="shared" si="4"/>
        <v>904.15</v>
      </c>
      <c r="F77" s="14">
        <f t="shared" si="5"/>
        <v>10746.71</v>
      </c>
      <c r="G77" s="14">
        <f t="shared" si="6"/>
        <v>5749489.8499999996</v>
      </c>
      <c r="H77" s="12"/>
      <c r="I77" s="1">
        <f>NEP!$C$6-C77</f>
        <v>-1039</v>
      </c>
      <c r="J77" s="1">
        <f>'NWAU per episode Acute Adm'!E77-F77</f>
        <v>-1755.9099999999999</v>
      </c>
      <c r="K77" s="1">
        <f t="shared" si="7"/>
        <v>-939411.85</v>
      </c>
    </row>
    <row r="78" spans="1:11" x14ac:dyDescent="0.45">
      <c r="A78" t="s">
        <v>79</v>
      </c>
      <c r="B78">
        <v>528</v>
      </c>
      <c r="C78" s="1">
        <v>5745</v>
      </c>
      <c r="D78" s="12">
        <f>VLOOKUP(A78,'NWAU per episode Acute Adm'!$A$2:$C$388,3,FALSE)</f>
        <v>0.71</v>
      </c>
      <c r="E78" s="12">
        <f t="shared" si="4"/>
        <v>374.88</v>
      </c>
      <c r="F78" s="14">
        <f t="shared" si="5"/>
        <v>4078.95</v>
      </c>
      <c r="G78" s="14">
        <f t="shared" si="6"/>
        <v>2153685.6</v>
      </c>
      <c r="H78" s="12"/>
      <c r="I78" s="1">
        <f>NEP!$C$6-C78</f>
        <v>-425</v>
      </c>
      <c r="J78" s="1">
        <f>'NWAU per episode Acute Adm'!E78-F78</f>
        <v>-301.75</v>
      </c>
      <c r="K78" s="1">
        <f t="shared" si="7"/>
        <v>-159324</v>
      </c>
    </row>
    <row r="79" spans="1:11" x14ac:dyDescent="0.45">
      <c r="A79" t="s">
        <v>80</v>
      </c>
      <c r="B79">
        <v>40</v>
      </c>
      <c r="C79" s="1">
        <v>6663</v>
      </c>
      <c r="D79" s="12">
        <f>VLOOKUP(A79,'NWAU per episode Acute Adm'!$A$2:$C$388,3,FALSE)</f>
        <v>2.64</v>
      </c>
      <c r="E79" s="12">
        <f t="shared" si="4"/>
        <v>105.60000000000001</v>
      </c>
      <c r="F79" s="14">
        <f t="shared" si="5"/>
        <v>17590.32</v>
      </c>
      <c r="G79" s="14">
        <f t="shared" si="6"/>
        <v>703612.8</v>
      </c>
      <c r="H79" s="12"/>
      <c r="I79" s="1">
        <f>NEP!$C$6-C79</f>
        <v>-1343</v>
      </c>
      <c r="J79" s="1">
        <f>'NWAU per episode Acute Adm'!E79-F79</f>
        <v>-3545.5200000000004</v>
      </c>
      <c r="K79" s="1">
        <f t="shared" si="7"/>
        <v>-141820.80000000002</v>
      </c>
    </row>
    <row r="80" spans="1:11" x14ac:dyDescent="0.45">
      <c r="A80" t="s">
        <v>81</v>
      </c>
      <c r="B80">
        <v>260</v>
      </c>
      <c r="C80" s="1">
        <v>6547</v>
      </c>
      <c r="D80" s="12">
        <f>VLOOKUP(A80,'NWAU per episode Acute Adm'!$A$2:$C$388,3,FALSE)</f>
        <v>1.55</v>
      </c>
      <c r="E80" s="12">
        <f t="shared" si="4"/>
        <v>403</v>
      </c>
      <c r="F80" s="14">
        <f t="shared" si="5"/>
        <v>10147.85</v>
      </c>
      <c r="G80" s="14">
        <f t="shared" si="6"/>
        <v>2638441</v>
      </c>
      <c r="H80" s="12"/>
      <c r="I80" s="1">
        <f>NEP!$C$6-C80</f>
        <v>-1227</v>
      </c>
      <c r="J80" s="1">
        <f>'NWAU per episode Acute Adm'!E80-F80</f>
        <v>-1901.8500000000004</v>
      </c>
      <c r="K80" s="1">
        <f t="shared" si="7"/>
        <v>-494481.00000000012</v>
      </c>
    </row>
    <row r="81" spans="1:11" x14ac:dyDescent="0.45">
      <c r="A81" t="s">
        <v>82</v>
      </c>
      <c r="B81">
        <v>385</v>
      </c>
      <c r="C81" s="1">
        <v>6219</v>
      </c>
      <c r="D81" s="12">
        <f>VLOOKUP(A81,'NWAU per episode Acute Adm'!$A$2:$C$388,3,FALSE)</f>
        <v>0.65</v>
      </c>
      <c r="E81" s="12">
        <f t="shared" si="4"/>
        <v>250.25</v>
      </c>
      <c r="F81" s="14">
        <f t="shared" si="5"/>
        <v>4042.3500000000004</v>
      </c>
      <c r="G81" s="14">
        <f t="shared" si="6"/>
        <v>1556304.7500000002</v>
      </c>
      <c r="H81" s="12"/>
      <c r="I81" s="1">
        <f>NEP!$C$6-C81</f>
        <v>-899</v>
      </c>
      <c r="J81" s="1">
        <f>'NWAU per episode Acute Adm'!E81-F81</f>
        <v>-584.35000000000036</v>
      </c>
      <c r="K81" s="1">
        <f t="shared" si="7"/>
        <v>-224974.75000000015</v>
      </c>
    </row>
    <row r="82" spans="1:11" x14ac:dyDescent="0.45">
      <c r="A82" t="s">
        <v>83</v>
      </c>
      <c r="B82">
        <v>45</v>
      </c>
      <c r="C82" s="1">
        <v>7042</v>
      </c>
      <c r="D82" s="12">
        <f>VLOOKUP(A82,'NWAU per episode Acute Adm'!$A$2:$C$388,3,FALSE)</f>
        <v>1.65</v>
      </c>
      <c r="E82" s="12">
        <f t="shared" si="4"/>
        <v>74.25</v>
      </c>
      <c r="F82" s="14">
        <f t="shared" si="5"/>
        <v>11619.3</v>
      </c>
      <c r="G82" s="14">
        <f t="shared" si="6"/>
        <v>522868.49999999994</v>
      </c>
      <c r="H82" s="12"/>
      <c r="I82" s="1">
        <f>NEP!$C$6-C82</f>
        <v>-1722</v>
      </c>
      <c r="J82" s="1">
        <f>'NWAU per episode Acute Adm'!E82-F82</f>
        <v>-2841.2999999999993</v>
      </c>
      <c r="K82" s="1">
        <f t="shared" si="7"/>
        <v>-127858.49999999997</v>
      </c>
    </row>
    <row r="83" spans="1:11" x14ac:dyDescent="0.45">
      <c r="A83" t="s">
        <v>84</v>
      </c>
      <c r="B83">
        <v>71</v>
      </c>
      <c r="C83" s="1">
        <v>7151</v>
      </c>
      <c r="D83" s="12">
        <f>VLOOKUP(A83,'NWAU per episode Acute Adm'!$A$2:$C$388,3,FALSE)</f>
        <v>0.56999999999999995</v>
      </c>
      <c r="E83" s="12">
        <f t="shared" si="4"/>
        <v>40.47</v>
      </c>
      <c r="F83" s="14">
        <f t="shared" si="5"/>
        <v>4076.0699999999997</v>
      </c>
      <c r="G83" s="14">
        <f t="shared" si="6"/>
        <v>289400.96999999997</v>
      </c>
      <c r="H83" s="12"/>
      <c r="I83" s="1">
        <f>NEP!$C$6-C83</f>
        <v>-1831</v>
      </c>
      <c r="J83" s="1">
        <f>'NWAU per episode Acute Adm'!E83-F83</f>
        <v>-1043.6699999999996</v>
      </c>
      <c r="K83" s="1">
        <f t="shared" si="7"/>
        <v>-74100.569999999978</v>
      </c>
    </row>
    <row r="84" spans="1:11" x14ac:dyDescent="0.45">
      <c r="A84" t="s">
        <v>85</v>
      </c>
      <c r="B84">
        <v>78</v>
      </c>
      <c r="C84" s="1">
        <v>8879</v>
      </c>
      <c r="D84" s="12">
        <f>VLOOKUP(A84,'NWAU per episode Acute Adm'!$A$2:$C$388,3,FALSE)</f>
        <v>0.78</v>
      </c>
      <c r="E84" s="12">
        <f t="shared" si="4"/>
        <v>60.84</v>
      </c>
      <c r="F84" s="14">
        <f t="shared" si="5"/>
        <v>6925.62</v>
      </c>
      <c r="G84" s="14">
        <f t="shared" si="6"/>
        <v>540198.36</v>
      </c>
      <c r="H84" s="12"/>
      <c r="I84" s="1">
        <f>NEP!$C$6-C84</f>
        <v>-3559</v>
      </c>
      <c r="J84" s="1">
        <f>'NWAU per episode Acute Adm'!E84-F84</f>
        <v>-2776.0199999999995</v>
      </c>
      <c r="K84" s="1">
        <f t="shared" si="7"/>
        <v>-216529.55999999997</v>
      </c>
    </row>
    <row r="85" spans="1:11" x14ac:dyDescent="0.45">
      <c r="A85" t="s">
        <v>86</v>
      </c>
      <c r="B85">
        <v>164</v>
      </c>
      <c r="C85" s="1">
        <v>9145</v>
      </c>
      <c r="D85" s="12">
        <f>VLOOKUP(A85,'NWAU per episode Acute Adm'!$A$2:$C$388,3,FALSE)</f>
        <v>0.25</v>
      </c>
      <c r="E85" s="12">
        <f t="shared" si="4"/>
        <v>41</v>
      </c>
      <c r="F85" s="14">
        <f t="shared" si="5"/>
        <v>2286.25</v>
      </c>
      <c r="G85" s="14">
        <f t="shared" si="6"/>
        <v>374945</v>
      </c>
      <c r="H85" s="12"/>
      <c r="I85" s="1">
        <f>NEP!$C$6-C85</f>
        <v>-3825</v>
      </c>
      <c r="J85" s="1">
        <f>'NWAU per episode Acute Adm'!E85-F85</f>
        <v>-956.25</v>
      </c>
      <c r="K85" s="1">
        <f t="shared" si="7"/>
        <v>-156825</v>
      </c>
    </row>
    <row r="86" spans="1:11" x14ac:dyDescent="0.45">
      <c r="A86" t="s">
        <v>87</v>
      </c>
      <c r="B86">
        <v>45</v>
      </c>
      <c r="C86" s="1">
        <v>5556</v>
      </c>
      <c r="D86" s="12">
        <f>VLOOKUP(A86,'NWAU per episode Acute Adm'!$A$2:$C$388,3,FALSE)</f>
        <v>0.63</v>
      </c>
      <c r="E86" s="12">
        <f t="shared" si="4"/>
        <v>28.35</v>
      </c>
      <c r="F86" s="14">
        <f t="shared" si="5"/>
        <v>3500.28</v>
      </c>
      <c r="G86" s="14">
        <f t="shared" si="6"/>
        <v>157512.6</v>
      </c>
      <c r="H86" s="12"/>
      <c r="I86" s="1">
        <f>NEP!$C$6-C86</f>
        <v>-236</v>
      </c>
      <c r="J86" s="1">
        <f>'NWAU per episode Acute Adm'!E86-F86</f>
        <v>-148.68000000000029</v>
      </c>
      <c r="K86" s="1">
        <f t="shared" si="7"/>
        <v>-6690.6000000000131</v>
      </c>
    </row>
    <row r="87" spans="1:11" x14ac:dyDescent="0.45">
      <c r="A87" t="s">
        <v>88</v>
      </c>
      <c r="B87">
        <v>81</v>
      </c>
      <c r="C87" s="1">
        <v>6005</v>
      </c>
      <c r="D87" s="12">
        <f>VLOOKUP(A87,'NWAU per episode Acute Adm'!$A$2:$C$388,3,FALSE)</f>
        <v>0.85</v>
      </c>
      <c r="E87" s="12">
        <f t="shared" si="4"/>
        <v>68.849999999999994</v>
      </c>
      <c r="F87" s="14">
        <f t="shared" si="5"/>
        <v>5104.25</v>
      </c>
      <c r="G87" s="14">
        <f t="shared" si="6"/>
        <v>413444.25</v>
      </c>
      <c r="H87" s="12"/>
      <c r="I87" s="1">
        <f>NEP!$C$6-C87</f>
        <v>-685</v>
      </c>
      <c r="J87" s="1">
        <f>'NWAU per episode Acute Adm'!E87-F87</f>
        <v>-582.25000000000091</v>
      </c>
      <c r="K87" s="1">
        <f t="shared" si="7"/>
        <v>-47162.250000000073</v>
      </c>
    </row>
    <row r="88" spans="1:11" x14ac:dyDescent="0.45">
      <c r="A88" t="s">
        <v>89</v>
      </c>
      <c r="B88">
        <v>274</v>
      </c>
      <c r="C88" s="1">
        <v>8433</v>
      </c>
      <c r="D88" s="12">
        <f>VLOOKUP(A88,'NWAU per episode Acute Adm'!$A$2:$C$388,3,FALSE)</f>
        <v>0.27</v>
      </c>
      <c r="E88" s="12">
        <f t="shared" si="4"/>
        <v>73.98</v>
      </c>
      <c r="F88" s="14">
        <f t="shared" si="5"/>
        <v>2276.9100000000003</v>
      </c>
      <c r="G88" s="14">
        <f t="shared" si="6"/>
        <v>623873.34000000008</v>
      </c>
      <c r="H88" s="12"/>
      <c r="I88" s="1">
        <f>NEP!$C$6-C88</f>
        <v>-3113</v>
      </c>
      <c r="J88" s="1">
        <f>'NWAU per episode Acute Adm'!E88-F88</f>
        <v>-840.51000000000022</v>
      </c>
      <c r="K88" s="1">
        <f t="shared" si="7"/>
        <v>-230299.74000000005</v>
      </c>
    </row>
    <row r="89" spans="1:11" x14ac:dyDescent="0.45">
      <c r="A89" t="s">
        <v>90</v>
      </c>
      <c r="B89">
        <v>58</v>
      </c>
      <c r="C89" s="1">
        <v>4774</v>
      </c>
      <c r="D89" s="12">
        <f>VLOOKUP(A89,'NWAU per episode Acute Adm'!$A$2:$C$388,3,FALSE)</f>
        <v>0.96</v>
      </c>
      <c r="E89" s="12">
        <f t="shared" si="4"/>
        <v>55.68</v>
      </c>
      <c r="F89" s="14">
        <f t="shared" si="5"/>
        <v>4583.04</v>
      </c>
      <c r="G89" s="14">
        <f t="shared" si="6"/>
        <v>265816.32000000001</v>
      </c>
      <c r="H89" s="12"/>
      <c r="I89" s="1">
        <f>NEP!$C$6-C89</f>
        <v>546</v>
      </c>
      <c r="J89" s="1">
        <f>'NWAU per episode Acute Adm'!E89-F89</f>
        <v>524.15999999999985</v>
      </c>
      <c r="K89" s="1">
        <f t="shared" si="7"/>
        <v>30401.279999999992</v>
      </c>
    </row>
    <row r="90" spans="1:11" x14ac:dyDescent="0.45">
      <c r="A90" t="s">
        <v>91</v>
      </c>
      <c r="B90">
        <v>201</v>
      </c>
      <c r="C90" s="1">
        <v>5605</v>
      </c>
      <c r="D90" s="12">
        <f>VLOOKUP(A90,'NWAU per episode Acute Adm'!$A$2:$C$388,3,FALSE)</f>
        <v>0.5</v>
      </c>
      <c r="E90" s="12">
        <f t="shared" si="4"/>
        <v>100.5</v>
      </c>
      <c r="F90" s="14">
        <f t="shared" si="5"/>
        <v>2802.5</v>
      </c>
      <c r="G90" s="14">
        <f t="shared" si="6"/>
        <v>563302.5</v>
      </c>
      <c r="H90" s="12"/>
      <c r="I90" s="1">
        <f>NEP!$C$6-C90</f>
        <v>-285</v>
      </c>
      <c r="J90" s="1">
        <f>'NWAU per episode Acute Adm'!E90-F90</f>
        <v>-142.5</v>
      </c>
      <c r="K90" s="1">
        <f t="shared" si="7"/>
        <v>-28642.5</v>
      </c>
    </row>
    <row r="91" spans="1:11" x14ac:dyDescent="0.45">
      <c r="A91" t="s">
        <v>92</v>
      </c>
      <c r="B91">
        <v>60</v>
      </c>
      <c r="C91" s="1">
        <v>7074</v>
      </c>
      <c r="D91" s="12">
        <f>VLOOKUP(A91,'NWAU per episode Acute Adm'!$A$2:$C$388,3,FALSE)</f>
        <v>2.35</v>
      </c>
      <c r="E91" s="12">
        <f t="shared" si="4"/>
        <v>141</v>
      </c>
      <c r="F91" s="14">
        <f t="shared" si="5"/>
        <v>16623.900000000001</v>
      </c>
      <c r="G91" s="14">
        <f t="shared" si="6"/>
        <v>997434.00000000012</v>
      </c>
      <c r="H91" s="12"/>
      <c r="I91" s="1">
        <f>NEP!$C$6-C91</f>
        <v>-1754</v>
      </c>
      <c r="J91" s="1">
        <f>'NWAU per episode Acute Adm'!E91-F91</f>
        <v>-4121.9000000000015</v>
      </c>
      <c r="K91" s="1">
        <f t="shared" si="7"/>
        <v>-247314.00000000009</v>
      </c>
    </row>
    <row r="92" spans="1:11" x14ac:dyDescent="0.45">
      <c r="A92" t="s">
        <v>93</v>
      </c>
      <c r="B92">
        <v>71</v>
      </c>
      <c r="C92" s="1">
        <v>6530</v>
      </c>
      <c r="D92" s="12">
        <f>VLOOKUP(A92,'NWAU per episode Acute Adm'!$A$2:$C$388,3,FALSE)</f>
        <v>0.82</v>
      </c>
      <c r="E92" s="12">
        <f t="shared" si="4"/>
        <v>58.22</v>
      </c>
      <c r="F92" s="14">
        <f t="shared" si="5"/>
        <v>5354.5999999999995</v>
      </c>
      <c r="G92" s="14">
        <f t="shared" si="6"/>
        <v>380176.6</v>
      </c>
      <c r="H92" s="12"/>
      <c r="I92" s="1">
        <f>NEP!$C$6-C92</f>
        <v>-1210</v>
      </c>
      <c r="J92" s="1">
        <f>'NWAU per episode Acute Adm'!E92-F92</f>
        <v>-992.19999999999982</v>
      </c>
      <c r="K92" s="1">
        <f t="shared" si="7"/>
        <v>-70446.199999999983</v>
      </c>
    </row>
    <row r="93" spans="1:11" x14ac:dyDescent="0.45">
      <c r="A93" t="s">
        <v>94</v>
      </c>
      <c r="B93">
        <v>34</v>
      </c>
      <c r="C93" s="1">
        <v>6826</v>
      </c>
      <c r="D93" s="12">
        <f>VLOOKUP(A93,'NWAU per episode Acute Adm'!$A$2:$C$388,3,FALSE)</f>
        <v>1.19</v>
      </c>
      <c r="E93" s="12">
        <f t="shared" si="4"/>
        <v>40.46</v>
      </c>
      <c r="F93" s="14">
        <f t="shared" si="5"/>
        <v>8122.94</v>
      </c>
      <c r="G93" s="14">
        <f t="shared" si="6"/>
        <v>276179.95999999996</v>
      </c>
      <c r="H93" s="12"/>
      <c r="I93" s="1">
        <f>NEP!$C$6-C93</f>
        <v>-1506</v>
      </c>
      <c r="J93" s="1">
        <f>'NWAU per episode Acute Adm'!E93-F93</f>
        <v>-1792.1399999999994</v>
      </c>
      <c r="K93" s="1">
        <f t="shared" si="7"/>
        <v>-60932.75999999998</v>
      </c>
    </row>
    <row r="94" spans="1:11" x14ac:dyDescent="0.45">
      <c r="A94" t="s">
        <v>95</v>
      </c>
      <c r="B94">
        <v>87</v>
      </c>
      <c r="C94" s="1">
        <v>5864</v>
      </c>
      <c r="D94" s="12">
        <f>VLOOKUP(A94,'NWAU per episode Acute Adm'!$A$2:$C$388,3,FALSE)</f>
        <v>0.3</v>
      </c>
      <c r="E94" s="12">
        <f t="shared" si="4"/>
        <v>26.099999999999998</v>
      </c>
      <c r="F94" s="14">
        <f t="shared" si="5"/>
        <v>1759.2</v>
      </c>
      <c r="G94" s="14">
        <f t="shared" si="6"/>
        <v>153050.4</v>
      </c>
      <c r="H94" s="12"/>
      <c r="I94" s="1">
        <f>NEP!$C$6-C94</f>
        <v>-544</v>
      </c>
      <c r="J94" s="1">
        <f>'NWAU per episode Acute Adm'!E94-F94</f>
        <v>-163.20000000000005</v>
      </c>
      <c r="K94" s="1">
        <f t="shared" si="7"/>
        <v>-14198.400000000003</v>
      </c>
    </row>
    <row r="95" spans="1:11" x14ac:dyDescent="0.45">
      <c r="A95" t="s">
        <v>96</v>
      </c>
      <c r="B95">
        <v>34</v>
      </c>
      <c r="C95" s="1">
        <v>8128</v>
      </c>
      <c r="D95" s="12">
        <f>VLOOKUP(A95,'NWAU per episode Acute Adm'!$A$2:$C$388,3,FALSE)</f>
        <v>1.71</v>
      </c>
      <c r="E95" s="12">
        <f t="shared" si="4"/>
        <v>58.14</v>
      </c>
      <c r="F95" s="14">
        <f t="shared" si="5"/>
        <v>13898.88</v>
      </c>
      <c r="G95" s="14">
        <f t="shared" si="6"/>
        <v>472561.91999999998</v>
      </c>
      <c r="H95" s="12"/>
      <c r="I95" s="1">
        <f>NEP!$C$6-C95</f>
        <v>-2808</v>
      </c>
      <c r="J95" s="1">
        <f>'NWAU per episode Acute Adm'!E95-F95</f>
        <v>-4801.68</v>
      </c>
      <c r="K95" s="1">
        <f t="shared" si="7"/>
        <v>-163257.12</v>
      </c>
    </row>
    <row r="96" spans="1:11" x14ac:dyDescent="0.45">
      <c r="A96" t="s">
        <v>97</v>
      </c>
      <c r="B96">
        <v>110</v>
      </c>
      <c r="C96" s="1">
        <v>6117</v>
      </c>
      <c r="D96" s="12">
        <f>VLOOKUP(A96,'NWAU per episode Acute Adm'!$A$2:$C$388,3,FALSE)</f>
        <v>1.03</v>
      </c>
      <c r="E96" s="12">
        <f t="shared" si="4"/>
        <v>113.3</v>
      </c>
      <c r="F96" s="14">
        <f t="shared" si="5"/>
        <v>6300.51</v>
      </c>
      <c r="G96" s="14">
        <f t="shared" si="6"/>
        <v>693056.1</v>
      </c>
      <c r="H96" s="12"/>
      <c r="I96" s="1">
        <f>NEP!$C$6-C96</f>
        <v>-797</v>
      </c>
      <c r="J96" s="1">
        <f>'NWAU per episode Acute Adm'!E96-F96</f>
        <v>-820.90999999999985</v>
      </c>
      <c r="K96" s="1">
        <f t="shared" si="7"/>
        <v>-90300.099999999977</v>
      </c>
    </row>
    <row r="97" spans="1:11" x14ac:dyDescent="0.45">
      <c r="A97" t="s">
        <v>98</v>
      </c>
      <c r="B97">
        <v>169</v>
      </c>
      <c r="C97" s="1">
        <v>8468</v>
      </c>
      <c r="D97" s="12">
        <f>VLOOKUP(A97,'NWAU per episode Acute Adm'!$A$2:$C$388,3,FALSE)</f>
        <v>0.36</v>
      </c>
      <c r="E97" s="12">
        <f t="shared" si="4"/>
        <v>60.839999999999996</v>
      </c>
      <c r="F97" s="14">
        <f t="shared" si="5"/>
        <v>3048.48</v>
      </c>
      <c r="G97" s="14">
        <f t="shared" si="6"/>
        <v>515193.12</v>
      </c>
      <c r="H97" s="12"/>
      <c r="I97" s="1">
        <f>NEP!$C$6-C97</f>
        <v>-3148</v>
      </c>
      <c r="J97" s="1">
        <f>'NWAU per episode Acute Adm'!E97-F97</f>
        <v>-1133.2800000000002</v>
      </c>
      <c r="K97" s="1">
        <f t="shared" si="7"/>
        <v>-191524.32000000004</v>
      </c>
    </row>
    <row r="98" spans="1:11" x14ac:dyDescent="0.45">
      <c r="A98" t="s">
        <v>99</v>
      </c>
      <c r="B98">
        <v>54</v>
      </c>
      <c r="C98" s="1">
        <v>4252</v>
      </c>
      <c r="D98" s="12">
        <f>VLOOKUP(A98,'NWAU per episode Acute Adm'!$A$2:$C$388,3,FALSE)</f>
        <v>4.03</v>
      </c>
      <c r="E98" s="12">
        <f t="shared" si="4"/>
        <v>217.62</v>
      </c>
      <c r="F98" s="14">
        <f t="shared" si="5"/>
        <v>17135.560000000001</v>
      </c>
      <c r="G98" s="14">
        <f t="shared" si="6"/>
        <v>925320.24000000011</v>
      </c>
      <c r="H98" s="12"/>
      <c r="I98" s="1">
        <f>NEP!$C$6-C98</f>
        <v>1068</v>
      </c>
      <c r="J98" s="1">
        <f>'NWAU per episode Acute Adm'!E98-F98</f>
        <v>4304.0400000000009</v>
      </c>
      <c r="K98" s="1">
        <f t="shared" si="7"/>
        <v>232418.16000000003</v>
      </c>
    </row>
    <row r="99" spans="1:11" x14ac:dyDescent="0.45">
      <c r="A99" t="s">
        <v>100</v>
      </c>
      <c r="B99">
        <v>35</v>
      </c>
      <c r="C99" s="1">
        <v>5829</v>
      </c>
      <c r="D99" s="12">
        <f>VLOOKUP(A99,'NWAU per episode Acute Adm'!$A$2:$C$388,3,FALSE)</f>
        <v>11.03</v>
      </c>
      <c r="E99" s="12">
        <f t="shared" si="4"/>
        <v>386.04999999999995</v>
      </c>
      <c r="F99" s="14">
        <f t="shared" si="5"/>
        <v>64293.869999999995</v>
      </c>
      <c r="G99" s="14">
        <f t="shared" si="6"/>
        <v>2250285.4499999997</v>
      </c>
      <c r="H99" s="12"/>
      <c r="I99" s="1">
        <f>NEP!$C$6-C99</f>
        <v>-509</v>
      </c>
      <c r="J99" s="1">
        <f>'NWAU per episode Acute Adm'!E99-F99</f>
        <v>-5614.2700000000041</v>
      </c>
      <c r="K99" s="1">
        <f t="shared" si="7"/>
        <v>-196499.45000000013</v>
      </c>
    </row>
    <row r="100" spans="1:11" x14ac:dyDescent="0.45">
      <c r="A100" t="s">
        <v>101</v>
      </c>
      <c r="B100">
        <v>66</v>
      </c>
      <c r="C100" s="1">
        <v>6605</v>
      </c>
      <c r="D100" s="12">
        <f>VLOOKUP(A100,'NWAU per episode Acute Adm'!$A$2:$C$388,3,FALSE)</f>
        <v>7.83</v>
      </c>
      <c r="E100" s="12">
        <f t="shared" si="4"/>
        <v>516.78</v>
      </c>
      <c r="F100" s="14">
        <f t="shared" si="5"/>
        <v>51717.15</v>
      </c>
      <c r="G100" s="14">
        <f t="shared" si="6"/>
        <v>3413331.9</v>
      </c>
      <c r="H100" s="12"/>
      <c r="I100" s="1">
        <f>NEP!$C$6-C100</f>
        <v>-1285</v>
      </c>
      <c r="J100" s="1">
        <f>'NWAU per episode Acute Adm'!E100-F100</f>
        <v>-10061.55000000001</v>
      </c>
      <c r="K100" s="1">
        <f t="shared" si="7"/>
        <v>-664062.30000000063</v>
      </c>
    </row>
    <row r="101" spans="1:11" x14ac:dyDescent="0.45">
      <c r="A101" t="s">
        <v>102</v>
      </c>
      <c r="B101">
        <v>51</v>
      </c>
      <c r="C101" s="1">
        <v>6539</v>
      </c>
      <c r="D101" s="12">
        <f>VLOOKUP(A101,'NWAU per episode Acute Adm'!$A$2:$C$388,3,FALSE)</f>
        <v>9.6300000000000008</v>
      </c>
      <c r="E101" s="12">
        <f t="shared" si="4"/>
        <v>491.13000000000005</v>
      </c>
      <c r="F101" s="14">
        <f t="shared" si="5"/>
        <v>62970.570000000007</v>
      </c>
      <c r="G101" s="14">
        <f t="shared" si="6"/>
        <v>3211499.0700000003</v>
      </c>
      <c r="H101" s="12"/>
      <c r="I101" s="1">
        <f>NEP!$C$6-C101</f>
        <v>-1219</v>
      </c>
      <c r="J101" s="1">
        <f>'NWAU per episode Acute Adm'!E101-F101</f>
        <v>-11738.970000000008</v>
      </c>
      <c r="K101" s="1">
        <f t="shared" si="7"/>
        <v>-598687.47000000044</v>
      </c>
    </row>
    <row r="102" spans="1:11" x14ac:dyDescent="0.45">
      <c r="A102" t="s">
        <v>103</v>
      </c>
      <c r="B102">
        <v>46</v>
      </c>
      <c r="C102" s="1">
        <v>6070</v>
      </c>
      <c r="D102" s="12">
        <f>VLOOKUP(A102,'NWAU per episode Acute Adm'!$A$2:$C$388,3,FALSE)</f>
        <v>8.67</v>
      </c>
      <c r="E102" s="12">
        <f t="shared" si="4"/>
        <v>398.82</v>
      </c>
      <c r="F102" s="14">
        <f t="shared" si="5"/>
        <v>52626.9</v>
      </c>
      <c r="G102" s="14">
        <f t="shared" si="6"/>
        <v>2420837.4</v>
      </c>
      <c r="H102" s="12"/>
      <c r="I102" s="1">
        <f>NEP!$C$6-C102</f>
        <v>-750</v>
      </c>
      <c r="J102" s="1">
        <f>'NWAU per episode Acute Adm'!E102-F102</f>
        <v>-6502.5</v>
      </c>
      <c r="K102" s="1">
        <f t="shared" si="7"/>
        <v>-299115</v>
      </c>
    </row>
    <row r="103" spans="1:11" x14ac:dyDescent="0.45">
      <c r="A103" t="s">
        <v>104</v>
      </c>
      <c r="B103">
        <v>45</v>
      </c>
      <c r="C103" s="1">
        <v>6596</v>
      </c>
      <c r="D103" s="12">
        <f>VLOOKUP(A103,'NWAU per episode Acute Adm'!$A$2:$C$388,3,FALSE)</f>
        <v>7.19</v>
      </c>
      <c r="E103" s="12">
        <f t="shared" si="4"/>
        <v>323.55</v>
      </c>
      <c r="F103" s="14">
        <f t="shared" si="5"/>
        <v>47425.240000000005</v>
      </c>
      <c r="G103" s="14">
        <f t="shared" si="6"/>
        <v>2134135.8000000003</v>
      </c>
      <c r="H103" s="12"/>
      <c r="I103" s="1">
        <f>NEP!$C$6-C103</f>
        <v>-1276</v>
      </c>
      <c r="J103" s="1">
        <f>'NWAU per episode Acute Adm'!E103-F103</f>
        <v>-9174.4400000000023</v>
      </c>
      <c r="K103" s="1">
        <f t="shared" si="7"/>
        <v>-412849.8000000001</v>
      </c>
    </row>
    <row r="104" spans="1:11" x14ac:dyDescent="0.45">
      <c r="A104" t="s">
        <v>105</v>
      </c>
      <c r="B104">
        <v>33</v>
      </c>
      <c r="C104" s="1">
        <v>5946</v>
      </c>
      <c r="D104" s="12">
        <f>VLOOKUP(A104,'NWAU per episode Acute Adm'!$A$2:$C$388,3,FALSE)</f>
        <v>8.7200000000000006</v>
      </c>
      <c r="E104" s="12">
        <f t="shared" si="4"/>
        <v>287.76000000000005</v>
      </c>
      <c r="F104" s="14">
        <f t="shared" si="5"/>
        <v>51849.120000000003</v>
      </c>
      <c r="G104" s="14">
        <f t="shared" si="6"/>
        <v>1711020.9600000002</v>
      </c>
      <c r="H104" s="12"/>
      <c r="I104" s="1">
        <f>NEP!$C$6-C104</f>
        <v>-626</v>
      </c>
      <c r="J104" s="1">
        <f>'NWAU per episode Acute Adm'!E104-F104</f>
        <v>-5458.7199999999939</v>
      </c>
      <c r="K104" s="1">
        <f t="shared" si="7"/>
        <v>-180137.75999999981</v>
      </c>
    </row>
    <row r="105" spans="1:11" x14ac:dyDescent="0.45">
      <c r="A105" t="s">
        <v>106</v>
      </c>
      <c r="B105">
        <v>50</v>
      </c>
      <c r="C105" s="1">
        <v>6909</v>
      </c>
      <c r="D105" s="12">
        <f>VLOOKUP(A105,'NWAU per episode Acute Adm'!$A$2:$C$388,3,FALSE)</f>
        <v>4.21</v>
      </c>
      <c r="E105" s="12">
        <f t="shared" si="4"/>
        <v>210.5</v>
      </c>
      <c r="F105" s="14">
        <f t="shared" si="5"/>
        <v>29086.89</v>
      </c>
      <c r="G105" s="14">
        <f t="shared" si="6"/>
        <v>1454344.5</v>
      </c>
      <c r="H105" s="12"/>
      <c r="I105" s="1">
        <f>NEP!$C$6-C105</f>
        <v>-1589</v>
      </c>
      <c r="J105" s="1">
        <f>'NWAU per episode Acute Adm'!E105-F105</f>
        <v>-6689.6899999999987</v>
      </c>
      <c r="K105" s="1">
        <f t="shared" si="7"/>
        <v>-334484.49999999994</v>
      </c>
    </row>
    <row r="106" spans="1:11" x14ac:dyDescent="0.45">
      <c r="A106" t="s">
        <v>107</v>
      </c>
      <c r="B106">
        <v>39</v>
      </c>
      <c r="C106" s="1">
        <v>6562</v>
      </c>
      <c r="D106" s="12">
        <f>VLOOKUP(A106,'NWAU per episode Acute Adm'!$A$2:$C$388,3,FALSE)</f>
        <v>3.14</v>
      </c>
      <c r="E106" s="12">
        <f t="shared" si="4"/>
        <v>122.46000000000001</v>
      </c>
      <c r="F106" s="14">
        <f t="shared" si="5"/>
        <v>20604.68</v>
      </c>
      <c r="G106" s="14">
        <f t="shared" si="6"/>
        <v>803582.52</v>
      </c>
      <c r="H106" s="12"/>
      <c r="I106" s="1">
        <f>NEP!$C$6-C106</f>
        <v>-1242</v>
      </c>
      <c r="J106" s="1">
        <f>'NWAU per episode Acute Adm'!E106-F106</f>
        <v>-3899.8799999999974</v>
      </c>
      <c r="K106" s="1">
        <f t="shared" si="7"/>
        <v>-152095.31999999989</v>
      </c>
    </row>
    <row r="107" spans="1:11" x14ac:dyDescent="0.45">
      <c r="A107" t="s">
        <v>108</v>
      </c>
      <c r="B107">
        <v>48</v>
      </c>
      <c r="C107" s="1">
        <v>6849</v>
      </c>
      <c r="D107" s="12">
        <f>VLOOKUP(A107,'NWAU per episode Acute Adm'!$A$2:$C$388,3,FALSE)</f>
        <v>4.1100000000000003</v>
      </c>
      <c r="E107" s="12">
        <f t="shared" si="4"/>
        <v>197.28000000000003</v>
      </c>
      <c r="F107" s="14">
        <f t="shared" si="5"/>
        <v>28149.390000000003</v>
      </c>
      <c r="G107" s="14">
        <f t="shared" si="6"/>
        <v>1351170.7200000002</v>
      </c>
      <c r="H107" s="12"/>
      <c r="I107" s="1">
        <f>NEP!$C$6-C107</f>
        <v>-1529</v>
      </c>
      <c r="J107" s="1">
        <f>'NWAU per episode Acute Adm'!E107-F107</f>
        <v>-6284.1900000000023</v>
      </c>
      <c r="K107" s="1">
        <f t="shared" si="7"/>
        <v>-301641.12000000011</v>
      </c>
    </row>
    <row r="108" spans="1:11" x14ac:dyDescent="0.45">
      <c r="A108" t="s">
        <v>109</v>
      </c>
      <c r="B108">
        <v>245</v>
      </c>
      <c r="C108" s="1">
        <v>6806</v>
      </c>
      <c r="D108" s="12">
        <f>VLOOKUP(A108,'NWAU per episode Acute Adm'!$A$2:$C$388,3,FALSE)</f>
        <v>1.99</v>
      </c>
      <c r="E108" s="12">
        <f t="shared" si="4"/>
        <v>487.55</v>
      </c>
      <c r="F108" s="14">
        <f t="shared" si="5"/>
        <v>13543.94</v>
      </c>
      <c r="G108" s="14">
        <f t="shared" si="6"/>
        <v>3318265.3000000003</v>
      </c>
      <c r="H108" s="12"/>
      <c r="I108" s="1">
        <f>NEP!$C$6-C108</f>
        <v>-1486</v>
      </c>
      <c r="J108" s="1">
        <f>'NWAU per episode Acute Adm'!E108-F108</f>
        <v>-2957.1400000000012</v>
      </c>
      <c r="K108" s="1">
        <f t="shared" si="7"/>
        <v>-724499.30000000028</v>
      </c>
    </row>
    <row r="109" spans="1:11" x14ac:dyDescent="0.45">
      <c r="A109" t="s">
        <v>110</v>
      </c>
      <c r="B109">
        <v>66</v>
      </c>
      <c r="C109" s="1">
        <v>5871</v>
      </c>
      <c r="D109" s="12">
        <f>VLOOKUP(A109,'NWAU per episode Acute Adm'!$A$2:$C$388,3,FALSE)</f>
        <v>4.01</v>
      </c>
      <c r="E109" s="12">
        <f t="shared" si="4"/>
        <v>264.65999999999997</v>
      </c>
      <c r="F109" s="14">
        <f t="shared" si="5"/>
        <v>23542.71</v>
      </c>
      <c r="G109" s="14">
        <f t="shared" si="6"/>
        <v>1553818.8599999999</v>
      </c>
      <c r="H109" s="12"/>
      <c r="I109" s="1">
        <f>NEP!$C$6-C109</f>
        <v>-551</v>
      </c>
      <c r="J109" s="1">
        <f>'NWAU per episode Acute Adm'!E109-F109</f>
        <v>-2209.510000000002</v>
      </c>
      <c r="K109" s="1">
        <f t="shared" si="7"/>
        <v>-145827.66000000015</v>
      </c>
    </row>
    <row r="110" spans="1:11" x14ac:dyDescent="0.45">
      <c r="A110" t="s">
        <v>111</v>
      </c>
      <c r="B110">
        <v>207</v>
      </c>
      <c r="C110" s="1">
        <v>5096</v>
      </c>
      <c r="D110" s="12">
        <f>VLOOKUP(A110,'NWAU per episode Acute Adm'!$A$2:$C$388,3,FALSE)</f>
        <v>2.16</v>
      </c>
      <c r="E110" s="12">
        <f t="shared" si="4"/>
        <v>447.12</v>
      </c>
      <c r="F110" s="14">
        <f t="shared" si="5"/>
        <v>11007.36</v>
      </c>
      <c r="G110" s="14">
        <f t="shared" si="6"/>
        <v>2278523.52</v>
      </c>
      <c r="H110" s="12"/>
      <c r="I110" s="1">
        <f>NEP!$C$6-C110</f>
        <v>224</v>
      </c>
      <c r="J110" s="1">
        <f>'NWAU per episode Acute Adm'!E110-F110</f>
        <v>483.83999999999833</v>
      </c>
      <c r="K110" s="1">
        <f t="shared" si="7"/>
        <v>100154.87999999966</v>
      </c>
    </row>
    <row r="111" spans="1:11" x14ac:dyDescent="0.45">
      <c r="A111" t="s">
        <v>112</v>
      </c>
      <c r="B111">
        <v>44</v>
      </c>
      <c r="C111" s="1">
        <v>7010</v>
      </c>
      <c r="D111" s="12">
        <f>VLOOKUP(A111,'NWAU per episode Acute Adm'!$A$2:$C$388,3,FALSE)</f>
        <v>7.62</v>
      </c>
      <c r="E111" s="12">
        <f t="shared" si="4"/>
        <v>335.28000000000003</v>
      </c>
      <c r="F111" s="14">
        <f t="shared" si="5"/>
        <v>53416.200000000004</v>
      </c>
      <c r="G111" s="14">
        <f t="shared" si="6"/>
        <v>2350312.8000000003</v>
      </c>
      <c r="H111" s="12"/>
      <c r="I111" s="1">
        <f>NEP!$C$6-C111</f>
        <v>-1690</v>
      </c>
      <c r="J111" s="1">
        <f>'NWAU per episode Acute Adm'!E111-F111</f>
        <v>-12877.800000000003</v>
      </c>
      <c r="K111" s="1">
        <f t="shared" si="7"/>
        <v>-566623.20000000019</v>
      </c>
    </row>
    <row r="112" spans="1:11" x14ac:dyDescent="0.45">
      <c r="A112" t="s">
        <v>113</v>
      </c>
      <c r="B112">
        <v>95</v>
      </c>
      <c r="C112" s="1">
        <v>7519</v>
      </c>
      <c r="D112" s="12">
        <f>VLOOKUP(A112,'NWAU per episode Acute Adm'!$A$2:$C$388,3,FALSE)</f>
        <v>2.78</v>
      </c>
      <c r="E112" s="12">
        <f t="shared" si="4"/>
        <v>264.09999999999997</v>
      </c>
      <c r="F112" s="14">
        <f t="shared" si="5"/>
        <v>20902.82</v>
      </c>
      <c r="G112" s="14">
        <f t="shared" si="6"/>
        <v>1985767.9</v>
      </c>
      <c r="H112" s="12"/>
      <c r="I112" s="1">
        <f>NEP!$C$6-C112</f>
        <v>-2199</v>
      </c>
      <c r="J112" s="1">
        <f>'NWAU per episode Acute Adm'!E112-F112</f>
        <v>-6113.220000000003</v>
      </c>
      <c r="K112" s="1">
        <f t="shared" si="7"/>
        <v>-580755.90000000026</v>
      </c>
    </row>
    <row r="113" spans="1:11" x14ac:dyDescent="0.45">
      <c r="A113" t="s">
        <v>114</v>
      </c>
      <c r="B113">
        <v>225</v>
      </c>
      <c r="C113" s="1">
        <v>6559</v>
      </c>
      <c r="D113" s="12">
        <f>VLOOKUP(A113,'NWAU per episode Acute Adm'!$A$2:$C$388,3,FALSE)</f>
        <v>1.52</v>
      </c>
      <c r="E113" s="12">
        <f t="shared" si="4"/>
        <v>342</v>
      </c>
      <c r="F113" s="14">
        <f t="shared" si="5"/>
        <v>9969.68</v>
      </c>
      <c r="G113" s="14">
        <f t="shared" si="6"/>
        <v>2243178</v>
      </c>
      <c r="H113" s="12"/>
      <c r="I113" s="1">
        <f>NEP!$C$6-C113</f>
        <v>-1239</v>
      </c>
      <c r="J113" s="1">
        <f>'NWAU per episode Acute Adm'!E113-F113</f>
        <v>-1883.2800000000007</v>
      </c>
      <c r="K113" s="1">
        <f t="shared" si="7"/>
        <v>-423738.00000000017</v>
      </c>
    </row>
    <row r="114" spans="1:11" x14ac:dyDescent="0.45">
      <c r="A114" t="s">
        <v>115</v>
      </c>
      <c r="B114">
        <v>30</v>
      </c>
      <c r="C114" s="1">
        <v>6343</v>
      </c>
      <c r="D114" s="12">
        <f>VLOOKUP(A114,'NWAU per episode Acute Adm'!$A$2:$C$388,3,FALSE)</f>
        <v>1.24</v>
      </c>
      <c r="E114" s="12">
        <f t="shared" si="4"/>
        <v>37.200000000000003</v>
      </c>
      <c r="F114" s="14">
        <f t="shared" si="5"/>
        <v>7865.32</v>
      </c>
      <c r="G114" s="14">
        <f t="shared" si="6"/>
        <v>235959.59999999998</v>
      </c>
      <c r="H114" s="12"/>
      <c r="I114" s="1">
        <f>NEP!$C$6-C114</f>
        <v>-1023</v>
      </c>
      <c r="J114" s="1">
        <f>'NWAU per episode Acute Adm'!E114-F114</f>
        <v>-1268.5199999999986</v>
      </c>
      <c r="K114" s="1">
        <f t="shared" si="7"/>
        <v>-38055.599999999962</v>
      </c>
    </row>
    <row r="115" spans="1:11" x14ac:dyDescent="0.45">
      <c r="A115" t="s">
        <v>116</v>
      </c>
      <c r="B115">
        <v>108</v>
      </c>
      <c r="C115" s="1">
        <v>5008</v>
      </c>
      <c r="D115" s="12">
        <f>VLOOKUP(A115,'NWAU per episode Acute Adm'!$A$2:$C$388,3,FALSE)</f>
        <v>0.96</v>
      </c>
      <c r="E115" s="12">
        <f t="shared" si="4"/>
        <v>103.67999999999999</v>
      </c>
      <c r="F115" s="14">
        <f t="shared" si="5"/>
        <v>4807.6799999999994</v>
      </c>
      <c r="G115" s="14">
        <f t="shared" si="6"/>
        <v>519229.43999999994</v>
      </c>
      <c r="H115" s="12"/>
      <c r="I115" s="1">
        <f>NEP!$C$6-C115</f>
        <v>312</v>
      </c>
      <c r="J115" s="1">
        <f>'NWAU per episode Acute Adm'!E115-F115</f>
        <v>299.52000000000044</v>
      </c>
      <c r="K115" s="1">
        <f t="shared" si="7"/>
        <v>32348.160000000047</v>
      </c>
    </row>
    <row r="116" spans="1:11" x14ac:dyDescent="0.45">
      <c r="A116" t="s">
        <v>117</v>
      </c>
      <c r="B116">
        <v>265</v>
      </c>
      <c r="C116" s="1">
        <v>7764</v>
      </c>
      <c r="D116" s="12">
        <f>VLOOKUP(A116,'NWAU per episode Acute Adm'!$A$2:$C$388,3,FALSE)</f>
        <v>1.54</v>
      </c>
      <c r="E116" s="12">
        <f t="shared" si="4"/>
        <v>408.1</v>
      </c>
      <c r="F116" s="14">
        <f t="shared" si="5"/>
        <v>11956.56</v>
      </c>
      <c r="G116" s="14">
        <f t="shared" si="6"/>
        <v>3168488.4</v>
      </c>
      <c r="H116" s="12"/>
      <c r="I116" s="1">
        <f>NEP!$C$6-C116</f>
        <v>-2444</v>
      </c>
      <c r="J116" s="1">
        <f>'NWAU per episode Acute Adm'!E116-F116</f>
        <v>-3763.76</v>
      </c>
      <c r="K116" s="1">
        <f t="shared" si="7"/>
        <v>-997396.4</v>
      </c>
    </row>
    <row r="117" spans="1:11" x14ac:dyDescent="0.45">
      <c r="A117" t="s">
        <v>118</v>
      </c>
      <c r="B117">
        <v>123</v>
      </c>
      <c r="C117" s="1">
        <v>6060</v>
      </c>
      <c r="D117" s="12">
        <f>VLOOKUP(A117,'NWAU per episode Acute Adm'!$A$2:$C$388,3,FALSE)</f>
        <v>1.52</v>
      </c>
      <c r="E117" s="12">
        <f t="shared" si="4"/>
        <v>186.96</v>
      </c>
      <c r="F117" s="14">
        <f t="shared" si="5"/>
        <v>9211.2000000000007</v>
      </c>
      <c r="G117" s="14">
        <f t="shared" si="6"/>
        <v>1132977.6000000001</v>
      </c>
      <c r="H117" s="12"/>
      <c r="I117" s="1">
        <f>NEP!$C$6-C117</f>
        <v>-740</v>
      </c>
      <c r="J117" s="1">
        <f>'NWAU per episode Acute Adm'!E117-F117</f>
        <v>-1124.8000000000002</v>
      </c>
      <c r="K117" s="1">
        <f t="shared" si="7"/>
        <v>-138350.40000000002</v>
      </c>
    </row>
    <row r="118" spans="1:11" x14ac:dyDescent="0.45">
      <c r="A118" t="s">
        <v>119</v>
      </c>
      <c r="B118">
        <v>117</v>
      </c>
      <c r="C118" s="1">
        <v>7757</v>
      </c>
      <c r="D118" s="12">
        <f>VLOOKUP(A118,'NWAU per episode Acute Adm'!$A$2:$C$388,3,FALSE)</f>
        <v>2.59</v>
      </c>
      <c r="E118" s="12">
        <f t="shared" si="4"/>
        <v>303.02999999999997</v>
      </c>
      <c r="F118" s="14">
        <f t="shared" si="5"/>
        <v>20090.629999999997</v>
      </c>
      <c r="G118" s="14">
        <f t="shared" si="6"/>
        <v>2350603.7099999995</v>
      </c>
      <c r="H118" s="12"/>
      <c r="I118" s="1">
        <f>NEP!$C$6-C118</f>
        <v>-2437</v>
      </c>
      <c r="J118" s="1">
        <f>'NWAU per episode Acute Adm'!E118-F118</f>
        <v>-6311.8299999999981</v>
      </c>
      <c r="K118" s="1">
        <f t="shared" si="7"/>
        <v>-738484.10999999975</v>
      </c>
    </row>
    <row r="119" spans="1:11" x14ac:dyDescent="0.45">
      <c r="A119" t="s">
        <v>120</v>
      </c>
      <c r="B119">
        <v>548</v>
      </c>
      <c r="C119" s="1">
        <v>5876</v>
      </c>
      <c r="D119" s="12">
        <f>VLOOKUP(A119,'NWAU per episode Acute Adm'!$A$2:$C$388,3,FALSE)</f>
        <v>0.79</v>
      </c>
      <c r="E119" s="12">
        <f t="shared" si="4"/>
        <v>432.92</v>
      </c>
      <c r="F119" s="14">
        <f t="shared" si="5"/>
        <v>4642.04</v>
      </c>
      <c r="G119" s="14">
        <f t="shared" si="6"/>
        <v>2543837.92</v>
      </c>
      <c r="H119" s="12"/>
      <c r="I119" s="1">
        <f>NEP!$C$6-C119</f>
        <v>-556</v>
      </c>
      <c r="J119" s="1">
        <f>'NWAU per episode Acute Adm'!E119-F119</f>
        <v>-439.23999999999978</v>
      </c>
      <c r="K119" s="1">
        <f t="shared" si="7"/>
        <v>-240703.51999999987</v>
      </c>
    </row>
    <row r="120" spans="1:11" x14ac:dyDescent="0.45">
      <c r="A120" t="s">
        <v>121</v>
      </c>
      <c r="B120">
        <v>101</v>
      </c>
      <c r="C120" s="1">
        <v>5772</v>
      </c>
      <c r="D120" s="12">
        <f>VLOOKUP(A120,'NWAU per episode Acute Adm'!$A$2:$C$388,3,FALSE)</f>
        <v>1.39</v>
      </c>
      <c r="E120" s="12">
        <f t="shared" si="4"/>
        <v>140.38999999999999</v>
      </c>
      <c r="F120" s="14">
        <f t="shared" si="5"/>
        <v>8023.079999999999</v>
      </c>
      <c r="G120" s="14">
        <f t="shared" si="6"/>
        <v>810331.08</v>
      </c>
      <c r="H120" s="12"/>
      <c r="I120" s="1">
        <f>NEP!$C$6-C120</f>
        <v>-452</v>
      </c>
      <c r="J120" s="1">
        <f>'NWAU per episode Acute Adm'!E120-F120</f>
        <v>-628.27999999999975</v>
      </c>
      <c r="K120" s="1">
        <f t="shared" si="7"/>
        <v>-63456.279999999977</v>
      </c>
    </row>
    <row r="121" spans="1:11" x14ac:dyDescent="0.45">
      <c r="A121" t="s">
        <v>122</v>
      </c>
      <c r="B121">
        <v>40</v>
      </c>
      <c r="C121" s="1">
        <v>4115</v>
      </c>
      <c r="D121" s="12">
        <f>VLOOKUP(A121,'NWAU per episode Acute Adm'!$A$2:$C$388,3,FALSE)</f>
        <v>0.54</v>
      </c>
      <c r="E121" s="12">
        <f t="shared" si="4"/>
        <v>21.6</v>
      </c>
      <c r="F121" s="14">
        <f t="shared" si="5"/>
        <v>2222.1000000000004</v>
      </c>
      <c r="G121" s="14">
        <f t="shared" si="6"/>
        <v>88884.000000000015</v>
      </c>
      <c r="H121" s="12"/>
      <c r="I121" s="1">
        <f>NEP!$C$6-C121</f>
        <v>1205</v>
      </c>
      <c r="J121" s="1">
        <f>'NWAU per episode Acute Adm'!E121-F121</f>
        <v>650.69999999999982</v>
      </c>
      <c r="K121" s="1">
        <f t="shared" si="7"/>
        <v>26027.999999999993</v>
      </c>
    </row>
    <row r="122" spans="1:11" x14ac:dyDescent="0.45">
      <c r="A122" t="s">
        <v>123</v>
      </c>
      <c r="B122">
        <v>284</v>
      </c>
      <c r="C122" s="1">
        <v>7228</v>
      </c>
      <c r="D122" s="12">
        <f>VLOOKUP(A122,'NWAU per episode Acute Adm'!$A$2:$C$388,3,FALSE)</f>
        <v>2.4300000000000002</v>
      </c>
      <c r="E122" s="12">
        <f t="shared" si="4"/>
        <v>690.12</v>
      </c>
      <c r="F122" s="14">
        <f t="shared" si="5"/>
        <v>17564.04</v>
      </c>
      <c r="G122" s="14">
        <f t="shared" si="6"/>
        <v>4988187.3600000003</v>
      </c>
      <c r="H122" s="12"/>
      <c r="I122" s="1">
        <f>NEP!$C$6-C122</f>
        <v>-1908</v>
      </c>
      <c r="J122" s="1">
        <f>'NWAU per episode Acute Adm'!E122-F122</f>
        <v>-4636.4400000000005</v>
      </c>
      <c r="K122" s="1">
        <f t="shared" si="7"/>
        <v>-1316748.9600000002</v>
      </c>
    </row>
    <row r="123" spans="1:11" x14ac:dyDescent="0.45">
      <c r="A123" t="s">
        <v>124</v>
      </c>
      <c r="B123">
        <v>347</v>
      </c>
      <c r="C123" s="1">
        <v>7582</v>
      </c>
      <c r="D123" s="12">
        <f>VLOOKUP(A123,'NWAU per episode Acute Adm'!$A$2:$C$388,3,FALSE)</f>
        <v>0.94</v>
      </c>
      <c r="E123" s="12">
        <f t="shared" si="4"/>
        <v>326.18</v>
      </c>
      <c r="F123" s="14">
        <f t="shared" si="5"/>
        <v>7127.08</v>
      </c>
      <c r="G123" s="14">
        <f t="shared" si="6"/>
        <v>2473096.7599999998</v>
      </c>
      <c r="H123" s="12"/>
      <c r="I123" s="1">
        <f>NEP!$C$6-C123</f>
        <v>-2262</v>
      </c>
      <c r="J123" s="1">
        <f>'NWAU per episode Acute Adm'!E123-F123</f>
        <v>-2126.2799999999997</v>
      </c>
      <c r="K123" s="1">
        <f t="shared" si="7"/>
        <v>-737819.15999999992</v>
      </c>
    </row>
    <row r="124" spans="1:11" x14ac:dyDescent="0.45">
      <c r="A124" t="s">
        <v>125</v>
      </c>
      <c r="B124">
        <v>48</v>
      </c>
      <c r="C124" s="1">
        <v>7816</v>
      </c>
      <c r="D124" s="12">
        <f>VLOOKUP(A124,'NWAU per episode Acute Adm'!$A$2:$C$388,3,FALSE)</f>
        <v>0.38</v>
      </c>
      <c r="E124" s="12">
        <f t="shared" si="4"/>
        <v>18.240000000000002</v>
      </c>
      <c r="F124" s="14">
        <f t="shared" si="5"/>
        <v>2970.08</v>
      </c>
      <c r="G124" s="14">
        <f t="shared" si="6"/>
        <v>142563.84</v>
      </c>
      <c r="H124" s="12"/>
      <c r="I124" s="1">
        <f>NEP!$C$6-C124</f>
        <v>-2496</v>
      </c>
      <c r="J124" s="1">
        <f>'NWAU per episode Acute Adm'!E124-F124</f>
        <v>-948.47999999999956</v>
      </c>
      <c r="K124" s="1">
        <f t="shared" si="7"/>
        <v>-45527.039999999979</v>
      </c>
    </row>
    <row r="125" spans="1:11" x14ac:dyDescent="0.45">
      <c r="A125" t="s">
        <v>126</v>
      </c>
      <c r="B125">
        <v>40</v>
      </c>
      <c r="C125" s="1">
        <v>4800</v>
      </c>
      <c r="D125" s="12">
        <f>VLOOKUP(A125,'NWAU per episode Acute Adm'!$A$2:$C$388,3,FALSE)</f>
        <v>1.04</v>
      </c>
      <c r="E125" s="12">
        <f t="shared" si="4"/>
        <v>41.6</v>
      </c>
      <c r="F125" s="14">
        <f t="shared" si="5"/>
        <v>4992</v>
      </c>
      <c r="G125" s="14">
        <f t="shared" si="6"/>
        <v>199680</v>
      </c>
      <c r="H125" s="12"/>
      <c r="I125" s="1">
        <f>NEP!$C$6-C125</f>
        <v>520</v>
      </c>
      <c r="J125" s="1">
        <f>'NWAU per episode Acute Adm'!E125-F125</f>
        <v>540.80000000000018</v>
      </c>
      <c r="K125" s="1">
        <f t="shared" si="7"/>
        <v>21632.000000000007</v>
      </c>
    </row>
    <row r="126" spans="1:11" x14ac:dyDescent="0.45">
      <c r="A126" t="s">
        <v>127</v>
      </c>
      <c r="B126">
        <v>58</v>
      </c>
      <c r="C126" s="1">
        <v>5195</v>
      </c>
      <c r="D126" s="12">
        <f>VLOOKUP(A126,'NWAU per episode Acute Adm'!$A$2:$C$388,3,FALSE)</f>
        <v>1.82</v>
      </c>
      <c r="E126" s="12">
        <f t="shared" si="4"/>
        <v>105.56</v>
      </c>
      <c r="F126" s="14">
        <f t="shared" si="5"/>
        <v>9454.9</v>
      </c>
      <c r="G126" s="14">
        <f t="shared" si="6"/>
        <v>548384.19999999995</v>
      </c>
      <c r="H126" s="12"/>
      <c r="I126" s="1">
        <f>NEP!$C$6-C126</f>
        <v>125</v>
      </c>
      <c r="J126" s="1">
        <f>'NWAU per episode Acute Adm'!E126-F126</f>
        <v>227.50000000000182</v>
      </c>
      <c r="K126" s="1">
        <f t="shared" si="7"/>
        <v>13195.000000000106</v>
      </c>
    </row>
    <row r="127" spans="1:11" x14ac:dyDescent="0.45">
      <c r="A127" t="s">
        <v>128</v>
      </c>
      <c r="B127">
        <v>135</v>
      </c>
      <c r="C127" s="1">
        <v>5047</v>
      </c>
      <c r="D127" s="12">
        <f>VLOOKUP(A127,'NWAU per episode Acute Adm'!$A$2:$C$388,3,FALSE)</f>
        <v>0.57999999999999996</v>
      </c>
      <c r="E127" s="12">
        <f t="shared" si="4"/>
        <v>78.3</v>
      </c>
      <c r="F127" s="14">
        <f t="shared" si="5"/>
        <v>2927.2599999999998</v>
      </c>
      <c r="G127" s="14">
        <f t="shared" si="6"/>
        <v>395180.1</v>
      </c>
      <c r="H127" s="12"/>
      <c r="I127" s="1">
        <f>NEP!$C$6-C127</f>
        <v>273</v>
      </c>
      <c r="J127" s="1">
        <f>'NWAU per episode Acute Adm'!E127-F127</f>
        <v>158.34000000000015</v>
      </c>
      <c r="K127" s="1">
        <f t="shared" si="7"/>
        <v>21375.90000000002</v>
      </c>
    </row>
    <row r="128" spans="1:11" x14ac:dyDescent="0.45">
      <c r="A128" t="s">
        <v>129</v>
      </c>
      <c r="B128">
        <v>36</v>
      </c>
      <c r="C128" s="1">
        <v>7606</v>
      </c>
      <c r="D128" s="12">
        <f>VLOOKUP(A128,'NWAU per episode Acute Adm'!$A$2:$C$388,3,FALSE)</f>
        <v>1.3</v>
      </c>
      <c r="E128" s="12">
        <f t="shared" si="4"/>
        <v>46.800000000000004</v>
      </c>
      <c r="F128" s="14">
        <f t="shared" si="5"/>
        <v>9887.8000000000011</v>
      </c>
      <c r="G128" s="14">
        <f t="shared" si="6"/>
        <v>355960.80000000005</v>
      </c>
      <c r="H128" s="12"/>
      <c r="I128" s="1">
        <f>NEP!$C$6-C128</f>
        <v>-2286</v>
      </c>
      <c r="J128" s="1">
        <f>'NWAU per episode Acute Adm'!E128-F128</f>
        <v>-2971.8</v>
      </c>
      <c r="K128" s="1">
        <f t="shared" si="7"/>
        <v>-106984.8</v>
      </c>
    </row>
    <row r="129" spans="1:11" x14ac:dyDescent="0.45">
      <c r="A129" t="s">
        <v>130</v>
      </c>
      <c r="B129">
        <v>104</v>
      </c>
      <c r="C129" s="1">
        <v>7957</v>
      </c>
      <c r="D129" s="12">
        <f>VLOOKUP(A129,'NWAU per episode Acute Adm'!$A$2:$C$388,3,FALSE)</f>
        <v>0.32</v>
      </c>
      <c r="E129" s="12">
        <f t="shared" si="4"/>
        <v>33.28</v>
      </c>
      <c r="F129" s="14">
        <f t="shared" si="5"/>
        <v>2546.2400000000002</v>
      </c>
      <c r="G129" s="14">
        <f t="shared" si="6"/>
        <v>264808.96000000002</v>
      </c>
      <c r="H129" s="12"/>
      <c r="I129" s="1">
        <f>NEP!$C$6-C129</f>
        <v>-2637</v>
      </c>
      <c r="J129" s="1">
        <f>'NWAU per episode Acute Adm'!E129-F129</f>
        <v>-843.84000000000015</v>
      </c>
      <c r="K129" s="1">
        <f t="shared" si="7"/>
        <v>-87759.360000000015</v>
      </c>
    </row>
    <row r="130" spans="1:11" x14ac:dyDescent="0.45">
      <c r="A130" t="s">
        <v>131</v>
      </c>
      <c r="B130">
        <v>93</v>
      </c>
      <c r="C130" s="1">
        <v>9584</v>
      </c>
      <c r="D130" s="12">
        <f>VLOOKUP(A130,'NWAU per episode Acute Adm'!$A$2:$C$388,3,FALSE)</f>
        <v>0.27</v>
      </c>
      <c r="E130" s="12">
        <f t="shared" si="4"/>
        <v>25.110000000000003</v>
      </c>
      <c r="F130" s="14">
        <f t="shared" si="5"/>
        <v>2587.6800000000003</v>
      </c>
      <c r="G130" s="14">
        <f t="shared" si="6"/>
        <v>240654.24000000002</v>
      </c>
      <c r="H130" s="12"/>
      <c r="I130" s="1">
        <f>NEP!$C$6-C130</f>
        <v>-4264</v>
      </c>
      <c r="J130" s="1">
        <f>'NWAU per episode Acute Adm'!E130-F130</f>
        <v>-1151.2800000000002</v>
      </c>
      <c r="K130" s="1">
        <f t="shared" si="7"/>
        <v>-107069.04000000002</v>
      </c>
    </row>
    <row r="131" spans="1:11" x14ac:dyDescent="0.45">
      <c r="A131" t="s">
        <v>132</v>
      </c>
      <c r="B131">
        <v>36</v>
      </c>
      <c r="C131" s="1">
        <v>2702</v>
      </c>
      <c r="D131" s="12">
        <f>VLOOKUP(A131,'NWAU per episode Acute Adm'!$A$2:$C$388,3,FALSE)</f>
        <v>0.51</v>
      </c>
      <c r="E131" s="12">
        <f t="shared" ref="E131:E194" si="8">D131*B131</f>
        <v>18.36</v>
      </c>
      <c r="F131" s="14">
        <f t="shared" ref="F131:F194" si="9">C131*D131</f>
        <v>1378.02</v>
      </c>
      <c r="G131" s="14">
        <f t="shared" ref="G131:G194" si="10">F131*B131</f>
        <v>49608.72</v>
      </c>
      <c r="H131" s="12"/>
      <c r="I131" s="1">
        <f>NEP!$C$6-C131</f>
        <v>2618</v>
      </c>
      <c r="J131" s="1">
        <f>'NWAU per episode Acute Adm'!E131-F131</f>
        <v>1335.1799999999998</v>
      </c>
      <c r="K131" s="1">
        <f t="shared" ref="K131:K194" si="11">J131*B131</f>
        <v>48066.479999999996</v>
      </c>
    </row>
    <row r="132" spans="1:11" x14ac:dyDescent="0.45">
      <c r="A132" t="s">
        <v>133</v>
      </c>
      <c r="B132">
        <v>53</v>
      </c>
      <c r="C132" s="1">
        <v>6546</v>
      </c>
      <c r="D132" s="12">
        <f>VLOOKUP(A132,'NWAU per episode Acute Adm'!$A$2:$C$388,3,FALSE)</f>
        <v>1.45</v>
      </c>
      <c r="E132" s="12">
        <f t="shared" si="8"/>
        <v>76.849999999999994</v>
      </c>
      <c r="F132" s="14">
        <f t="shared" si="9"/>
        <v>9491.6999999999989</v>
      </c>
      <c r="G132" s="14">
        <f t="shared" si="10"/>
        <v>503060.09999999992</v>
      </c>
      <c r="H132" s="12"/>
      <c r="I132" s="1">
        <f>NEP!$C$6-C132</f>
        <v>-1226</v>
      </c>
      <c r="J132" s="1">
        <f>'NWAU per episode Acute Adm'!E132-F132</f>
        <v>-1777.6999999999998</v>
      </c>
      <c r="K132" s="1">
        <f t="shared" si="11"/>
        <v>-94218.099999999991</v>
      </c>
    </row>
    <row r="133" spans="1:11" x14ac:dyDescent="0.45">
      <c r="A133" t="s">
        <v>134</v>
      </c>
      <c r="B133">
        <v>98</v>
      </c>
      <c r="C133" s="1">
        <v>9763</v>
      </c>
      <c r="D133" s="12">
        <f>VLOOKUP(A133,'NWAU per episode Acute Adm'!$A$2:$C$388,3,FALSE)</f>
        <v>0.2</v>
      </c>
      <c r="E133" s="12">
        <f t="shared" si="8"/>
        <v>19.600000000000001</v>
      </c>
      <c r="F133" s="14">
        <f t="shared" si="9"/>
        <v>1952.6000000000001</v>
      </c>
      <c r="G133" s="14">
        <f t="shared" si="10"/>
        <v>191354.80000000002</v>
      </c>
      <c r="H133" s="12"/>
      <c r="I133" s="1">
        <f>NEP!$C$6-C133</f>
        <v>-4443</v>
      </c>
      <c r="J133" s="1">
        <f>'NWAU per episode Acute Adm'!E133-F133</f>
        <v>-888.59999999999991</v>
      </c>
      <c r="K133" s="1">
        <f t="shared" si="11"/>
        <v>-87082.799999999988</v>
      </c>
    </row>
    <row r="134" spans="1:11" x14ac:dyDescent="0.45">
      <c r="A134" t="s">
        <v>135</v>
      </c>
      <c r="B134">
        <v>52</v>
      </c>
      <c r="C134" s="1">
        <v>6810</v>
      </c>
      <c r="D134" s="12">
        <f>VLOOKUP(A134,'NWAU per episode Acute Adm'!$A$2:$C$388,3,FALSE)</f>
        <v>0.39</v>
      </c>
      <c r="E134" s="12">
        <f t="shared" si="8"/>
        <v>20.28</v>
      </c>
      <c r="F134" s="14">
        <f t="shared" si="9"/>
        <v>2655.9</v>
      </c>
      <c r="G134" s="14">
        <f t="shared" si="10"/>
        <v>138106.80000000002</v>
      </c>
      <c r="H134" s="12"/>
      <c r="I134" s="1">
        <f>NEP!$C$6-C134</f>
        <v>-1490</v>
      </c>
      <c r="J134" s="1">
        <f>'NWAU per episode Acute Adm'!E134-F134</f>
        <v>-581.09999999999991</v>
      </c>
      <c r="K134" s="1">
        <f t="shared" si="11"/>
        <v>-30217.199999999997</v>
      </c>
    </row>
    <row r="135" spans="1:11" x14ac:dyDescent="0.45">
      <c r="A135" t="s">
        <v>136</v>
      </c>
      <c r="B135">
        <v>211</v>
      </c>
      <c r="C135" s="1">
        <v>6603</v>
      </c>
      <c r="D135" s="12">
        <f>VLOOKUP(A135,'NWAU per episode Acute Adm'!$A$2:$C$388,3,FALSE)</f>
        <v>1.1499999999999999</v>
      </c>
      <c r="E135" s="12">
        <f t="shared" si="8"/>
        <v>242.64999999999998</v>
      </c>
      <c r="F135" s="14">
        <f t="shared" si="9"/>
        <v>7593.45</v>
      </c>
      <c r="G135" s="14">
        <f t="shared" si="10"/>
        <v>1602217.95</v>
      </c>
      <c r="H135" s="12"/>
      <c r="I135" s="1">
        <f>NEP!$C$6-C135</f>
        <v>-1283</v>
      </c>
      <c r="J135" s="1">
        <f>'NWAU per episode Acute Adm'!E135-F135</f>
        <v>-1475.4500000000007</v>
      </c>
      <c r="K135" s="1">
        <f t="shared" si="11"/>
        <v>-311319.95000000013</v>
      </c>
    </row>
    <row r="136" spans="1:11" x14ac:dyDescent="0.45">
      <c r="A136" t="s">
        <v>137</v>
      </c>
      <c r="B136">
        <v>483</v>
      </c>
      <c r="C136" s="1">
        <v>9060</v>
      </c>
      <c r="D136" s="12">
        <f>VLOOKUP(A136,'NWAU per episode Acute Adm'!$A$2:$C$388,3,FALSE)</f>
        <v>0.32</v>
      </c>
      <c r="E136" s="12">
        <f t="shared" si="8"/>
        <v>154.56</v>
      </c>
      <c r="F136" s="14">
        <f t="shared" si="9"/>
        <v>2899.2000000000003</v>
      </c>
      <c r="G136" s="14">
        <f t="shared" si="10"/>
        <v>1400313.6</v>
      </c>
      <c r="H136" s="12"/>
      <c r="I136" s="1">
        <f>NEP!$C$6-C136</f>
        <v>-3740</v>
      </c>
      <c r="J136" s="1">
        <f>'NWAU per episode Acute Adm'!E136-F136</f>
        <v>-1196.8000000000002</v>
      </c>
      <c r="K136" s="1">
        <f t="shared" si="11"/>
        <v>-578054.40000000014</v>
      </c>
    </row>
    <row r="137" spans="1:11" x14ac:dyDescent="0.45">
      <c r="A137" t="s">
        <v>138</v>
      </c>
      <c r="B137">
        <v>145</v>
      </c>
      <c r="C137" s="1">
        <v>8731</v>
      </c>
      <c r="D137" s="12">
        <f>VLOOKUP(A137,'NWAU per episode Acute Adm'!$A$2:$C$388,3,FALSE)</f>
        <v>0.46</v>
      </c>
      <c r="E137" s="12">
        <f t="shared" si="8"/>
        <v>66.7</v>
      </c>
      <c r="F137" s="14">
        <f t="shared" si="9"/>
        <v>4016.26</v>
      </c>
      <c r="G137" s="14">
        <f t="shared" si="10"/>
        <v>582357.70000000007</v>
      </c>
      <c r="H137" s="12"/>
      <c r="I137" s="1">
        <f>NEP!$C$6-C137</f>
        <v>-3411</v>
      </c>
      <c r="J137" s="1">
        <f>'NWAU per episode Acute Adm'!E137-F137</f>
        <v>-1569.0600000000004</v>
      </c>
      <c r="K137" s="1">
        <f t="shared" si="11"/>
        <v>-227513.70000000007</v>
      </c>
    </row>
    <row r="138" spans="1:11" x14ac:dyDescent="0.45">
      <c r="A138" t="s">
        <v>139</v>
      </c>
      <c r="B138">
        <v>887</v>
      </c>
      <c r="C138" s="1">
        <v>8729</v>
      </c>
      <c r="D138" s="12">
        <f>VLOOKUP(A138,'NWAU per episode Acute Adm'!$A$2:$C$388,3,FALSE)</f>
        <v>0.15</v>
      </c>
      <c r="E138" s="12">
        <f t="shared" si="8"/>
        <v>133.04999999999998</v>
      </c>
      <c r="F138" s="14">
        <f t="shared" si="9"/>
        <v>1309.3499999999999</v>
      </c>
      <c r="G138" s="14">
        <f t="shared" si="10"/>
        <v>1161393.45</v>
      </c>
      <c r="H138" s="12"/>
      <c r="I138" s="1">
        <f>NEP!$C$6-C138</f>
        <v>-3409</v>
      </c>
      <c r="J138" s="1">
        <f>'NWAU per episode Acute Adm'!E138-F138</f>
        <v>-511.35</v>
      </c>
      <c r="K138" s="1">
        <f t="shared" si="11"/>
        <v>-453567.45</v>
      </c>
    </row>
    <row r="139" spans="1:11" x14ac:dyDescent="0.45">
      <c r="A139" t="s">
        <v>140</v>
      </c>
      <c r="B139">
        <v>128</v>
      </c>
      <c r="C139" s="1">
        <v>5756</v>
      </c>
      <c r="D139" s="12">
        <f>VLOOKUP(A139,'NWAU per episode Acute Adm'!$A$2:$C$388,3,FALSE)</f>
        <v>2.52</v>
      </c>
      <c r="E139" s="12">
        <f t="shared" si="8"/>
        <v>322.56</v>
      </c>
      <c r="F139" s="14">
        <f t="shared" si="9"/>
        <v>14505.12</v>
      </c>
      <c r="G139" s="14">
        <f t="shared" si="10"/>
        <v>1856655.3600000001</v>
      </c>
      <c r="H139" s="12"/>
      <c r="I139" s="1">
        <f>NEP!$C$6-C139</f>
        <v>-436</v>
      </c>
      <c r="J139" s="1">
        <f>'NWAU per episode Acute Adm'!E139-F139</f>
        <v>-1098.7200000000012</v>
      </c>
      <c r="K139" s="1">
        <f t="shared" si="11"/>
        <v>-140636.16000000015</v>
      </c>
    </row>
    <row r="140" spans="1:11" x14ac:dyDescent="0.45">
      <c r="A140" t="s">
        <v>141</v>
      </c>
      <c r="B140">
        <v>227</v>
      </c>
      <c r="C140" s="1">
        <v>6992</v>
      </c>
      <c r="D140" s="12">
        <f>VLOOKUP(A140,'NWAU per episode Acute Adm'!$A$2:$C$388,3,FALSE)</f>
        <v>0.72</v>
      </c>
      <c r="E140" s="12">
        <f t="shared" si="8"/>
        <v>163.44</v>
      </c>
      <c r="F140" s="14">
        <f t="shared" si="9"/>
        <v>5034.24</v>
      </c>
      <c r="G140" s="14">
        <f t="shared" si="10"/>
        <v>1142772.48</v>
      </c>
      <c r="H140" s="12"/>
      <c r="I140" s="1">
        <f>NEP!$C$6-C140</f>
        <v>-1672</v>
      </c>
      <c r="J140" s="1">
        <f>'NWAU per episode Acute Adm'!E140-F140</f>
        <v>-1203.8400000000001</v>
      </c>
      <c r="K140" s="1">
        <f t="shared" si="11"/>
        <v>-273271.68000000005</v>
      </c>
    </row>
    <row r="141" spans="1:11" x14ac:dyDescent="0.45">
      <c r="A141" t="s">
        <v>142</v>
      </c>
      <c r="B141">
        <v>251</v>
      </c>
      <c r="C141" s="1">
        <v>6773</v>
      </c>
      <c r="D141" s="12">
        <f>VLOOKUP(A141,'NWAU per episode Acute Adm'!$A$2:$C$388,3,FALSE)</f>
        <v>1.1599999999999999</v>
      </c>
      <c r="E141" s="12">
        <f t="shared" si="8"/>
        <v>291.15999999999997</v>
      </c>
      <c r="F141" s="14">
        <f t="shared" si="9"/>
        <v>7856.6799999999994</v>
      </c>
      <c r="G141" s="14">
        <f t="shared" si="10"/>
        <v>1972026.68</v>
      </c>
      <c r="H141" s="12"/>
      <c r="I141" s="1">
        <f>NEP!$C$6-C141</f>
        <v>-1453</v>
      </c>
      <c r="J141" s="1">
        <f>'NWAU per episode Acute Adm'!E141-F141</f>
        <v>-1685.4800000000005</v>
      </c>
      <c r="K141" s="1">
        <f t="shared" si="11"/>
        <v>-423055.4800000001</v>
      </c>
    </row>
    <row r="142" spans="1:11" x14ac:dyDescent="0.45">
      <c r="A142" t="s">
        <v>143</v>
      </c>
      <c r="B142">
        <v>497</v>
      </c>
      <c r="C142" s="1">
        <v>7043</v>
      </c>
      <c r="D142" s="12">
        <f>VLOOKUP(A142,'NWAU per episode Acute Adm'!$A$2:$C$388,3,FALSE)</f>
        <v>0.33</v>
      </c>
      <c r="E142" s="12">
        <f t="shared" si="8"/>
        <v>164.01000000000002</v>
      </c>
      <c r="F142" s="14">
        <f t="shared" si="9"/>
        <v>2324.19</v>
      </c>
      <c r="G142" s="14">
        <f t="shared" si="10"/>
        <v>1155122.43</v>
      </c>
      <c r="H142" s="12"/>
      <c r="I142" s="1">
        <f>NEP!$C$6-C142</f>
        <v>-1723</v>
      </c>
      <c r="J142" s="1">
        <f>'NWAU per episode Acute Adm'!E142-F142</f>
        <v>-568.58999999999992</v>
      </c>
      <c r="K142" s="1">
        <f t="shared" si="11"/>
        <v>-282589.23</v>
      </c>
    </row>
    <row r="143" spans="1:11" x14ac:dyDescent="0.45">
      <c r="A143" t="s">
        <v>144</v>
      </c>
      <c r="B143">
        <v>48</v>
      </c>
      <c r="C143" s="1">
        <v>6562</v>
      </c>
      <c r="D143" s="12">
        <f>VLOOKUP(A143,'NWAU per episode Acute Adm'!$A$2:$C$388,3,FALSE)</f>
        <v>4.88</v>
      </c>
      <c r="E143" s="12">
        <f t="shared" si="8"/>
        <v>234.24</v>
      </c>
      <c r="F143" s="14">
        <f t="shared" si="9"/>
        <v>32022.559999999998</v>
      </c>
      <c r="G143" s="14">
        <f t="shared" si="10"/>
        <v>1537082.88</v>
      </c>
      <c r="H143" s="12"/>
      <c r="I143" s="1">
        <f>NEP!$C$6-C143</f>
        <v>-1242</v>
      </c>
      <c r="J143" s="1">
        <f>'NWAU per episode Acute Adm'!E143-F143</f>
        <v>-6060.9599999999955</v>
      </c>
      <c r="K143" s="1">
        <f t="shared" si="11"/>
        <v>-290926.07999999978</v>
      </c>
    </row>
    <row r="144" spans="1:11" x14ac:dyDescent="0.45">
      <c r="A144" t="s">
        <v>145</v>
      </c>
      <c r="B144">
        <v>36</v>
      </c>
      <c r="C144" s="1">
        <v>5779</v>
      </c>
      <c r="D144" s="12">
        <f>VLOOKUP(A144,'NWAU per episode Acute Adm'!$A$2:$C$388,3,FALSE)</f>
        <v>11.07</v>
      </c>
      <c r="E144" s="12">
        <f t="shared" si="8"/>
        <v>398.52</v>
      </c>
      <c r="F144" s="14">
        <f t="shared" si="9"/>
        <v>63973.53</v>
      </c>
      <c r="G144" s="14">
        <f t="shared" si="10"/>
        <v>2303047.08</v>
      </c>
      <c r="H144" s="12"/>
      <c r="I144" s="1">
        <f>NEP!$C$6-C144</f>
        <v>-459</v>
      </c>
      <c r="J144" s="1">
        <f>'NWAU per episode Acute Adm'!E144-F144</f>
        <v>-5081.1300000000047</v>
      </c>
      <c r="K144" s="1">
        <f t="shared" si="11"/>
        <v>-182920.68000000017</v>
      </c>
    </row>
    <row r="145" spans="1:11" x14ac:dyDescent="0.45">
      <c r="A145" t="s">
        <v>146</v>
      </c>
      <c r="B145">
        <v>93</v>
      </c>
      <c r="C145" s="1">
        <v>6315</v>
      </c>
      <c r="D145" s="12">
        <f>VLOOKUP(A145,'NWAU per episode Acute Adm'!$A$2:$C$388,3,FALSE)</f>
        <v>5.35</v>
      </c>
      <c r="E145" s="12">
        <f t="shared" si="8"/>
        <v>497.54999999999995</v>
      </c>
      <c r="F145" s="14">
        <f t="shared" si="9"/>
        <v>33785.25</v>
      </c>
      <c r="G145" s="14">
        <f t="shared" si="10"/>
        <v>3142028.25</v>
      </c>
      <c r="H145" s="12"/>
      <c r="I145" s="1">
        <f>NEP!$C$6-C145</f>
        <v>-995</v>
      </c>
      <c r="J145" s="1">
        <f>'NWAU per episode Acute Adm'!E145-F145</f>
        <v>-5323.2500000000036</v>
      </c>
      <c r="K145" s="1">
        <f t="shared" si="11"/>
        <v>-495062.25000000035</v>
      </c>
    </row>
    <row r="146" spans="1:11" x14ac:dyDescent="0.45">
      <c r="A146" t="s">
        <v>147</v>
      </c>
      <c r="B146">
        <v>150</v>
      </c>
      <c r="C146" s="1">
        <v>6009</v>
      </c>
      <c r="D146" s="12">
        <f>VLOOKUP(A146,'NWAU per episode Acute Adm'!$A$2:$C$388,3,FALSE)</f>
        <v>3.29</v>
      </c>
      <c r="E146" s="12">
        <f t="shared" si="8"/>
        <v>493.5</v>
      </c>
      <c r="F146" s="14">
        <f t="shared" si="9"/>
        <v>19769.61</v>
      </c>
      <c r="G146" s="14">
        <f t="shared" si="10"/>
        <v>2965441.5</v>
      </c>
      <c r="H146" s="12"/>
      <c r="I146" s="1">
        <f>NEP!$C$6-C146</f>
        <v>-689</v>
      </c>
      <c r="J146" s="1">
        <f>'NWAU per episode Acute Adm'!E146-F146</f>
        <v>-2266.8100000000013</v>
      </c>
      <c r="K146" s="1">
        <f t="shared" si="11"/>
        <v>-340021.50000000017</v>
      </c>
    </row>
    <row r="147" spans="1:11" x14ac:dyDescent="0.45">
      <c r="A147" t="s">
        <v>148</v>
      </c>
      <c r="B147">
        <v>33</v>
      </c>
      <c r="C147" s="1">
        <v>6704</v>
      </c>
      <c r="D147" s="12">
        <f>VLOOKUP(A147,'NWAU per episode Acute Adm'!$A$2:$C$388,3,FALSE)</f>
        <v>6.01</v>
      </c>
      <c r="E147" s="12">
        <f t="shared" si="8"/>
        <v>198.32999999999998</v>
      </c>
      <c r="F147" s="14">
        <f t="shared" si="9"/>
        <v>40291.040000000001</v>
      </c>
      <c r="G147" s="14">
        <f t="shared" si="10"/>
        <v>1329604.32</v>
      </c>
      <c r="H147" s="12"/>
      <c r="I147" s="1">
        <f>NEP!$C$6-C147</f>
        <v>-1384</v>
      </c>
      <c r="J147" s="1">
        <f>'NWAU per episode Acute Adm'!E147-F147</f>
        <v>-8317.8400000000038</v>
      </c>
      <c r="K147" s="1">
        <f t="shared" si="11"/>
        <v>-274488.72000000015</v>
      </c>
    </row>
    <row r="148" spans="1:11" x14ac:dyDescent="0.45">
      <c r="A148" t="s">
        <v>149</v>
      </c>
      <c r="B148">
        <v>91</v>
      </c>
      <c r="C148" s="1">
        <v>4508</v>
      </c>
      <c r="D148" s="12">
        <f>VLOOKUP(A148,'NWAU per episode Acute Adm'!$A$2:$C$388,3,FALSE)</f>
        <v>2.21</v>
      </c>
      <c r="E148" s="12">
        <f t="shared" si="8"/>
        <v>201.10999999999999</v>
      </c>
      <c r="F148" s="14">
        <f t="shared" si="9"/>
        <v>9962.68</v>
      </c>
      <c r="G148" s="14">
        <f t="shared" si="10"/>
        <v>906603.88</v>
      </c>
      <c r="H148" s="12"/>
      <c r="I148" s="1">
        <f>NEP!$C$6-C148</f>
        <v>812</v>
      </c>
      <c r="J148" s="1">
        <f>'NWAU per episode Acute Adm'!E148-F148</f>
        <v>1794.5199999999986</v>
      </c>
      <c r="K148" s="1">
        <f t="shared" si="11"/>
        <v>163301.31999999986</v>
      </c>
    </row>
    <row r="149" spans="1:11" x14ac:dyDescent="0.45">
      <c r="A149" t="s">
        <v>150</v>
      </c>
      <c r="B149">
        <v>31</v>
      </c>
      <c r="C149" s="1">
        <v>5652</v>
      </c>
      <c r="D149" s="12">
        <f>VLOOKUP(A149,'NWAU per episode Acute Adm'!$A$2:$C$388,3,FALSE)</f>
        <v>2.88</v>
      </c>
      <c r="E149" s="12">
        <f t="shared" si="8"/>
        <v>89.28</v>
      </c>
      <c r="F149" s="14">
        <f t="shared" si="9"/>
        <v>16277.76</v>
      </c>
      <c r="G149" s="14">
        <f t="shared" si="10"/>
        <v>504610.56</v>
      </c>
      <c r="H149" s="12"/>
      <c r="I149" s="1">
        <f>NEP!$C$6-C149</f>
        <v>-332</v>
      </c>
      <c r="J149" s="1">
        <f>'NWAU per episode Acute Adm'!E149-F149</f>
        <v>-956.15999999999985</v>
      </c>
      <c r="K149" s="1">
        <f t="shared" si="11"/>
        <v>-29640.959999999995</v>
      </c>
    </row>
    <row r="150" spans="1:11" x14ac:dyDescent="0.45">
      <c r="A150" t="s">
        <v>151</v>
      </c>
      <c r="B150">
        <v>93</v>
      </c>
      <c r="C150" s="1">
        <v>6026</v>
      </c>
      <c r="D150" s="12">
        <f>VLOOKUP(A150,'NWAU per episode Acute Adm'!$A$2:$C$388,3,FALSE)</f>
        <v>1.72</v>
      </c>
      <c r="E150" s="12">
        <f t="shared" si="8"/>
        <v>159.96</v>
      </c>
      <c r="F150" s="14">
        <f t="shared" si="9"/>
        <v>10364.719999999999</v>
      </c>
      <c r="G150" s="14">
        <f t="shared" si="10"/>
        <v>963918.96</v>
      </c>
      <c r="H150" s="12"/>
      <c r="I150" s="1">
        <f>NEP!$C$6-C150</f>
        <v>-706</v>
      </c>
      <c r="J150" s="1">
        <f>'NWAU per episode Acute Adm'!E150-F150</f>
        <v>-1214.3199999999979</v>
      </c>
      <c r="K150" s="1">
        <f t="shared" si="11"/>
        <v>-112931.75999999981</v>
      </c>
    </row>
    <row r="151" spans="1:11" x14ac:dyDescent="0.45">
      <c r="A151" t="s">
        <v>152</v>
      </c>
      <c r="B151">
        <v>39</v>
      </c>
      <c r="C151" s="1">
        <v>6965</v>
      </c>
      <c r="D151" s="12">
        <f>VLOOKUP(A151,'NWAU per episode Acute Adm'!$A$2:$C$388,3,FALSE)</f>
        <v>2.25</v>
      </c>
      <c r="E151" s="12">
        <f t="shared" si="8"/>
        <v>87.75</v>
      </c>
      <c r="F151" s="14">
        <f t="shared" si="9"/>
        <v>15671.25</v>
      </c>
      <c r="G151" s="14">
        <f t="shared" si="10"/>
        <v>611178.75</v>
      </c>
      <c r="H151" s="12"/>
      <c r="I151" s="1">
        <f>NEP!$C$6-C151</f>
        <v>-1645</v>
      </c>
      <c r="J151" s="1">
        <f>'NWAU per episode Acute Adm'!E151-F151</f>
        <v>-3701.25</v>
      </c>
      <c r="K151" s="1">
        <f t="shared" si="11"/>
        <v>-144348.75</v>
      </c>
    </row>
    <row r="152" spans="1:11" x14ac:dyDescent="0.45">
      <c r="A152" t="s">
        <v>153</v>
      </c>
      <c r="B152">
        <v>299</v>
      </c>
      <c r="C152" s="1">
        <v>5882</v>
      </c>
      <c r="D152" s="12">
        <f>VLOOKUP(A152,'NWAU per episode Acute Adm'!$A$2:$C$388,3,FALSE)</f>
        <v>1.21</v>
      </c>
      <c r="E152" s="12">
        <f t="shared" si="8"/>
        <v>361.78999999999996</v>
      </c>
      <c r="F152" s="14">
        <f t="shared" si="9"/>
        <v>7117.2199999999993</v>
      </c>
      <c r="G152" s="14">
        <f t="shared" si="10"/>
        <v>2128048.7799999998</v>
      </c>
      <c r="H152" s="12"/>
      <c r="I152" s="1">
        <f>NEP!$C$6-C152</f>
        <v>-562</v>
      </c>
      <c r="J152" s="1">
        <f>'NWAU per episode Acute Adm'!E152-F152</f>
        <v>-680.01999999999953</v>
      </c>
      <c r="K152" s="1">
        <f t="shared" si="11"/>
        <v>-203325.97999999986</v>
      </c>
    </row>
    <row r="153" spans="1:11" x14ac:dyDescent="0.45">
      <c r="A153" t="s">
        <v>154</v>
      </c>
      <c r="B153">
        <v>45</v>
      </c>
      <c r="C153" s="1">
        <v>6156</v>
      </c>
      <c r="D153" s="12">
        <f>VLOOKUP(A153,'NWAU per episode Acute Adm'!$A$2:$C$388,3,FALSE)</f>
        <v>2.98</v>
      </c>
      <c r="E153" s="12">
        <f t="shared" si="8"/>
        <v>134.1</v>
      </c>
      <c r="F153" s="14">
        <f t="shared" si="9"/>
        <v>18344.88</v>
      </c>
      <c r="G153" s="14">
        <f t="shared" si="10"/>
        <v>825519.60000000009</v>
      </c>
      <c r="H153" s="12"/>
      <c r="I153" s="1">
        <f>NEP!$C$6-C153</f>
        <v>-836</v>
      </c>
      <c r="J153" s="1">
        <f>'NWAU per episode Acute Adm'!E153-F153</f>
        <v>-2491.2800000000007</v>
      </c>
      <c r="K153" s="1">
        <f t="shared" si="11"/>
        <v>-112107.60000000003</v>
      </c>
    </row>
    <row r="154" spans="1:11" x14ac:dyDescent="0.45">
      <c r="A154" t="s">
        <v>155</v>
      </c>
      <c r="B154">
        <v>195</v>
      </c>
      <c r="C154" s="1">
        <v>6003</v>
      </c>
      <c r="D154" s="12">
        <f>VLOOKUP(A154,'NWAU per episode Acute Adm'!$A$2:$C$388,3,FALSE)</f>
        <v>1.1399999999999999</v>
      </c>
      <c r="E154" s="12">
        <f t="shared" si="8"/>
        <v>222.29999999999998</v>
      </c>
      <c r="F154" s="14">
        <f t="shared" si="9"/>
        <v>6843.4199999999992</v>
      </c>
      <c r="G154" s="14">
        <f t="shared" si="10"/>
        <v>1334466.8999999999</v>
      </c>
      <c r="H154" s="12"/>
      <c r="I154" s="1">
        <f>NEP!$C$6-C154</f>
        <v>-683</v>
      </c>
      <c r="J154" s="1">
        <f>'NWAU per episode Acute Adm'!E154-F154</f>
        <v>-778.61999999999898</v>
      </c>
      <c r="K154" s="1">
        <f t="shared" si="11"/>
        <v>-151830.89999999979</v>
      </c>
    </row>
    <row r="155" spans="1:11" x14ac:dyDescent="0.45">
      <c r="A155" t="s">
        <v>156</v>
      </c>
      <c r="B155">
        <v>35</v>
      </c>
      <c r="C155" s="1">
        <v>6030</v>
      </c>
      <c r="D155" s="12">
        <f>VLOOKUP(A155,'NWAU per episode Acute Adm'!$A$2:$C$388,3,FALSE)</f>
        <v>1.91</v>
      </c>
      <c r="E155" s="12">
        <f t="shared" si="8"/>
        <v>66.849999999999994</v>
      </c>
      <c r="F155" s="14">
        <f t="shared" si="9"/>
        <v>11517.3</v>
      </c>
      <c r="G155" s="14">
        <f t="shared" si="10"/>
        <v>403105.5</v>
      </c>
      <c r="H155" s="12"/>
      <c r="I155" s="1">
        <f>NEP!$C$6-C155</f>
        <v>-710</v>
      </c>
      <c r="J155" s="1">
        <f>'NWAU per episode Acute Adm'!E155-F155</f>
        <v>-1356.1000000000004</v>
      </c>
      <c r="K155" s="1">
        <f t="shared" si="11"/>
        <v>-47463.500000000015</v>
      </c>
    </row>
    <row r="156" spans="1:11" x14ac:dyDescent="0.45">
      <c r="A156" t="s">
        <v>157</v>
      </c>
      <c r="B156">
        <v>167</v>
      </c>
      <c r="C156" s="1">
        <v>7106</v>
      </c>
      <c r="D156" s="12">
        <f>VLOOKUP(A156,'NWAU per episode Acute Adm'!$A$2:$C$388,3,FALSE)</f>
        <v>0.67</v>
      </c>
      <c r="E156" s="12">
        <f t="shared" si="8"/>
        <v>111.89</v>
      </c>
      <c r="F156" s="14">
        <f t="shared" si="9"/>
        <v>4761.0200000000004</v>
      </c>
      <c r="G156" s="14">
        <f t="shared" si="10"/>
        <v>795090.34000000008</v>
      </c>
      <c r="H156" s="12"/>
      <c r="I156" s="1">
        <f>NEP!$C$6-C156</f>
        <v>-1786</v>
      </c>
      <c r="J156" s="1">
        <f>'NWAU per episode Acute Adm'!E156-F156</f>
        <v>-1196.6200000000003</v>
      </c>
      <c r="K156" s="1">
        <f t="shared" si="11"/>
        <v>-199835.54000000007</v>
      </c>
    </row>
    <row r="157" spans="1:11" x14ac:dyDescent="0.45">
      <c r="A157" t="s">
        <v>158</v>
      </c>
      <c r="B157">
        <v>34</v>
      </c>
      <c r="C157" s="1">
        <v>6423</v>
      </c>
      <c r="D157" s="12">
        <f>VLOOKUP(A157,'NWAU per episode Acute Adm'!$A$2:$C$388,3,FALSE)</f>
        <v>1.23</v>
      </c>
      <c r="E157" s="12">
        <f t="shared" si="8"/>
        <v>41.82</v>
      </c>
      <c r="F157" s="14">
        <f t="shared" si="9"/>
        <v>7900.29</v>
      </c>
      <c r="G157" s="14">
        <f t="shared" si="10"/>
        <v>268609.86</v>
      </c>
      <c r="H157" s="12"/>
      <c r="I157" s="1">
        <f>NEP!$C$6-C157</f>
        <v>-1103</v>
      </c>
      <c r="J157" s="1">
        <f>'NWAU per episode Acute Adm'!E157-F157</f>
        <v>-1356.6900000000005</v>
      </c>
      <c r="K157" s="1">
        <f t="shared" si="11"/>
        <v>-46127.460000000021</v>
      </c>
    </row>
    <row r="158" spans="1:11" x14ac:dyDescent="0.45">
      <c r="A158" t="s">
        <v>159</v>
      </c>
      <c r="B158">
        <v>124</v>
      </c>
      <c r="C158" s="1">
        <v>6005</v>
      </c>
      <c r="D158" s="12">
        <f>VLOOKUP(A158,'NWAU per episode Acute Adm'!$A$2:$C$388,3,FALSE)</f>
        <v>2.75</v>
      </c>
      <c r="E158" s="12">
        <f t="shared" si="8"/>
        <v>341</v>
      </c>
      <c r="F158" s="14">
        <f t="shared" si="9"/>
        <v>16513.75</v>
      </c>
      <c r="G158" s="14">
        <f t="shared" si="10"/>
        <v>2047705</v>
      </c>
      <c r="H158" s="12"/>
      <c r="I158" s="1">
        <f>NEP!$C$6-C158</f>
        <v>-685</v>
      </c>
      <c r="J158" s="1">
        <f>'NWAU per episode Acute Adm'!E158-F158</f>
        <v>-1883.75</v>
      </c>
      <c r="K158" s="1">
        <f t="shared" si="11"/>
        <v>-233585</v>
      </c>
    </row>
    <row r="159" spans="1:11" x14ac:dyDescent="0.45">
      <c r="A159" t="s">
        <v>160</v>
      </c>
      <c r="B159">
        <v>30</v>
      </c>
      <c r="C159" s="1">
        <v>10077</v>
      </c>
      <c r="D159" s="12">
        <f>VLOOKUP(A159,'NWAU per episode Acute Adm'!$A$2:$C$388,3,FALSE)</f>
        <v>0.67</v>
      </c>
      <c r="E159" s="12">
        <f t="shared" si="8"/>
        <v>20.100000000000001</v>
      </c>
      <c r="F159" s="14">
        <f t="shared" si="9"/>
        <v>6751.59</v>
      </c>
      <c r="G159" s="14">
        <f t="shared" si="10"/>
        <v>202547.7</v>
      </c>
      <c r="H159" s="12"/>
      <c r="I159" s="1">
        <f>NEP!$C$6-C159</f>
        <v>-4757</v>
      </c>
      <c r="J159" s="1">
        <f>'NWAU per episode Acute Adm'!E159-F159</f>
        <v>-3187.1899999999996</v>
      </c>
      <c r="K159" s="1">
        <f t="shared" si="11"/>
        <v>-95615.699999999983</v>
      </c>
    </row>
    <row r="160" spans="1:11" x14ac:dyDescent="0.45">
      <c r="A160" t="s">
        <v>161</v>
      </c>
      <c r="B160">
        <v>151</v>
      </c>
      <c r="C160" s="1">
        <v>6176</v>
      </c>
      <c r="D160" s="12">
        <f>VLOOKUP(A160,'NWAU per episode Acute Adm'!$A$2:$C$388,3,FALSE)</f>
        <v>2.0299999999999998</v>
      </c>
      <c r="E160" s="12">
        <f t="shared" si="8"/>
        <v>306.52999999999997</v>
      </c>
      <c r="F160" s="14">
        <f t="shared" si="9"/>
        <v>12537.279999999999</v>
      </c>
      <c r="G160" s="14">
        <f t="shared" si="10"/>
        <v>1893129.2799999998</v>
      </c>
      <c r="H160" s="12"/>
      <c r="I160" s="1">
        <f>NEP!$C$6-C160</f>
        <v>-856</v>
      </c>
      <c r="J160" s="1">
        <f>'NWAU per episode Acute Adm'!E160-F160</f>
        <v>-1737.6800000000003</v>
      </c>
      <c r="K160" s="1">
        <f t="shared" si="11"/>
        <v>-262389.68000000005</v>
      </c>
    </row>
    <row r="161" spans="1:11" x14ac:dyDescent="0.45">
      <c r="A161" t="s">
        <v>162</v>
      </c>
      <c r="B161">
        <v>128</v>
      </c>
      <c r="C161" s="1">
        <v>7054</v>
      </c>
      <c r="D161" s="12">
        <f>VLOOKUP(A161,'NWAU per episode Acute Adm'!$A$2:$C$388,3,FALSE)</f>
        <v>0.84</v>
      </c>
      <c r="E161" s="12">
        <f t="shared" si="8"/>
        <v>107.52</v>
      </c>
      <c r="F161" s="14">
        <f t="shared" si="9"/>
        <v>5925.36</v>
      </c>
      <c r="G161" s="14">
        <f t="shared" si="10"/>
        <v>758446.07999999996</v>
      </c>
      <c r="H161" s="12"/>
      <c r="I161" s="1">
        <f>NEP!$C$6-C161</f>
        <v>-1734</v>
      </c>
      <c r="J161" s="1">
        <f>'NWAU per episode Acute Adm'!E161-F161</f>
        <v>-1456.5599999999995</v>
      </c>
      <c r="K161" s="1">
        <f t="shared" si="11"/>
        <v>-186439.67999999993</v>
      </c>
    </row>
    <row r="162" spans="1:11" x14ac:dyDescent="0.45">
      <c r="A162" t="s">
        <v>163</v>
      </c>
      <c r="B162">
        <v>72</v>
      </c>
      <c r="C162" s="1">
        <v>12480</v>
      </c>
      <c r="D162" s="12">
        <f>VLOOKUP(A162,'NWAU per episode Acute Adm'!$A$2:$C$388,3,FALSE)</f>
        <v>0.38</v>
      </c>
      <c r="E162" s="12">
        <f t="shared" si="8"/>
        <v>27.36</v>
      </c>
      <c r="F162" s="14">
        <f t="shared" si="9"/>
        <v>4742.3999999999996</v>
      </c>
      <c r="G162" s="14">
        <f t="shared" si="10"/>
        <v>341452.79999999999</v>
      </c>
      <c r="H162" s="12"/>
      <c r="I162" s="1">
        <f>NEP!$C$6-C162</f>
        <v>-7160</v>
      </c>
      <c r="J162" s="1">
        <f>'NWAU per episode Acute Adm'!E162-F162</f>
        <v>-2720.8</v>
      </c>
      <c r="K162" s="1">
        <f t="shared" si="11"/>
        <v>-195897.60000000001</v>
      </c>
    </row>
    <row r="163" spans="1:11" x14ac:dyDescent="0.45">
      <c r="A163" t="s">
        <v>164</v>
      </c>
      <c r="B163">
        <v>129</v>
      </c>
      <c r="C163" s="1">
        <v>7491</v>
      </c>
      <c r="D163" s="12">
        <f>VLOOKUP(A163,'NWAU per episode Acute Adm'!$A$2:$C$388,3,FALSE)</f>
        <v>1.82</v>
      </c>
      <c r="E163" s="12">
        <f t="shared" si="8"/>
        <v>234.78</v>
      </c>
      <c r="F163" s="14">
        <f t="shared" si="9"/>
        <v>13633.62</v>
      </c>
      <c r="G163" s="14">
        <f t="shared" si="10"/>
        <v>1758736.9800000002</v>
      </c>
      <c r="H163" s="12"/>
      <c r="I163" s="1">
        <f>NEP!$C$6-C163</f>
        <v>-2171</v>
      </c>
      <c r="J163" s="1">
        <f>'NWAU per episode Acute Adm'!E163-F163</f>
        <v>-3951.2199999999993</v>
      </c>
      <c r="K163" s="1">
        <f t="shared" si="11"/>
        <v>-509707.37999999989</v>
      </c>
    </row>
    <row r="164" spans="1:11" x14ac:dyDescent="0.45">
      <c r="A164" t="s">
        <v>165</v>
      </c>
      <c r="B164">
        <v>80</v>
      </c>
      <c r="C164" s="1">
        <v>13621</v>
      </c>
      <c r="D164" s="12">
        <f>VLOOKUP(A164,'NWAU per episode Acute Adm'!$A$2:$C$388,3,FALSE)</f>
        <v>0.48</v>
      </c>
      <c r="E164" s="12">
        <f t="shared" si="8"/>
        <v>38.4</v>
      </c>
      <c r="F164" s="14">
        <f t="shared" si="9"/>
        <v>6538.08</v>
      </c>
      <c r="G164" s="14">
        <f t="shared" si="10"/>
        <v>523046.40000000002</v>
      </c>
      <c r="H164" s="12"/>
      <c r="I164" s="1">
        <f>NEP!$C$6-C164</f>
        <v>-8301</v>
      </c>
      <c r="J164" s="1">
        <f>'NWAU per episode Acute Adm'!E164-F164</f>
        <v>-3984.48</v>
      </c>
      <c r="K164" s="1">
        <f t="shared" si="11"/>
        <v>-318758.40000000002</v>
      </c>
    </row>
    <row r="165" spans="1:11" x14ac:dyDescent="0.45">
      <c r="A165" t="s">
        <v>166</v>
      </c>
      <c r="B165">
        <v>46</v>
      </c>
      <c r="C165" s="1">
        <v>5745</v>
      </c>
      <c r="D165" s="12">
        <f>VLOOKUP(A165,'NWAU per episode Acute Adm'!$A$2:$C$388,3,FALSE)</f>
        <v>1.88</v>
      </c>
      <c r="E165" s="12">
        <f t="shared" si="8"/>
        <v>86.47999999999999</v>
      </c>
      <c r="F165" s="14">
        <f t="shared" si="9"/>
        <v>10800.599999999999</v>
      </c>
      <c r="G165" s="14">
        <f t="shared" si="10"/>
        <v>496827.59999999992</v>
      </c>
      <c r="H165" s="12"/>
      <c r="I165" s="1">
        <f>NEP!$C$6-C165</f>
        <v>-425</v>
      </c>
      <c r="J165" s="1">
        <f>'NWAU per episode Acute Adm'!E165-F165</f>
        <v>-799</v>
      </c>
      <c r="K165" s="1">
        <f t="shared" si="11"/>
        <v>-36754</v>
      </c>
    </row>
    <row r="166" spans="1:11" x14ac:dyDescent="0.45">
      <c r="A166" t="s">
        <v>167</v>
      </c>
      <c r="B166">
        <v>40</v>
      </c>
      <c r="C166" s="1">
        <v>7980</v>
      </c>
      <c r="D166" s="12">
        <f>VLOOKUP(A166,'NWAU per episode Acute Adm'!$A$2:$C$388,3,FALSE)</f>
        <v>0.72</v>
      </c>
      <c r="E166" s="12">
        <f t="shared" si="8"/>
        <v>28.799999999999997</v>
      </c>
      <c r="F166" s="14">
        <f t="shared" si="9"/>
        <v>5745.5999999999995</v>
      </c>
      <c r="G166" s="14">
        <f t="shared" si="10"/>
        <v>229823.99999999997</v>
      </c>
      <c r="H166" s="12"/>
      <c r="I166" s="1">
        <f>NEP!$C$6-C166</f>
        <v>-2660</v>
      </c>
      <c r="J166" s="1">
        <f>'NWAU per episode Acute Adm'!E166-F166</f>
        <v>-1915.2000000000003</v>
      </c>
      <c r="K166" s="1">
        <f t="shared" si="11"/>
        <v>-76608.000000000015</v>
      </c>
    </row>
    <row r="167" spans="1:11" x14ac:dyDescent="0.45">
      <c r="A167" t="s">
        <v>168</v>
      </c>
      <c r="B167">
        <v>105</v>
      </c>
      <c r="C167" s="1">
        <v>7265</v>
      </c>
      <c r="D167" s="12">
        <f>VLOOKUP(A167,'NWAU per episode Acute Adm'!$A$2:$C$388,3,FALSE)</f>
        <v>1.03</v>
      </c>
      <c r="E167" s="12">
        <f t="shared" si="8"/>
        <v>108.15</v>
      </c>
      <c r="F167" s="14">
        <f t="shared" si="9"/>
        <v>7482.95</v>
      </c>
      <c r="G167" s="14">
        <f t="shared" si="10"/>
        <v>785709.75</v>
      </c>
      <c r="H167" s="12"/>
      <c r="I167" s="1">
        <f>NEP!$C$6-C167</f>
        <v>-1945</v>
      </c>
      <c r="J167" s="1">
        <f>'NWAU per episode Acute Adm'!E167-F167</f>
        <v>-2003.3499999999995</v>
      </c>
      <c r="K167" s="1">
        <f t="shared" si="11"/>
        <v>-210351.74999999994</v>
      </c>
    </row>
    <row r="168" spans="1:11" x14ac:dyDescent="0.45">
      <c r="A168" t="s">
        <v>169</v>
      </c>
      <c r="B168">
        <v>135</v>
      </c>
      <c r="C168" s="1">
        <v>7938</v>
      </c>
      <c r="D168" s="12">
        <f>VLOOKUP(A168,'NWAU per episode Acute Adm'!$A$2:$C$388,3,FALSE)</f>
        <v>0.35</v>
      </c>
      <c r="E168" s="12">
        <f t="shared" si="8"/>
        <v>47.25</v>
      </c>
      <c r="F168" s="14">
        <f t="shared" si="9"/>
        <v>2778.2999999999997</v>
      </c>
      <c r="G168" s="14">
        <f t="shared" si="10"/>
        <v>375070.49999999994</v>
      </c>
      <c r="H168" s="12"/>
      <c r="I168" s="1">
        <f>NEP!$C$6-C168</f>
        <v>-2618</v>
      </c>
      <c r="J168" s="1">
        <f>'NWAU per episode Acute Adm'!E168-F168</f>
        <v>-916.29999999999973</v>
      </c>
      <c r="K168" s="1">
        <f t="shared" si="11"/>
        <v>-123700.49999999996</v>
      </c>
    </row>
    <row r="169" spans="1:11" x14ac:dyDescent="0.45">
      <c r="A169" t="s">
        <v>170</v>
      </c>
      <c r="B169">
        <v>71</v>
      </c>
      <c r="C169" s="1">
        <v>8498</v>
      </c>
      <c r="D169" s="12">
        <f>VLOOKUP(A169,'NWAU per episode Acute Adm'!$A$2:$C$388,3,FALSE)</f>
        <v>0.66</v>
      </c>
      <c r="E169" s="12">
        <f t="shared" si="8"/>
        <v>46.86</v>
      </c>
      <c r="F169" s="14">
        <f t="shared" si="9"/>
        <v>5608.68</v>
      </c>
      <c r="G169" s="14">
        <f t="shared" si="10"/>
        <v>398216.28</v>
      </c>
      <c r="H169" s="12"/>
      <c r="I169" s="1">
        <f>NEP!$C$6-C169</f>
        <v>-3178</v>
      </c>
      <c r="J169" s="1">
        <f>'NWAU per episode Acute Adm'!E169-F169</f>
        <v>-2097.4800000000005</v>
      </c>
      <c r="K169" s="1">
        <f t="shared" si="11"/>
        <v>-148921.08000000005</v>
      </c>
    </row>
    <row r="170" spans="1:11" x14ac:dyDescent="0.45">
      <c r="A170" t="s">
        <v>171</v>
      </c>
      <c r="B170">
        <v>77</v>
      </c>
      <c r="C170" s="1">
        <v>6332</v>
      </c>
      <c r="D170" s="12">
        <f>VLOOKUP(A170,'NWAU per episode Acute Adm'!$A$2:$C$388,3,FALSE)</f>
        <v>1.44</v>
      </c>
      <c r="E170" s="12">
        <f t="shared" si="8"/>
        <v>110.88</v>
      </c>
      <c r="F170" s="14">
        <f t="shared" si="9"/>
        <v>9118.08</v>
      </c>
      <c r="G170" s="14">
        <f t="shared" si="10"/>
        <v>702092.16</v>
      </c>
      <c r="H170" s="12"/>
      <c r="I170" s="1">
        <f>NEP!$C$6-C170</f>
        <v>-1012</v>
      </c>
      <c r="J170" s="1">
        <f>'NWAU per episode Acute Adm'!E170-F170</f>
        <v>-1457.2800000000007</v>
      </c>
      <c r="K170" s="1">
        <f t="shared" si="11"/>
        <v>-112210.56000000006</v>
      </c>
    </row>
    <row r="171" spans="1:11" x14ac:dyDescent="0.45">
      <c r="A171" t="s">
        <v>172</v>
      </c>
      <c r="B171">
        <v>239</v>
      </c>
      <c r="C171" s="1">
        <v>6952</v>
      </c>
      <c r="D171" s="12">
        <f>VLOOKUP(A171,'NWAU per episode Acute Adm'!$A$2:$C$388,3,FALSE)</f>
        <v>0.56999999999999995</v>
      </c>
      <c r="E171" s="12">
        <f t="shared" si="8"/>
        <v>136.22999999999999</v>
      </c>
      <c r="F171" s="14">
        <f t="shared" si="9"/>
        <v>3962.64</v>
      </c>
      <c r="G171" s="14">
        <f t="shared" si="10"/>
        <v>947070.96</v>
      </c>
      <c r="H171" s="12"/>
      <c r="I171" s="1">
        <f>NEP!$C$6-C171</f>
        <v>-1632</v>
      </c>
      <c r="J171" s="1">
        <f>'NWAU per episode Acute Adm'!E171-F171</f>
        <v>-930.23999999999978</v>
      </c>
      <c r="K171" s="1">
        <f t="shared" si="11"/>
        <v>-222327.35999999996</v>
      </c>
    </row>
    <row r="172" spans="1:11" x14ac:dyDescent="0.45">
      <c r="A172" t="s">
        <v>173</v>
      </c>
      <c r="B172">
        <v>178</v>
      </c>
      <c r="C172" s="1">
        <v>7375</v>
      </c>
      <c r="D172" s="12">
        <f>VLOOKUP(A172,'NWAU per episode Acute Adm'!$A$2:$C$388,3,FALSE)</f>
        <v>0.52</v>
      </c>
      <c r="E172" s="12">
        <f t="shared" si="8"/>
        <v>92.56</v>
      </c>
      <c r="F172" s="14">
        <f t="shared" si="9"/>
        <v>3835</v>
      </c>
      <c r="G172" s="14">
        <f t="shared" si="10"/>
        <v>682630</v>
      </c>
      <c r="H172" s="12"/>
      <c r="I172" s="1">
        <f>NEP!$C$6-C172</f>
        <v>-2055</v>
      </c>
      <c r="J172" s="1">
        <f>'NWAU per episode Acute Adm'!E172-F172</f>
        <v>-1068.5999999999999</v>
      </c>
      <c r="K172" s="1">
        <f t="shared" si="11"/>
        <v>-190210.8</v>
      </c>
    </row>
    <row r="173" spans="1:11" x14ac:dyDescent="0.45">
      <c r="A173" t="s">
        <v>174</v>
      </c>
      <c r="B173">
        <v>672</v>
      </c>
      <c r="C173" s="1">
        <v>9814</v>
      </c>
      <c r="D173" s="12">
        <f>VLOOKUP(A173,'NWAU per episode Acute Adm'!$A$2:$C$388,3,FALSE)</f>
        <v>0.2</v>
      </c>
      <c r="E173" s="12">
        <f t="shared" si="8"/>
        <v>134.4</v>
      </c>
      <c r="F173" s="14">
        <f t="shared" si="9"/>
        <v>1962.8000000000002</v>
      </c>
      <c r="G173" s="14">
        <f t="shared" si="10"/>
        <v>1319001.6000000001</v>
      </c>
      <c r="H173" s="12"/>
      <c r="I173" s="1">
        <f>NEP!$C$6-C173</f>
        <v>-4494</v>
      </c>
      <c r="J173" s="1">
        <f>'NWAU per episode Acute Adm'!E173-F173</f>
        <v>-898.80000000000018</v>
      </c>
      <c r="K173" s="1">
        <f t="shared" si="11"/>
        <v>-603993.60000000009</v>
      </c>
    </row>
    <row r="174" spans="1:11" x14ac:dyDescent="0.45">
      <c r="A174" t="s">
        <v>175</v>
      </c>
      <c r="B174">
        <v>444</v>
      </c>
      <c r="C174" s="1">
        <v>7293</v>
      </c>
      <c r="D174" s="12">
        <f>VLOOKUP(A174,'NWAU per episode Acute Adm'!$A$2:$C$388,3,FALSE)</f>
        <v>0.84</v>
      </c>
      <c r="E174" s="12">
        <f t="shared" si="8"/>
        <v>372.96</v>
      </c>
      <c r="F174" s="14">
        <f t="shared" si="9"/>
        <v>6126.12</v>
      </c>
      <c r="G174" s="14">
        <f t="shared" si="10"/>
        <v>2719997.28</v>
      </c>
      <c r="H174" s="12"/>
      <c r="I174" s="1">
        <f>NEP!$C$6-C174</f>
        <v>-1973</v>
      </c>
      <c r="J174" s="1">
        <f>'NWAU per episode Acute Adm'!E174-F174</f>
        <v>-1657.3199999999997</v>
      </c>
      <c r="K174" s="1">
        <f t="shared" si="11"/>
        <v>-735850.07999999984</v>
      </c>
    </row>
    <row r="175" spans="1:11" x14ac:dyDescent="0.45">
      <c r="A175" t="s">
        <v>176</v>
      </c>
      <c r="B175">
        <v>427</v>
      </c>
      <c r="C175" s="1">
        <v>9330</v>
      </c>
      <c r="D175" s="12">
        <f>VLOOKUP(A175,'NWAU per episode Acute Adm'!$A$2:$C$388,3,FALSE)</f>
        <v>0.23</v>
      </c>
      <c r="E175" s="12">
        <f t="shared" si="8"/>
        <v>98.210000000000008</v>
      </c>
      <c r="F175" s="14">
        <f t="shared" si="9"/>
        <v>2145.9</v>
      </c>
      <c r="G175" s="14">
        <f t="shared" si="10"/>
        <v>916299.3</v>
      </c>
      <c r="H175" s="12"/>
      <c r="I175" s="1">
        <f>NEP!$C$6-C175</f>
        <v>-4010</v>
      </c>
      <c r="J175" s="1">
        <f>'NWAU per episode Acute Adm'!E175-F175</f>
        <v>-922.3</v>
      </c>
      <c r="K175" s="1">
        <f t="shared" si="11"/>
        <v>-393822.1</v>
      </c>
    </row>
    <row r="176" spans="1:11" x14ac:dyDescent="0.45">
      <c r="A176" t="s">
        <v>177</v>
      </c>
      <c r="B176">
        <v>271</v>
      </c>
      <c r="C176" s="1">
        <v>7335</v>
      </c>
      <c r="D176" s="12">
        <f>VLOOKUP(A176,'NWAU per episode Acute Adm'!$A$2:$C$388,3,FALSE)</f>
        <v>1.63</v>
      </c>
      <c r="E176" s="12">
        <f t="shared" si="8"/>
        <v>441.72999999999996</v>
      </c>
      <c r="F176" s="14">
        <f t="shared" si="9"/>
        <v>11956.05</v>
      </c>
      <c r="G176" s="14">
        <f t="shared" si="10"/>
        <v>3240089.55</v>
      </c>
      <c r="H176" s="12"/>
      <c r="I176" s="1">
        <f>NEP!$C$6-C176</f>
        <v>-2015</v>
      </c>
      <c r="J176" s="1">
        <f>'NWAU per episode Acute Adm'!E176-F176</f>
        <v>-3284.4500000000007</v>
      </c>
      <c r="K176" s="1">
        <f t="shared" si="11"/>
        <v>-890085.95000000019</v>
      </c>
    </row>
    <row r="177" spans="1:11" x14ac:dyDescent="0.45">
      <c r="A177" t="s">
        <v>178</v>
      </c>
      <c r="B177">
        <v>599</v>
      </c>
      <c r="C177" s="1">
        <v>6570</v>
      </c>
      <c r="D177" s="12">
        <f>VLOOKUP(A177,'NWAU per episode Acute Adm'!$A$2:$C$388,3,FALSE)</f>
        <v>0.61</v>
      </c>
      <c r="E177" s="12">
        <f t="shared" si="8"/>
        <v>365.39</v>
      </c>
      <c r="F177" s="14">
        <f t="shared" si="9"/>
        <v>4007.7</v>
      </c>
      <c r="G177" s="14">
        <f t="shared" si="10"/>
        <v>2400612.2999999998</v>
      </c>
      <c r="H177" s="12"/>
      <c r="I177" s="1">
        <f>NEP!$C$6-C177</f>
        <v>-1250</v>
      </c>
      <c r="J177" s="1">
        <f>'NWAU per episode Acute Adm'!E177-F177</f>
        <v>-762.5</v>
      </c>
      <c r="K177" s="1">
        <f t="shared" si="11"/>
        <v>-456737.5</v>
      </c>
    </row>
    <row r="178" spans="1:11" x14ac:dyDescent="0.45">
      <c r="A178" t="s">
        <v>179</v>
      </c>
      <c r="B178">
        <v>849</v>
      </c>
      <c r="C178" s="1">
        <v>8695</v>
      </c>
      <c r="D178" s="12">
        <f>VLOOKUP(A178,'NWAU per episode Acute Adm'!$A$2:$C$388,3,FALSE)</f>
        <v>0.26</v>
      </c>
      <c r="E178" s="12">
        <f t="shared" si="8"/>
        <v>220.74</v>
      </c>
      <c r="F178" s="14">
        <f t="shared" si="9"/>
        <v>2260.7000000000003</v>
      </c>
      <c r="G178" s="14">
        <f t="shared" si="10"/>
        <v>1919334.3000000003</v>
      </c>
      <c r="H178" s="12"/>
      <c r="I178" s="1">
        <f>NEP!$C$6-C178</f>
        <v>-3375</v>
      </c>
      <c r="J178" s="1">
        <f>'NWAU per episode Acute Adm'!E178-F178</f>
        <v>-877.50000000000023</v>
      </c>
      <c r="K178" s="1">
        <f t="shared" si="11"/>
        <v>-744997.50000000023</v>
      </c>
    </row>
    <row r="179" spans="1:11" x14ac:dyDescent="0.45">
      <c r="A179" t="s">
        <v>180</v>
      </c>
      <c r="B179">
        <v>52</v>
      </c>
      <c r="C179" s="1">
        <v>5703</v>
      </c>
      <c r="D179" s="12">
        <f>VLOOKUP(A179,'NWAU per episode Acute Adm'!$A$2:$C$388,3,FALSE)</f>
        <v>2.94</v>
      </c>
      <c r="E179" s="12">
        <f t="shared" si="8"/>
        <v>152.88</v>
      </c>
      <c r="F179" s="14">
        <f t="shared" si="9"/>
        <v>16766.82</v>
      </c>
      <c r="G179" s="14">
        <f t="shared" si="10"/>
        <v>871874.64</v>
      </c>
      <c r="H179" s="12"/>
      <c r="I179" s="1">
        <f>NEP!$C$6-C179</f>
        <v>-383</v>
      </c>
      <c r="J179" s="1">
        <f>'NWAU per episode Acute Adm'!E179-F179</f>
        <v>-1126.0200000000004</v>
      </c>
      <c r="K179" s="1">
        <f t="shared" si="11"/>
        <v>-58553.040000000023</v>
      </c>
    </row>
    <row r="180" spans="1:11" x14ac:dyDescent="0.45">
      <c r="A180" t="s">
        <v>181</v>
      </c>
      <c r="B180">
        <v>37</v>
      </c>
      <c r="C180" s="1">
        <v>2643</v>
      </c>
      <c r="D180" s="12">
        <f>VLOOKUP(A180,'NWAU per episode Acute Adm'!$A$2:$C$388,3,FALSE)</f>
        <v>1.48</v>
      </c>
      <c r="E180" s="12">
        <f t="shared" si="8"/>
        <v>54.76</v>
      </c>
      <c r="F180" s="14">
        <f t="shared" si="9"/>
        <v>3911.64</v>
      </c>
      <c r="G180" s="14">
        <f t="shared" si="10"/>
        <v>144730.68</v>
      </c>
      <c r="H180" s="12"/>
      <c r="I180" s="1">
        <f>NEP!$C$6-C180</f>
        <v>2677</v>
      </c>
      <c r="J180" s="1">
        <f>'NWAU per episode Acute Adm'!E180-F180</f>
        <v>3961.9600000000005</v>
      </c>
      <c r="K180" s="1">
        <f t="shared" si="11"/>
        <v>146592.52000000002</v>
      </c>
    </row>
    <row r="181" spans="1:11" x14ac:dyDescent="0.45">
      <c r="A181" t="s">
        <v>182</v>
      </c>
      <c r="B181">
        <v>77</v>
      </c>
      <c r="C181" s="1">
        <v>5544</v>
      </c>
      <c r="D181" s="12">
        <f>VLOOKUP(A181,'NWAU per episode Acute Adm'!$A$2:$C$388,3,FALSE)</f>
        <v>3.02</v>
      </c>
      <c r="E181" s="12">
        <f t="shared" si="8"/>
        <v>232.54</v>
      </c>
      <c r="F181" s="14">
        <f t="shared" si="9"/>
        <v>16742.88</v>
      </c>
      <c r="G181" s="14">
        <f t="shared" si="10"/>
        <v>1289201.76</v>
      </c>
      <c r="H181" s="12"/>
      <c r="I181" s="1">
        <f>NEP!$C$6-C181</f>
        <v>-224</v>
      </c>
      <c r="J181" s="1">
        <f>'NWAU per episode Acute Adm'!E181-F181</f>
        <v>-676.47999999999956</v>
      </c>
      <c r="K181" s="1">
        <f t="shared" si="11"/>
        <v>-52088.959999999963</v>
      </c>
    </row>
    <row r="182" spans="1:11" x14ac:dyDescent="0.45">
      <c r="A182" t="s">
        <v>183</v>
      </c>
      <c r="B182">
        <v>374</v>
      </c>
      <c r="C182" s="1">
        <v>6221</v>
      </c>
      <c r="D182" s="12">
        <f>VLOOKUP(A182,'NWAU per episode Acute Adm'!$A$2:$C$388,3,FALSE)</f>
        <v>1.59</v>
      </c>
      <c r="E182" s="12">
        <f t="shared" si="8"/>
        <v>594.66000000000008</v>
      </c>
      <c r="F182" s="14">
        <f t="shared" si="9"/>
        <v>9891.3900000000012</v>
      </c>
      <c r="G182" s="14">
        <f t="shared" si="10"/>
        <v>3699379.8600000003</v>
      </c>
      <c r="H182" s="12"/>
      <c r="I182" s="1">
        <f>NEP!$C$6-C182</f>
        <v>-901</v>
      </c>
      <c r="J182" s="1">
        <f>'NWAU per episode Acute Adm'!E182-F182</f>
        <v>-1432.5900000000001</v>
      </c>
      <c r="K182" s="1">
        <f t="shared" si="11"/>
        <v>-535788.66</v>
      </c>
    </row>
    <row r="183" spans="1:11" x14ac:dyDescent="0.45">
      <c r="A183" t="s">
        <v>184</v>
      </c>
      <c r="B183">
        <v>42</v>
      </c>
      <c r="C183" s="1">
        <v>5597</v>
      </c>
      <c r="D183" s="12">
        <f>VLOOKUP(A183,'NWAU per episode Acute Adm'!$A$2:$C$388,3,FALSE)</f>
        <v>1.96</v>
      </c>
      <c r="E183" s="12">
        <f t="shared" si="8"/>
        <v>82.32</v>
      </c>
      <c r="F183" s="14">
        <f t="shared" si="9"/>
        <v>10970.119999999999</v>
      </c>
      <c r="G183" s="14">
        <f t="shared" si="10"/>
        <v>460745.04</v>
      </c>
      <c r="H183" s="12"/>
      <c r="I183" s="1">
        <f>NEP!$C$6-C183</f>
        <v>-277</v>
      </c>
      <c r="J183" s="1">
        <f>'NWAU per episode Acute Adm'!E183-F183</f>
        <v>-542.92000000000007</v>
      </c>
      <c r="K183" s="1">
        <f t="shared" si="11"/>
        <v>-22802.640000000003</v>
      </c>
    </row>
    <row r="184" spans="1:11" x14ac:dyDescent="0.45">
      <c r="A184" t="s">
        <v>185</v>
      </c>
      <c r="B184">
        <v>38</v>
      </c>
      <c r="C184" s="1">
        <v>8381</v>
      </c>
      <c r="D184" s="12">
        <f>VLOOKUP(A184,'NWAU per episode Acute Adm'!$A$2:$C$388,3,FALSE)</f>
        <v>0.68</v>
      </c>
      <c r="E184" s="12">
        <f t="shared" si="8"/>
        <v>25.840000000000003</v>
      </c>
      <c r="F184" s="14">
        <f t="shared" si="9"/>
        <v>5699.0800000000008</v>
      </c>
      <c r="G184" s="14">
        <f t="shared" si="10"/>
        <v>216565.04000000004</v>
      </c>
      <c r="H184" s="12"/>
      <c r="I184" s="1">
        <f>NEP!$C$6-C184</f>
        <v>-3061</v>
      </c>
      <c r="J184" s="1">
        <f>'NWAU per episode Acute Adm'!E184-F184</f>
        <v>-2081.4800000000005</v>
      </c>
      <c r="K184" s="1">
        <f t="shared" si="11"/>
        <v>-79096.24000000002</v>
      </c>
    </row>
    <row r="185" spans="1:11" x14ac:dyDescent="0.45">
      <c r="A185" t="s">
        <v>186</v>
      </c>
      <c r="B185">
        <v>38</v>
      </c>
      <c r="C185" s="1">
        <v>7755</v>
      </c>
      <c r="D185" s="12">
        <f>VLOOKUP(A185,'NWAU per episode Acute Adm'!$A$2:$C$388,3,FALSE)</f>
        <v>2.29</v>
      </c>
      <c r="E185" s="12">
        <f t="shared" si="8"/>
        <v>87.02</v>
      </c>
      <c r="F185" s="14">
        <f t="shared" si="9"/>
        <v>17758.95</v>
      </c>
      <c r="G185" s="14">
        <f t="shared" si="10"/>
        <v>674840.1</v>
      </c>
      <c r="H185" s="12"/>
      <c r="I185" s="1">
        <f>NEP!$C$6-C185</f>
        <v>-2435</v>
      </c>
      <c r="J185" s="1">
        <f>'NWAU per episode Acute Adm'!E185-F185</f>
        <v>-5576.1500000000015</v>
      </c>
      <c r="K185" s="1">
        <f t="shared" si="11"/>
        <v>-211893.70000000007</v>
      </c>
    </row>
    <row r="186" spans="1:11" x14ac:dyDescent="0.45">
      <c r="A186" t="s">
        <v>187</v>
      </c>
      <c r="B186">
        <v>84</v>
      </c>
      <c r="C186" s="1">
        <v>5555</v>
      </c>
      <c r="D186" s="12">
        <f>VLOOKUP(A186,'NWAU per episode Acute Adm'!$A$2:$C$388,3,FALSE)</f>
        <v>0.88</v>
      </c>
      <c r="E186" s="12">
        <f t="shared" si="8"/>
        <v>73.92</v>
      </c>
      <c r="F186" s="14">
        <f t="shared" si="9"/>
        <v>4888.3999999999996</v>
      </c>
      <c r="G186" s="14">
        <f t="shared" si="10"/>
        <v>410625.6</v>
      </c>
      <c r="H186" s="12"/>
      <c r="I186" s="1">
        <f>NEP!$C$6-C186</f>
        <v>-235</v>
      </c>
      <c r="J186" s="1">
        <f>'NWAU per episode Acute Adm'!E186-F186</f>
        <v>-206.79999999999927</v>
      </c>
      <c r="K186" s="1">
        <f t="shared" si="11"/>
        <v>-17371.199999999939</v>
      </c>
    </row>
    <row r="187" spans="1:11" x14ac:dyDescent="0.45">
      <c r="A187" t="s">
        <v>188</v>
      </c>
      <c r="B187">
        <v>71</v>
      </c>
      <c r="C187" s="1">
        <v>6725</v>
      </c>
      <c r="D187" s="12">
        <f>VLOOKUP(A187,'NWAU per episode Acute Adm'!$A$2:$C$388,3,FALSE)</f>
        <v>2.3199999999999998</v>
      </c>
      <c r="E187" s="12">
        <f t="shared" si="8"/>
        <v>164.72</v>
      </c>
      <c r="F187" s="14">
        <f t="shared" si="9"/>
        <v>15601.999999999998</v>
      </c>
      <c r="G187" s="14">
        <f t="shared" si="10"/>
        <v>1107741.9999999998</v>
      </c>
      <c r="H187" s="12"/>
      <c r="I187" s="1">
        <f>NEP!$C$6-C187</f>
        <v>-1405</v>
      </c>
      <c r="J187" s="1">
        <f>'NWAU per episode Acute Adm'!E187-F187</f>
        <v>-3259.5999999999985</v>
      </c>
      <c r="K187" s="1">
        <f t="shared" si="11"/>
        <v>-231431.59999999989</v>
      </c>
    </row>
    <row r="188" spans="1:11" x14ac:dyDescent="0.45">
      <c r="A188" t="s">
        <v>189</v>
      </c>
      <c r="B188">
        <v>200</v>
      </c>
      <c r="C188" s="1">
        <v>7208</v>
      </c>
      <c r="D188" s="12">
        <f>VLOOKUP(A188,'NWAU per episode Acute Adm'!$A$2:$C$388,3,FALSE)</f>
        <v>0.73</v>
      </c>
      <c r="E188" s="12">
        <f t="shared" si="8"/>
        <v>146</v>
      </c>
      <c r="F188" s="14">
        <f t="shared" si="9"/>
        <v>5261.84</v>
      </c>
      <c r="G188" s="14">
        <f t="shared" si="10"/>
        <v>1052368</v>
      </c>
      <c r="H188" s="12"/>
      <c r="I188" s="1">
        <f>NEP!$C$6-C188</f>
        <v>-1888</v>
      </c>
      <c r="J188" s="1">
        <f>'NWAU per episode Acute Adm'!E188-F188</f>
        <v>-1378.2400000000002</v>
      </c>
      <c r="K188" s="1">
        <f t="shared" si="11"/>
        <v>-275648.00000000006</v>
      </c>
    </row>
    <row r="189" spans="1:11" x14ac:dyDescent="0.45">
      <c r="A189" t="s">
        <v>190</v>
      </c>
      <c r="B189">
        <v>35</v>
      </c>
      <c r="C189" s="1">
        <v>7844</v>
      </c>
      <c r="D189" s="12">
        <f>VLOOKUP(A189,'NWAU per episode Acute Adm'!$A$2:$C$388,3,FALSE)</f>
        <v>2.04</v>
      </c>
      <c r="E189" s="12">
        <f t="shared" si="8"/>
        <v>71.400000000000006</v>
      </c>
      <c r="F189" s="14">
        <f t="shared" si="9"/>
        <v>16001.76</v>
      </c>
      <c r="G189" s="14">
        <f t="shared" si="10"/>
        <v>560061.6</v>
      </c>
      <c r="H189" s="12"/>
      <c r="I189" s="1">
        <f>NEP!$C$6-C189</f>
        <v>-2524</v>
      </c>
      <c r="J189" s="1">
        <f>'NWAU per episode Acute Adm'!E189-F189</f>
        <v>-5148.9599999999991</v>
      </c>
      <c r="K189" s="1">
        <f t="shared" si="11"/>
        <v>-180213.59999999998</v>
      </c>
    </row>
    <row r="190" spans="1:11" x14ac:dyDescent="0.45">
      <c r="A190" t="s">
        <v>191</v>
      </c>
      <c r="B190">
        <v>35</v>
      </c>
      <c r="C190" s="1">
        <v>6285</v>
      </c>
      <c r="D190" s="12">
        <f>VLOOKUP(A190,'NWAU per episode Acute Adm'!$A$2:$C$388,3,FALSE)</f>
        <v>0.64</v>
      </c>
      <c r="E190" s="12">
        <f t="shared" si="8"/>
        <v>22.400000000000002</v>
      </c>
      <c r="F190" s="14">
        <f t="shared" si="9"/>
        <v>4022.4</v>
      </c>
      <c r="G190" s="14">
        <f t="shared" si="10"/>
        <v>140784</v>
      </c>
      <c r="H190" s="12"/>
      <c r="I190" s="1">
        <f>NEP!$C$6-C190</f>
        <v>-965</v>
      </c>
      <c r="J190" s="1">
        <f>'NWAU per episode Acute Adm'!E190-F190</f>
        <v>-617.59999999999945</v>
      </c>
      <c r="K190" s="1">
        <f t="shared" si="11"/>
        <v>-21615.999999999982</v>
      </c>
    </row>
    <row r="191" spans="1:11" x14ac:dyDescent="0.45">
      <c r="A191" t="s">
        <v>192</v>
      </c>
      <c r="B191">
        <v>101</v>
      </c>
      <c r="C191" s="1">
        <v>6338</v>
      </c>
      <c r="D191" s="12">
        <f>VLOOKUP(A191,'NWAU per episode Acute Adm'!$A$2:$C$388,3,FALSE)</f>
        <v>2.0299999999999998</v>
      </c>
      <c r="E191" s="12">
        <f t="shared" si="8"/>
        <v>205.02999999999997</v>
      </c>
      <c r="F191" s="14">
        <f t="shared" si="9"/>
        <v>12866.14</v>
      </c>
      <c r="G191" s="14">
        <f t="shared" si="10"/>
        <v>1299480.1399999999</v>
      </c>
      <c r="H191" s="12"/>
      <c r="I191" s="1">
        <f>NEP!$C$6-C191</f>
        <v>-1018</v>
      </c>
      <c r="J191" s="1">
        <f>'NWAU per episode Acute Adm'!E191-F191</f>
        <v>-2066.5400000000009</v>
      </c>
      <c r="K191" s="1">
        <f t="shared" si="11"/>
        <v>-208720.5400000001</v>
      </c>
    </row>
    <row r="192" spans="1:11" x14ac:dyDescent="0.45">
      <c r="A192" t="s">
        <v>193</v>
      </c>
      <c r="B192">
        <v>330</v>
      </c>
      <c r="C192" s="1">
        <v>7227</v>
      </c>
      <c r="D192" s="12">
        <f>VLOOKUP(A192,'NWAU per episode Acute Adm'!$A$2:$C$388,3,FALSE)</f>
        <v>0.64</v>
      </c>
      <c r="E192" s="12">
        <f t="shared" si="8"/>
        <v>211.20000000000002</v>
      </c>
      <c r="F192" s="14">
        <f t="shared" si="9"/>
        <v>4625.28</v>
      </c>
      <c r="G192" s="14">
        <f t="shared" si="10"/>
        <v>1526342.4</v>
      </c>
      <c r="H192" s="12"/>
      <c r="I192" s="1">
        <f>NEP!$C$6-C192</f>
        <v>-1907</v>
      </c>
      <c r="J192" s="1">
        <f>'NWAU per episode Acute Adm'!E192-F192</f>
        <v>-1220.4799999999996</v>
      </c>
      <c r="K192" s="1">
        <f t="shared" si="11"/>
        <v>-402758.39999999985</v>
      </c>
    </row>
    <row r="193" spans="1:11" x14ac:dyDescent="0.45">
      <c r="A193" t="s">
        <v>194</v>
      </c>
      <c r="B193">
        <v>85</v>
      </c>
      <c r="C193" s="1">
        <v>6365</v>
      </c>
      <c r="D193" s="12">
        <f>VLOOKUP(A193,'NWAU per episode Acute Adm'!$A$2:$C$388,3,FALSE)</f>
        <v>3.8</v>
      </c>
      <c r="E193" s="12">
        <f t="shared" si="8"/>
        <v>323</v>
      </c>
      <c r="F193" s="14">
        <f t="shared" si="9"/>
        <v>24187</v>
      </c>
      <c r="G193" s="14">
        <f t="shared" si="10"/>
        <v>2055895</v>
      </c>
      <c r="H193" s="12"/>
      <c r="I193" s="1">
        <f>NEP!$C$6-C193</f>
        <v>-1045</v>
      </c>
      <c r="J193" s="1">
        <f>'NWAU per episode Acute Adm'!E193-F193</f>
        <v>-3971</v>
      </c>
      <c r="K193" s="1">
        <f t="shared" si="11"/>
        <v>-337535</v>
      </c>
    </row>
    <row r="194" spans="1:11" x14ac:dyDescent="0.45">
      <c r="A194" t="s">
        <v>195</v>
      </c>
      <c r="B194">
        <v>49</v>
      </c>
      <c r="C194" s="1">
        <v>5104</v>
      </c>
      <c r="D194" s="12">
        <f>VLOOKUP(A194,'NWAU per episode Acute Adm'!$A$2:$C$388,3,FALSE)</f>
        <v>3.57</v>
      </c>
      <c r="E194" s="12">
        <f t="shared" si="8"/>
        <v>174.92999999999998</v>
      </c>
      <c r="F194" s="14">
        <f t="shared" si="9"/>
        <v>18221.28</v>
      </c>
      <c r="G194" s="14">
        <f t="shared" si="10"/>
        <v>892842.72</v>
      </c>
      <c r="H194" s="12"/>
      <c r="I194" s="1">
        <f>NEP!$C$6-C194</f>
        <v>216</v>
      </c>
      <c r="J194" s="1">
        <f>'NWAU per episode Acute Adm'!E194-F194</f>
        <v>771.11999999999898</v>
      </c>
      <c r="K194" s="1">
        <f t="shared" si="11"/>
        <v>37784.879999999946</v>
      </c>
    </row>
    <row r="195" spans="1:11" x14ac:dyDescent="0.45">
      <c r="A195" t="s">
        <v>196</v>
      </c>
      <c r="B195">
        <v>34</v>
      </c>
      <c r="C195" s="1">
        <v>6619</v>
      </c>
      <c r="D195" s="12">
        <f>VLOOKUP(A195,'NWAU per episode Acute Adm'!$A$2:$C$388,3,FALSE)</f>
        <v>3.82</v>
      </c>
      <c r="E195" s="12">
        <f t="shared" ref="E195:E258" si="12">D195*B195</f>
        <v>129.88</v>
      </c>
      <c r="F195" s="14">
        <f t="shared" ref="F195:F258" si="13">C195*D195</f>
        <v>25284.579999999998</v>
      </c>
      <c r="G195" s="14">
        <f t="shared" ref="G195:G258" si="14">F195*B195</f>
        <v>859675.72</v>
      </c>
      <c r="H195" s="12"/>
      <c r="I195" s="1">
        <f>NEP!$C$6-C195</f>
        <v>-1299</v>
      </c>
      <c r="J195" s="1">
        <f>'NWAU per episode Acute Adm'!E195-F195</f>
        <v>-4962.18</v>
      </c>
      <c r="K195" s="1">
        <f t="shared" ref="K195:K258" si="15">J195*B195</f>
        <v>-168714.12</v>
      </c>
    </row>
    <row r="196" spans="1:11" x14ac:dyDescent="0.45">
      <c r="A196" t="s">
        <v>197</v>
      </c>
      <c r="B196">
        <v>33</v>
      </c>
      <c r="C196" s="1">
        <v>7285</v>
      </c>
      <c r="D196" s="12">
        <f>VLOOKUP(A196,'NWAU per episode Acute Adm'!$A$2:$C$388,3,FALSE)</f>
        <v>6.71</v>
      </c>
      <c r="E196" s="12">
        <f t="shared" si="12"/>
        <v>221.43</v>
      </c>
      <c r="F196" s="14">
        <f t="shared" si="13"/>
        <v>48882.35</v>
      </c>
      <c r="G196" s="14">
        <f t="shared" si="14"/>
        <v>1613117.55</v>
      </c>
      <c r="H196" s="12"/>
      <c r="I196" s="1">
        <f>NEP!$C$6-C196</f>
        <v>-1965</v>
      </c>
      <c r="J196" s="1">
        <f>'NWAU per episode Acute Adm'!E196-F196</f>
        <v>-13185.149999999994</v>
      </c>
      <c r="K196" s="1">
        <f t="shared" si="15"/>
        <v>-435109.94999999984</v>
      </c>
    </row>
    <row r="197" spans="1:11" x14ac:dyDescent="0.45">
      <c r="A197" t="s">
        <v>198</v>
      </c>
      <c r="B197">
        <v>61</v>
      </c>
      <c r="C197" s="1">
        <v>7794</v>
      </c>
      <c r="D197" s="12">
        <f>VLOOKUP(A197,'NWAU per episode Acute Adm'!$A$2:$C$388,3,FALSE)</f>
        <v>3.89</v>
      </c>
      <c r="E197" s="12">
        <f t="shared" si="12"/>
        <v>237.29000000000002</v>
      </c>
      <c r="F197" s="14">
        <f t="shared" si="13"/>
        <v>30318.66</v>
      </c>
      <c r="G197" s="14">
        <f t="shared" si="14"/>
        <v>1849438.26</v>
      </c>
      <c r="H197" s="12"/>
      <c r="I197" s="1">
        <f>NEP!$C$6-C197</f>
        <v>-2474</v>
      </c>
      <c r="J197" s="1">
        <f>'NWAU per episode Acute Adm'!E197-F197</f>
        <v>-9623.86</v>
      </c>
      <c r="K197" s="1">
        <f t="shared" si="15"/>
        <v>-587055.46000000008</v>
      </c>
    </row>
    <row r="198" spans="1:11" x14ac:dyDescent="0.45">
      <c r="A198" t="s">
        <v>199</v>
      </c>
      <c r="B198">
        <v>102</v>
      </c>
      <c r="C198" s="1">
        <v>6938</v>
      </c>
      <c r="D198" s="12">
        <f>VLOOKUP(A198,'NWAU per episode Acute Adm'!$A$2:$C$388,3,FALSE)</f>
        <v>2.65</v>
      </c>
      <c r="E198" s="12">
        <f t="shared" si="12"/>
        <v>270.3</v>
      </c>
      <c r="F198" s="14">
        <f t="shared" si="13"/>
        <v>18385.7</v>
      </c>
      <c r="G198" s="14">
        <f t="shared" si="14"/>
        <v>1875341.4000000001</v>
      </c>
      <c r="H198" s="12"/>
      <c r="I198" s="1">
        <f>NEP!$C$6-C198</f>
        <v>-1618</v>
      </c>
      <c r="J198" s="1">
        <f>'NWAU per episode Acute Adm'!E198-F198</f>
        <v>-4287.7000000000007</v>
      </c>
      <c r="K198" s="1">
        <f t="shared" si="15"/>
        <v>-437345.40000000008</v>
      </c>
    </row>
    <row r="199" spans="1:11" x14ac:dyDescent="0.45">
      <c r="A199" t="s">
        <v>200</v>
      </c>
      <c r="B199">
        <v>53</v>
      </c>
      <c r="C199" s="1">
        <v>6805</v>
      </c>
      <c r="D199" s="12">
        <f>VLOOKUP(A199,'NWAU per episode Acute Adm'!$A$2:$C$388,3,FALSE)</f>
        <v>4.72</v>
      </c>
      <c r="E199" s="12">
        <f t="shared" si="12"/>
        <v>250.16</v>
      </c>
      <c r="F199" s="14">
        <f t="shared" si="13"/>
        <v>32119.599999999999</v>
      </c>
      <c r="G199" s="14">
        <f t="shared" si="14"/>
        <v>1702338.7999999998</v>
      </c>
      <c r="H199" s="12"/>
      <c r="I199" s="1">
        <f>NEP!$C$6-C199</f>
        <v>-1485</v>
      </c>
      <c r="J199" s="1">
        <f>'NWAU per episode Acute Adm'!E199-F199</f>
        <v>-7009.2000000000007</v>
      </c>
      <c r="K199" s="1">
        <f t="shared" si="15"/>
        <v>-371487.60000000003</v>
      </c>
    </row>
    <row r="200" spans="1:11" x14ac:dyDescent="0.45">
      <c r="A200" t="s">
        <v>201</v>
      </c>
      <c r="B200">
        <v>70</v>
      </c>
      <c r="C200" s="1">
        <v>7231</v>
      </c>
      <c r="D200" s="12">
        <f>VLOOKUP(A200,'NWAU per episode Acute Adm'!$A$2:$C$388,3,FALSE)</f>
        <v>2.31</v>
      </c>
      <c r="E200" s="12">
        <f t="shared" si="12"/>
        <v>161.70000000000002</v>
      </c>
      <c r="F200" s="14">
        <f t="shared" si="13"/>
        <v>16703.61</v>
      </c>
      <c r="G200" s="14">
        <f t="shared" si="14"/>
        <v>1169252.7</v>
      </c>
      <c r="H200" s="12"/>
      <c r="I200" s="1">
        <f>NEP!$C$6-C200</f>
        <v>-1911</v>
      </c>
      <c r="J200" s="1">
        <f>'NWAU per episode Acute Adm'!E200-F200</f>
        <v>-4414.409999999998</v>
      </c>
      <c r="K200" s="1">
        <f t="shared" si="15"/>
        <v>-309008.69999999984</v>
      </c>
    </row>
    <row r="201" spans="1:11" x14ac:dyDescent="0.45">
      <c r="A201" t="s">
        <v>202</v>
      </c>
      <c r="B201">
        <v>88</v>
      </c>
      <c r="C201" s="1">
        <v>6540</v>
      </c>
      <c r="D201" s="12">
        <f>VLOOKUP(A201,'NWAU per episode Acute Adm'!$A$2:$C$388,3,FALSE)</f>
        <v>2.04</v>
      </c>
      <c r="E201" s="12">
        <f t="shared" si="12"/>
        <v>179.52</v>
      </c>
      <c r="F201" s="14">
        <f t="shared" si="13"/>
        <v>13341.6</v>
      </c>
      <c r="G201" s="14">
        <f t="shared" si="14"/>
        <v>1174060.8</v>
      </c>
      <c r="H201" s="12"/>
      <c r="I201" s="1">
        <f>NEP!$C$6-C201</f>
        <v>-1220</v>
      </c>
      <c r="J201" s="1">
        <f>'NWAU per episode Acute Adm'!E201-F201</f>
        <v>-2488.7999999999993</v>
      </c>
      <c r="K201" s="1">
        <f t="shared" si="15"/>
        <v>-219014.39999999994</v>
      </c>
    </row>
    <row r="202" spans="1:11" x14ac:dyDescent="0.45">
      <c r="A202" t="s">
        <v>203</v>
      </c>
      <c r="B202">
        <v>41</v>
      </c>
      <c r="C202" s="1">
        <v>5933</v>
      </c>
      <c r="D202" s="12">
        <f>VLOOKUP(A202,'NWAU per episode Acute Adm'!$A$2:$C$388,3,FALSE)</f>
        <v>5.44</v>
      </c>
      <c r="E202" s="12">
        <f t="shared" si="12"/>
        <v>223.04000000000002</v>
      </c>
      <c r="F202" s="14">
        <f t="shared" si="13"/>
        <v>32275.520000000004</v>
      </c>
      <c r="G202" s="14">
        <f t="shared" si="14"/>
        <v>1323296.32</v>
      </c>
      <c r="H202" s="12"/>
      <c r="I202" s="1">
        <f>NEP!$C$6-C202</f>
        <v>-613</v>
      </c>
      <c r="J202" s="1">
        <f>'NWAU per episode Acute Adm'!E202-F202</f>
        <v>-3334.7200000000012</v>
      </c>
      <c r="K202" s="1">
        <f t="shared" si="15"/>
        <v>-136723.52000000005</v>
      </c>
    </row>
    <row r="203" spans="1:11" x14ac:dyDescent="0.45">
      <c r="A203" t="s">
        <v>204</v>
      </c>
      <c r="B203">
        <v>65</v>
      </c>
      <c r="C203" s="1">
        <v>7440</v>
      </c>
      <c r="D203" s="12">
        <f>VLOOKUP(A203,'NWAU per episode Acute Adm'!$A$2:$C$388,3,FALSE)</f>
        <v>2.7</v>
      </c>
      <c r="E203" s="12">
        <f t="shared" si="12"/>
        <v>175.5</v>
      </c>
      <c r="F203" s="14">
        <f t="shared" si="13"/>
        <v>20088</v>
      </c>
      <c r="G203" s="14">
        <f t="shared" si="14"/>
        <v>1305720</v>
      </c>
      <c r="H203" s="12"/>
      <c r="I203" s="1">
        <f>NEP!$C$6-C203</f>
        <v>-2120</v>
      </c>
      <c r="J203" s="1">
        <f>'NWAU per episode Acute Adm'!E203-F203</f>
        <v>-5724</v>
      </c>
      <c r="K203" s="1">
        <f t="shared" si="15"/>
        <v>-372060</v>
      </c>
    </row>
    <row r="204" spans="1:11" x14ac:dyDescent="0.45">
      <c r="A204" t="s">
        <v>205</v>
      </c>
      <c r="B204">
        <v>162</v>
      </c>
      <c r="C204" s="1">
        <v>7490</v>
      </c>
      <c r="D204" s="12">
        <f>VLOOKUP(A204,'NWAU per episode Acute Adm'!$A$2:$C$388,3,FALSE)</f>
        <v>1.81</v>
      </c>
      <c r="E204" s="12">
        <f t="shared" si="12"/>
        <v>293.22000000000003</v>
      </c>
      <c r="F204" s="14">
        <f t="shared" si="13"/>
        <v>13556.9</v>
      </c>
      <c r="G204" s="14">
        <f t="shared" si="14"/>
        <v>2196217.7999999998</v>
      </c>
      <c r="H204" s="12"/>
      <c r="I204" s="1">
        <f>NEP!$C$6-C204</f>
        <v>-2170</v>
      </c>
      <c r="J204" s="1">
        <f>'NWAU per episode Acute Adm'!E204-F204</f>
        <v>-3927.6999999999989</v>
      </c>
      <c r="K204" s="1">
        <f t="shared" si="15"/>
        <v>-636287.39999999979</v>
      </c>
    </row>
    <row r="205" spans="1:11" x14ac:dyDescent="0.45">
      <c r="A205" t="s">
        <v>206</v>
      </c>
      <c r="B205">
        <v>30</v>
      </c>
      <c r="C205" s="1">
        <v>7360</v>
      </c>
      <c r="D205" s="12">
        <f>VLOOKUP(A205,'NWAU per episode Acute Adm'!$A$2:$C$388,3,FALSE)</f>
        <v>2.33</v>
      </c>
      <c r="E205" s="12">
        <f t="shared" si="12"/>
        <v>69.900000000000006</v>
      </c>
      <c r="F205" s="14">
        <f t="shared" si="13"/>
        <v>17148.8</v>
      </c>
      <c r="G205" s="14">
        <f t="shared" si="14"/>
        <v>514464</v>
      </c>
      <c r="H205" s="12"/>
      <c r="I205" s="1">
        <f>NEP!$C$6-C205</f>
        <v>-2040</v>
      </c>
      <c r="J205" s="1">
        <f>'NWAU per episode Acute Adm'!E205-F205</f>
        <v>-4753.1999999999971</v>
      </c>
      <c r="K205" s="1">
        <f t="shared" si="15"/>
        <v>-142595.99999999991</v>
      </c>
    </row>
    <row r="206" spans="1:11" x14ac:dyDescent="0.45">
      <c r="A206" t="s">
        <v>207</v>
      </c>
      <c r="B206">
        <v>38</v>
      </c>
      <c r="C206" s="1">
        <v>7991</v>
      </c>
      <c r="D206" s="12">
        <f>VLOOKUP(A206,'NWAU per episode Acute Adm'!$A$2:$C$388,3,FALSE)</f>
        <v>2.4500000000000002</v>
      </c>
      <c r="E206" s="12">
        <f t="shared" si="12"/>
        <v>93.100000000000009</v>
      </c>
      <c r="F206" s="14">
        <f t="shared" si="13"/>
        <v>19577.95</v>
      </c>
      <c r="G206" s="14">
        <f t="shared" si="14"/>
        <v>743962.1</v>
      </c>
      <c r="H206" s="12"/>
      <c r="I206" s="1">
        <f>NEP!$C$6-C206</f>
        <v>-2671</v>
      </c>
      <c r="J206" s="1">
        <f>'NWAU per episode Acute Adm'!E206-F206</f>
        <v>-6543.9499999999989</v>
      </c>
      <c r="K206" s="1">
        <f t="shared" si="15"/>
        <v>-248670.09999999995</v>
      </c>
    </row>
    <row r="207" spans="1:11" x14ac:dyDescent="0.45">
      <c r="A207" t="s">
        <v>208</v>
      </c>
      <c r="B207">
        <v>177</v>
      </c>
      <c r="C207" s="1">
        <v>6906</v>
      </c>
      <c r="D207" s="12">
        <f>VLOOKUP(A207,'NWAU per episode Acute Adm'!$A$2:$C$388,3,FALSE)</f>
        <v>1.5</v>
      </c>
      <c r="E207" s="12">
        <f t="shared" si="12"/>
        <v>265.5</v>
      </c>
      <c r="F207" s="14">
        <f t="shared" si="13"/>
        <v>10359</v>
      </c>
      <c r="G207" s="14">
        <f t="shared" si="14"/>
        <v>1833543</v>
      </c>
      <c r="H207" s="12"/>
      <c r="I207" s="1">
        <f>NEP!$C$6-C207</f>
        <v>-1586</v>
      </c>
      <c r="J207" s="1">
        <f>'NWAU per episode Acute Adm'!E207-F207</f>
        <v>-2379</v>
      </c>
      <c r="K207" s="1">
        <f t="shared" si="15"/>
        <v>-421083</v>
      </c>
    </row>
    <row r="208" spans="1:11" x14ac:dyDescent="0.45">
      <c r="A208" t="s">
        <v>209</v>
      </c>
      <c r="B208">
        <v>54</v>
      </c>
      <c r="C208" s="1">
        <v>6105</v>
      </c>
      <c r="D208" s="12">
        <f>VLOOKUP(A208,'NWAU per episode Acute Adm'!$A$2:$C$388,3,FALSE)</f>
        <v>1.25</v>
      </c>
      <c r="E208" s="12">
        <f t="shared" si="12"/>
        <v>67.5</v>
      </c>
      <c r="F208" s="14">
        <f t="shared" si="13"/>
        <v>7631.25</v>
      </c>
      <c r="G208" s="14">
        <f t="shared" si="14"/>
        <v>412087.5</v>
      </c>
      <c r="H208" s="12"/>
      <c r="I208" s="1">
        <f>NEP!$C$6-C208</f>
        <v>-785</v>
      </c>
      <c r="J208" s="1">
        <f>'NWAU per episode Acute Adm'!E208-F208</f>
        <v>-981.25</v>
      </c>
      <c r="K208" s="1">
        <f t="shared" si="15"/>
        <v>-52987.5</v>
      </c>
    </row>
    <row r="209" spans="1:11" x14ac:dyDescent="0.45">
      <c r="A209" t="s">
        <v>210</v>
      </c>
      <c r="B209">
        <v>34</v>
      </c>
      <c r="C209" s="1">
        <v>8383</v>
      </c>
      <c r="D209" s="12">
        <f>VLOOKUP(A209,'NWAU per episode Acute Adm'!$A$2:$C$388,3,FALSE)</f>
        <v>1.25</v>
      </c>
      <c r="E209" s="12">
        <f t="shared" si="12"/>
        <v>42.5</v>
      </c>
      <c r="F209" s="14">
        <f t="shared" si="13"/>
        <v>10478.75</v>
      </c>
      <c r="G209" s="14">
        <f t="shared" si="14"/>
        <v>356277.5</v>
      </c>
      <c r="H209" s="12"/>
      <c r="I209" s="1">
        <f>NEP!$C$6-C209</f>
        <v>-3063</v>
      </c>
      <c r="J209" s="1">
        <f>'NWAU per episode Acute Adm'!E209-F209</f>
        <v>-3828.75</v>
      </c>
      <c r="K209" s="1">
        <f t="shared" si="15"/>
        <v>-130177.5</v>
      </c>
    </row>
    <row r="210" spans="1:11" x14ac:dyDescent="0.45">
      <c r="A210" t="s">
        <v>211</v>
      </c>
      <c r="B210">
        <v>120</v>
      </c>
      <c r="C210" s="1">
        <v>6524</v>
      </c>
      <c r="D210" s="12">
        <f>VLOOKUP(A210,'NWAU per episode Acute Adm'!$A$2:$C$388,3,FALSE)</f>
        <v>0.57999999999999996</v>
      </c>
      <c r="E210" s="12">
        <f t="shared" si="12"/>
        <v>69.599999999999994</v>
      </c>
      <c r="F210" s="14">
        <f t="shared" si="13"/>
        <v>3783.9199999999996</v>
      </c>
      <c r="G210" s="14">
        <f t="shared" si="14"/>
        <v>454070.39999999997</v>
      </c>
      <c r="H210" s="12"/>
      <c r="I210" s="1">
        <f>NEP!$C$6-C210</f>
        <v>-1204</v>
      </c>
      <c r="J210" s="1">
        <f>'NWAU per episode Acute Adm'!E210-F210</f>
        <v>-698.32000000000016</v>
      </c>
      <c r="K210" s="1">
        <f t="shared" si="15"/>
        <v>-83798.400000000023</v>
      </c>
    </row>
    <row r="211" spans="1:11" x14ac:dyDescent="0.45">
      <c r="A211" t="s">
        <v>212</v>
      </c>
      <c r="B211">
        <v>34</v>
      </c>
      <c r="C211" s="1">
        <v>6507</v>
      </c>
      <c r="D211" s="12">
        <f>VLOOKUP(A211,'NWAU per episode Acute Adm'!$A$2:$C$388,3,FALSE)</f>
        <v>4.6399999999999997</v>
      </c>
      <c r="E211" s="12">
        <f t="shared" si="12"/>
        <v>157.76</v>
      </c>
      <c r="F211" s="14">
        <f t="shared" si="13"/>
        <v>30192.48</v>
      </c>
      <c r="G211" s="14">
        <f t="shared" si="14"/>
        <v>1026544.32</v>
      </c>
      <c r="H211" s="12"/>
      <c r="I211" s="1">
        <f>NEP!$C$6-C211</f>
        <v>-1187</v>
      </c>
      <c r="J211" s="1">
        <f>'NWAU per episode Acute Adm'!E211-F211</f>
        <v>-5507.68</v>
      </c>
      <c r="K211" s="1">
        <f t="shared" si="15"/>
        <v>-187261.12</v>
      </c>
    </row>
    <row r="212" spans="1:11" x14ac:dyDescent="0.45">
      <c r="A212" t="s">
        <v>213</v>
      </c>
      <c r="B212">
        <v>158</v>
      </c>
      <c r="C212" s="1">
        <v>6611</v>
      </c>
      <c r="D212" s="12">
        <f>VLOOKUP(A212,'NWAU per episode Acute Adm'!$A$2:$C$388,3,FALSE)</f>
        <v>1.0900000000000001</v>
      </c>
      <c r="E212" s="12">
        <f t="shared" si="12"/>
        <v>172.22</v>
      </c>
      <c r="F212" s="14">
        <f t="shared" si="13"/>
        <v>7205.9900000000007</v>
      </c>
      <c r="G212" s="14">
        <f t="shared" si="14"/>
        <v>1138546.4200000002</v>
      </c>
      <c r="H212" s="12"/>
      <c r="I212" s="1">
        <f>NEP!$C$6-C212</f>
        <v>-1291</v>
      </c>
      <c r="J212" s="1">
        <f>'NWAU per episode Acute Adm'!E212-F212</f>
        <v>-1407.1900000000005</v>
      </c>
      <c r="K212" s="1">
        <f t="shared" si="15"/>
        <v>-222336.02000000008</v>
      </c>
    </row>
    <row r="213" spans="1:11" x14ac:dyDescent="0.45">
      <c r="A213" t="s">
        <v>214</v>
      </c>
      <c r="B213">
        <v>60</v>
      </c>
      <c r="C213" s="1">
        <v>7269</v>
      </c>
      <c r="D213" s="12">
        <f>VLOOKUP(A213,'NWAU per episode Acute Adm'!$A$2:$C$388,3,FALSE)</f>
        <v>1.2</v>
      </c>
      <c r="E213" s="12">
        <f t="shared" si="12"/>
        <v>72</v>
      </c>
      <c r="F213" s="14">
        <f t="shared" si="13"/>
        <v>8722.7999999999993</v>
      </c>
      <c r="G213" s="14">
        <f t="shared" si="14"/>
        <v>523367.99999999994</v>
      </c>
      <c r="H213" s="12"/>
      <c r="I213" s="1">
        <f>NEP!$C$6-C213</f>
        <v>-1949</v>
      </c>
      <c r="J213" s="1">
        <f>'NWAU per episode Acute Adm'!E213-F213</f>
        <v>-2338.7999999999993</v>
      </c>
      <c r="K213" s="1">
        <f t="shared" si="15"/>
        <v>-140327.99999999994</v>
      </c>
    </row>
    <row r="214" spans="1:11" x14ac:dyDescent="0.45">
      <c r="A214" t="s">
        <v>215</v>
      </c>
      <c r="B214">
        <v>323</v>
      </c>
      <c r="C214" s="1">
        <v>7343</v>
      </c>
      <c r="D214" s="12">
        <f>VLOOKUP(A214,'NWAU per episode Acute Adm'!$A$2:$C$388,3,FALSE)</f>
        <v>0.85</v>
      </c>
      <c r="E214" s="12">
        <f t="shared" si="12"/>
        <v>274.55</v>
      </c>
      <c r="F214" s="14">
        <f t="shared" si="13"/>
        <v>6241.55</v>
      </c>
      <c r="G214" s="14">
        <f t="shared" si="14"/>
        <v>2016020.6500000001</v>
      </c>
      <c r="H214" s="12"/>
      <c r="I214" s="1">
        <f>NEP!$C$6-C214</f>
        <v>-2023</v>
      </c>
      <c r="J214" s="1">
        <f>'NWAU per episode Acute Adm'!E214-F214</f>
        <v>-1719.5500000000002</v>
      </c>
      <c r="K214" s="1">
        <f t="shared" si="15"/>
        <v>-555414.65</v>
      </c>
    </row>
    <row r="215" spans="1:11" x14ac:dyDescent="0.45">
      <c r="A215" t="s">
        <v>216</v>
      </c>
      <c r="B215">
        <v>163</v>
      </c>
      <c r="C215" s="1">
        <v>4929</v>
      </c>
      <c r="D215" s="12">
        <f>VLOOKUP(A215,'NWAU per episode Acute Adm'!$A$2:$C$388,3,FALSE)</f>
        <v>3.82</v>
      </c>
      <c r="E215" s="12">
        <f t="shared" si="12"/>
        <v>622.66</v>
      </c>
      <c r="F215" s="14">
        <f t="shared" si="13"/>
        <v>18828.78</v>
      </c>
      <c r="G215" s="14">
        <f t="shared" si="14"/>
        <v>3069091.1399999997</v>
      </c>
      <c r="H215" s="12"/>
      <c r="I215" s="1">
        <f>NEP!$C$6-C215</f>
        <v>391</v>
      </c>
      <c r="J215" s="1">
        <f>'NWAU per episode Acute Adm'!E215-F215</f>
        <v>1493.619999999999</v>
      </c>
      <c r="K215" s="1">
        <f t="shared" si="15"/>
        <v>243460.05999999982</v>
      </c>
    </row>
    <row r="216" spans="1:11" x14ac:dyDescent="0.45">
      <c r="A216" t="s">
        <v>217</v>
      </c>
      <c r="B216">
        <v>41</v>
      </c>
      <c r="C216" s="1">
        <v>7619</v>
      </c>
      <c r="D216" s="12">
        <f>VLOOKUP(A216,'NWAU per episode Acute Adm'!$A$2:$C$388,3,FALSE)</f>
        <v>0.28000000000000003</v>
      </c>
      <c r="E216" s="12">
        <f t="shared" si="12"/>
        <v>11.48</v>
      </c>
      <c r="F216" s="14">
        <f t="shared" si="13"/>
        <v>2133.3200000000002</v>
      </c>
      <c r="G216" s="14">
        <f t="shared" si="14"/>
        <v>87466.12000000001</v>
      </c>
      <c r="H216" s="12"/>
      <c r="I216" s="1">
        <f>NEP!$C$6-C216</f>
        <v>-2299</v>
      </c>
      <c r="J216" s="1">
        <f>'NWAU per episode Acute Adm'!E216-F216</f>
        <v>-643.72</v>
      </c>
      <c r="K216" s="1">
        <f t="shared" si="15"/>
        <v>-26392.52</v>
      </c>
    </row>
    <row r="217" spans="1:11" x14ac:dyDescent="0.45">
      <c r="A217" t="s">
        <v>218</v>
      </c>
      <c r="B217">
        <v>38</v>
      </c>
      <c r="C217" s="1">
        <v>7409</v>
      </c>
      <c r="D217" s="12">
        <f>VLOOKUP(A217,'NWAU per episode Acute Adm'!$A$2:$C$388,3,FALSE)</f>
        <v>1.46</v>
      </c>
      <c r="E217" s="12">
        <f t="shared" si="12"/>
        <v>55.48</v>
      </c>
      <c r="F217" s="14">
        <f t="shared" si="13"/>
        <v>10817.14</v>
      </c>
      <c r="G217" s="14">
        <f t="shared" si="14"/>
        <v>411051.31999999995</v>
      </c>
      <c r="H217" s="12"/>
      <c r="I217" s="1">
        <f>NEP!$C$6-C217</f>
        <v>-2089</v>
      </c>
      <c r="J217" s="1">
        <f>'NWAU per episode Acute Adm'!E217-F217</f>
        <v>-3049.9399999999996</v>
      </c>
      <c r="K217" s="1">
        <f t="shared" si="15"/>
        <v>-115897.71999999999</v>
      </c>
    </row>
    <row r="218" spans="1:11" x14ac:dyDescent="0.45">
      <c r="A218" t="s">
        <v>219</v>
      </c>
      <c r="B218">
        <v>103</v>
      </c>
      <c r="C218" s="1">
        <v>12514</v>
      </c>
      <c r="D218" s="12">
        <f>VLOOKUP(A218,'NWAU per episode Acute Adm'!$A$2:$C$388,3,FALSE)</f>
        <v>0.28999999999999998</v>
      </c>
      <c r="E218" s="12">
        <f t="shared" si="12"/>
        <v>29.869999999999997</v>
      </c>
      <c r="F218" s="14">
        <f t="shared" si="13"/>
        <v>3629.06</v>
      </c>
      <c r="G218" s="14">
        <f t="shared" si="14"/>
        <v>373793.18</v>
      </c>
      <c r="H218" s="12"/>
      <c r="I218" s="1">
        <f>NEP!$C$6-C218</f>
        <v>-7194</v>
      </c>
      <c r="J218" s="1">
        <f>'NWAU per episode Acute Adm'!E218-F218</f>
        <v>-2086.2600000000002</v>
      </c>
      <c r="K218" s="1">
        <f t="shared" si="15"/>
        <v>-214884.78000000003</v>
      </c>
    </row>
    <row r="219" spans="1:11" x14ac:dyDescent="0.45">
      <c r="A219" t="s">
        <v>220</v>
      </c>
      <c r="B219">
        <v>187</v>
      </c>
      <c r="C219" s="1">
        <v>7229</v>
      </c>
      <c r="D219" s="12">
        <f>VLOOKUP(A219,'NWAU per episode Acute Adm'!$A$2:$C$388,3,FALSE)</f>
        <v>1.43</v>
      </c>
      <c r="E219" s="12">
        <f t="shared" si="12"/>
        <v>267.40999999999997</v>
      </c>
      <c r="F219" s="14">
        <f t="shared" si="13"/>
        <v>10337.469999999999</v>
      </c>
      <c r="G219" s="14">
        <f t="shared" si="14"/>
        <v>1933106.89</v>
      </c>
      <c r="H219" s="12"/>
      <c r="I219" s="1">
        <f>NEP!$C$6-C219</f>
        <v>-1909</v>
      </c>
      <c r="J219" s="1">
        <f>'NWAU per episode Acute Adm'!E219-F219</f>
        <v>-2729.8700000000008</v>
      </c>
      <c r="K219" s="1">
        <f t="shared" si="15"/>
        <v>-510485.69000000018</v>
      </c>
    </row>
    <row r="220" spans="1:11" x14ac:dyDescent="0.45">
      <c r="A220" t="s">
        <v>221</v>
      </c>
      <c r="B220">
        <v>408</v>
      </c>
      <c r="C220" s="1">
        <v>8750</v>
      </c>
      <c r="D220" s="12">
        <f>VLOOKUP(A220,'NWAU per episode Acute Adm'!$A$2:$C$388,3,FALSE)</f>
        <v>0.34</v>
      </c>
      <c r="E220" s="12">
        <f t="shared" si="12"/>
        <v>138.72</v>
      </c>
      <c r="F220" s="14">
        <f t="shared" si="13"/>
        <v>2975</v>
      </c>
      <c r="G220" s="14">
        <f t="shared" si="14"/>
        <v>1213800</v>
      </c>
      <c r="H220" s="12"/>
      <c r="I220" s="1">
        <f>NEP!$C$6-C220</f>
        <v>-3430</v>
      </c>
      <c r="J220" s="1">
        <f>'NWAU per episode Acute Adm'!E220-F220</f>
        <v>-1166.2</v>
      </c>
      <c r="K220" s="1">
        <f t="shared" si="15"/>
        <v>-475809.60000000003</v>
      </c>
    </row>
    <row r="221" spans="1:11" x14ac:dyDescent="0.45">
      <c r="A221" t="s">
        <v>222</v>
      </c>
      <c r="B221">
        <v>108</v>
      </c>
      <c r="C221" s="1">
        <v>6559</v>
      </c>
      <c r="D221" s="12">
        <f>VLOOKUP(A221,'NWAU per episode Acute Adm'!$A$2:$C$388,3,FALSE)</f>
        <v>1.25</v>
      </c>
      <c r="E221" s="12">
        <f t="shared" si="12"/>
        <v>135</v>
      </c>
      <c r="F221" s="14">
        <f t="shared" si="13"/>
        <v>8198.75</v>
      </c>
      <c r="G221" s="14">
        <f t="shared" si="14"/>
        <v>885465</v>
      </c>
      <c r="H221" s="12"/>
      <c r="I221" s="1">
        <f>NEP!$C$6-C221</f>
        <v>-1239</v>
      </c>
      <c r="J221" s="1">
        <f>'NWAU per episode Acute Adm'!E221-F221</f>
        <v>-1548.75</v>
      </c>
      <c r="K221" s="1">
        <f t="shared" si="15"/>
        <v>-167265</v>
      </c>
    </row>
    <row r="222" spans="1:11" x14ac:dyDescent="0.45">
      <c r="A222" t="s">
        <v>223</v>
      </c>
      <c r="B222">
        <v>124</v>
      </c>
      <c r="C222" s="1">
        <v>10799</v>
      </c>
      <c r="D222" s="12">
        <f>VLOOKUP(A222,'NWAU per episode Acute Adm'!$A$2:$C$388,3,FALSE)</f>
        <v>0.34</v>
      </c>
      <c r="E222" s="12">
        <f t="shared" si="12"/>
        <v>42.160000000000004</v>
      </c>
      <c r="F222" s="14">
        <f t="shared" si="13"/>
        <v>3671.6600000000003</v>
      </c>
      <c r="G222" s="14">
        <f t="shared" si="14"/>
        <v>455285.84</v>
      </c>
      <c r="H222" s="12"/>
      <c r="I222" s="1">
        <f>NEP!$C$6-C222</f>
        <v>-5479</v>
      </c>
      <c r="J222" s="1">
        <f>'NWAU per episode Acute Adm'!E222-F222</f>
        <v>-1862.8600000000001</v>
      </c>
      <c r="K222" s="1">
        <f t="shared" si="15"/>
        <v>-230994.64</v>
      </c>
    </row>
    <row r="223" spans="1:11" x14ac:dyDescent="0.45">
      <c r="A223" t="s">
        <v>224</v>
      </c>
      <c r="B223">
        <v>31</v>
      </c>
      <c r="C223" s="1">
        <v>9838</v>
      </c>
      <c r="D223" s="12">
        <f>VLOOKUP(A223,'NWAU per episode Acute Adm'!$A$2:$C$388,3,FALSE)</f>
        <v>1.02</v>
      </c>
      <c r="E223" s="12">
        <f t="shared" si="12"/>
        <v>31.62</v>
      </c>
      <c r="F223" s="14">
        <f t="shared" si="13"/>
        <v>10034.76</v>
      </c>
      <c r="G223" s="14">
        <f t="shared" si="14"/>
        <v>311077.56</v>
      </c>
      <c r="H223" s="12"/>
      <c r="I223" s="1">
        <f>NEP!$C$6-C223</f>
        <v>-4518</v>
      </c>
      <c r="J223" s="1">
        <f>'NWAU per episode Acute Adm'!E223-F223</f>
        <v>-4608.3600000000006</v>
      </c>
      <c r="K223" s="1">
        <f t="shared" si="15"/>
        <v>-142859.16000000003</v>
      </c>
    </row>
    <row r="224" spans="1:11" x14ac:dyDescent="0.45">
      <c r="A224" t="s">
        <v>225</v>
      </c>
      <c r="B224">
        <v>172</v>
      </c>
      <c r="C224" s="1">
        <v>8588</v>
      </c>
      <c r="D224" s="12">
        <f>VLOOKUP(A224,'NWAU per episode Acute Adm'!$A$2:$C$388,3,FALSE)</f>
        <v>0.28000000000000003</v>
      </c>
      <c r="E224" s="12">
        <f t="shared" si="12"/>
        <v>48.160000000000004</v>
      </c>
      <c r="F224" s="14">
        <f t="shared" si="13"/>
        <v>2404.6400000000003</v>
      </c>
      <c r="G224" s="14">
        <f t="shared" si="14"/>
        <v>413598.08000000007</v>
      </c>
      <c r="H224" s="12"/>
      <c r="I224" s="1">
        <f>NEP!$C$6-C224</f>
        <v>-3268</v>
      </c>
      <c r="J224" s="1">
        <f>'NWAU per episode Acute Adm'!E224-F224</f>
        <v>-915.04000000000019</v>
      </c>
      <c r="K224" s="1">
        <f t="shared" si="15"/>
        <v>-157386.88000000003</v>
      </c>
    </row>
    <row r="225" spans="1:11" x14ac:dyDescent="0.45">
      <c r="A225" t="s">
        <v>226</v>
      </c>
      <c r="B225">
        <v>60</v>
      </c>
      <c r="C225" s="1">
        <v>6265</v>
      </c>
      <c r="D225" s="12">
        <f>VLOOKUP(A225,'NWAU per episode Acute Adm'!$A$2:$C$388,3,FALSE)</f>
        <v>1.48</v>
      </c>
      <c r="E225" s="12">
        <f t="shared" si="12"/>
        <v>88.8</v>
      </c>
      <c r="F225" s="14">
        <f t="shared" si="13"/>
        <v>9272.2000000000007</v>
      </c>
      <c r="G225" s="14">
        <f t="shared" si="14"/>
        <v>556332</v>
      </c>
      <c r="H225" s="12"/>
      <c r="I225" s="1">
        <f>NEP!$C$6-C225</f>
        <v>-945</v>
      </c>
      <c r="J225" s="1">
        <f>'NWAU per episode Acute Adm'!E225-F225</f>
        <v>-1398.6000000000004</v>
      </c>
      <c r="K225" s="1">
        <f t="shared" si="15"/>
        <v>-83916.000000000029</v>
      </c>
    </row>
    <row r="226" spans="1:11" x14ac:dyDescent="0.45">
      <c r="A226" t="s">
        <v>227</v>
      </c>
      <c r="B226">
        <v>71</v>
      </c>
      <c r="C226" s="1">
        <v>8723</v>
      </c>
      <c r="D226" s="12">
        <f>VLOOKUP(A226,'NWAU per episode Acute Adm'!$A$2:$C$388,3,FALSE)</f>
        <v>0.36</v>
      </c>
      <c r="E226" s="12">
        <f t="shared" si="12"/>
        <v>25.56</v>
      </c>
      <c r="F226" s="14">
        <f t="shared" si="13"/>
        <v>3140.2799999999997</v>
      </c>
      <c r="G226" s="14">
        <f t="shared" si="14"/>
        <v>222959.87999999998</v>
      </c>
      <c r="H226" s="12"/>
      <c r="I226" s="1">
        <f>NEP!$C$6-C226</f>
        <v>-3403</v>
      </c>
      <c r="J226" s="1">
        <f>'NWAU per episode Acute Adm'!E226-F226</f>
        <v>-1225.08</v>
      </c>
      <c r="K226" s="1">
        <f t="shared" si="15"/>
        <v>-86980.68</v>
      </c>
    </row>
    <row r="227" spans="1:11" x14ac:dyDescent="0.45">
      <c r="A227" t="s">
        <v>228</v>
      </c>
      <c r="B227">
        <v>34</v>
      </c>
      <c r="C227" s="1">
        <v>7061</v>
      </c>
      <c r="D227" s="12">
        <f>VLOOKUP(A227,'NWAU per episode Acute Adm'!$A$2:$C$388,3,FALSE)</f>
        <v>1.79</v>
      </c>
      <c r="E227" s="12">
        <f t="shared" si="12"/>
        <v>60.86</v>
      </c>
      <c r="F227" s="14">
        <f t="shared" si="13"/>
        <v>12639.19</v>
      </c>
      <c r="G227" s="14">
        <f t="shared" si="14"/>
        <v>429732.46</v>
      </c>
      <c r="H227" s="12"/>
      <c r="I227" s="1">
        <f>NEP!$C$6-C227</f>
        <v>-1741</v>
      </c>
      <c r="J227" s="1">
        <f>'NWAU per episode Acute Adm'!E227-F227</f>
        <v>-3116.3899999999994</v>
      </c>
      <c r="K227" s="1">
        <f t="shared" si="15"/>
        <v>-105957.25999999998</v>
      </c>
    </row>
    <row r="228" spans="1:11" x14ac:dyDescent="0.45">
      <c r="A228" t="s">
        <v>229</v>
      </c>
      <c r="B228">
        <v>46</v>
      </c>
      <c r="C228" s="1">
        <v>4753</v>
      </c>
      <c r="D228" s="12">
        <f>VLOOKUP(A228,'NWAU per episode Acute Adm'!$A$2:$C$388,3,FALSE)</f>
        <v>0.55000000000000004</v>
      </c>
      <c r="E228" s="12">
        <f t="shared" si="12"/>
        <v>25.3</v>
      </c>
      <c r="F228" s="14">
        <f t="shared" si="13"/>
        <v>2614.15</v>
      </c>
      <c r="G228" s="14">
        <f t="shared" si="14"/>
        <v>120250.90000000001</v>
      </c>
      <c r="H228" s="12"/>
      <c r="I228" s="1">
        <f>NEP!$C$6-C228</f>
        <v>567</v>
      </c>
      <c r="J228" s="1">
        <f>'NWAU per episode Acute Adm'!E228-F228</f>
        <v>311.84999999999991</v>
      </c>
      <c r="K228" s="1">
        <f t="shared" si="15"/>
        <v>14345.099999999995</v>
      </c>
    </row>
    <row r="229" spans="1:11" x14ac:dyDescent="0.45">
      <c r="A229" t="s">
        <v>230</v>
      </c>
      <c r="B229">
        <v>59</v>
      </c>
      <c r="C229" s="1">
        <v>6899</v>
      </c>
      <c r="D229" s="12">
        <f>VLOOKUP(A229,'NWAU per episode Acute Adm'!$A$2:$C$388,3,FALSE)</f>
        <v>0.78</v>
      </c>
      <c r="E229" s="12">
        <f t="shared" si="12"/>
        <v>46.02</v>
      </c>
      <c r="F229" s="14">
        <f t="shared" si="13"/>
        <v>5381.22</v>
      </c>
      <c r="G229" s="14">
        <f t="shared" si="14"/>
        <v>317491.98000000004</v>
      </c>
      <c r="H229" s="12"/>
      <c r="I229" s="1">
        <f>NEP!$C$6-C229</f>
        <v>-1579</v>
      </c>
      <c r="J229" s="1">
        <f>'NWAU per episode Acute Adm'!E229-F229</f>
        <v>-1231.6199999999999</v>
      </c>
      <c r="K229" s="1">
        <f t="shared" si="15"/>
        <v>-72665.579999999987</v>
      </c>
    </row>
    <row r="230" spans="1:11" x14ac:dyDescent="0.45">
      <c r="A230" t="s">
        <v>231</v>
      </c>
      <c r="B230">
        <v>260</v>
      </c>
      <c r="C230" s="1">
        <v>8325</v>
      </c>
      <c r="D230" s="12">
        <f>VLOOKUP(A230,'NWAU per episode Acute Adm'!$A$2:$C$388,3,FALSE)</f>
        <v>0.3</v>
      </c>
      <c r="E230" s="12">
        <f t="shared" si="12"/>
        <v>78</v>
      </c>
      <c r="F230" s="14">
        <f t="shared" si="13"/>
        <v>2497.5</v>
      </c>
      <c r="G230" s="14">
        <f t="shared" si="14"/>
        <v>649350</v>
      </c>
      <c r="H230" s="12"/>
      <c r="I230" s="1">
        <f>NEP!$C$6-C230</f>
        <v>-3005</v>
      </c>
      <c r="J230" s="1">
        <f>'NWAU per episode Acute Adm'!E230-F230</f>
        <v>-901.5</v>
      </c>
      <c r="K230" s="1">
        <f t="shared" si="15"/>
        <v>-234390</v>
      </c>
    </row>
    <row r="231" spans="1:11" x14ac:dyDescent="0.45">
      <c r="A231" t="s">
        <v>232</v>
      </c>
      <c r="B231">
        <v>61</v>
      </c>
      <c r="C231" s="1">
        <v>5863</v>
      </c>
      <c r="D231" s="12">
        <f>VLOOKUP(A231,'NWAU per episode Acute Adm'!$A$2:$C$388,3,FALSE)</f>
        <v>1.85</v>
      </c>
      <c r="E231" s="12">
        <f t="shared" si="12"/>
        <v>112.85000000000001</v>
      </c>
      <c r="F231" s="14">
        <f t="shared" si="13"/>
        <v>10846.550000000001</v>
      </c>
      <c r="G231" s="14">
        <f t="shared" si="14"/>
        <v>661639.55000000005</v>
      </c>
      <c r="H231" s="12"/>
      <c r="I231" s="1">
        <f>NEP!$C$6-C231</f>
        <v>-543</v>
      </c>
      <c r="J231" s="1">
        <f>'NWAU per episode Acute Adm'!E231-F231</f>
        <v>-1004.5500000000011</v>
      </c>
      <c r="K231" s="1">
        <f t="shared" si="15"/>
        <v>-61277.550000000068</v>
      </c>
    </row>
    <row r="232" spans="1:11" x14ac:dyDescent="0.45">
      <c r="A232" t="s">
        <v>233</v>
      </c>
      <c r="B232">
        <v>138</v>
      </c>
      <c r="C232" s="1">
        <v>6210</v>
      </c>
      <c r="D232" s="12">
        <f>VLOOKUP(A232,'NWAU per episode Acute Adm'!$A$2:$C$388,3,FALSE)</f>
        <v>0.5</v>
      </c>
      <c r="E232" s="12">
        <f t="shared" si="12"/>
        <v>69</v>
      </c>
      <c r="F232" s="14">
        <f t="shared" si="13"/>
        <v>3105</v>
      </c>
      <c r="G232" s="14">
        <f t="shared" si="14"/>
        <v>428490</v>
      </c>
      <c r="H232" s="12"/>
      <c r="I232" s="1">
        <f>NEP!$C$6-C232</f>
        <v>-890</v>
      </c>
      <c r="J232" s="1">
        <f>'NWAU per episode Acute Adm'!E232-F232</f>
        <v>-445</v>
      </c>
      <c r="K232" s="1">
        <f t="shared" si="15"/>
        <v>-61410</v>
      </c>
    </row>
    <row r="233" spans="1:11" x14ac:dyDescent="0.45">
      <c r="A233" t="s">
        <v>234</v>
      </c>
      <c r="B233">
        <v>143</v>
      </c>
      <c r="C233" s="1">
        <v>8258</v>
      </c>
      <c r="D233" s="12">
        <f>VLOOKUP(A233,'NWAU per episode Acute Adm'!$A$2:$C$388,3,FALSE)</f>
        <v>0.24</v>
      </c>
      <c r="E233" s="12">
        <f t="shared" si="12"/>
        <v>34.32</v>
      </c>
      <c r="F233" s="14">
        <f t="shared" si="13"/>
        <v>1981.9199999999998</v>
      </c>
      <c r="G233" s="14">
        <f t="shared" si="14"/>
        <v>283414.56</v>
      </c>
      <c r="H233" s="12"/>
      <c r="I233" s="1">
        <f>NEP!$C$6-C233</f>
        <v>-2938</v>
      </c>
      <c r="J233" s="1">
        <f>'NWAU per episode Acute Adm'!E233-F233</f>
        <v>-705.11999999999989</v>
      </c>
      <c r="K233" s="1">
        <f t="shared" si="15"/>
        <v>-100832.15999999999</v>
      </c>
    </row>
    <row r="234" spans="1:11" x14ac:dyDescent="0.45">
      <c r="A234" t="s">
        <v>235</v>
      </c>
      <c r="B234">
        <v>49</v>
      </c>
      <c r="C234" s="1">
        <v>8394</v>
      </c>
      <c r="D234" s="12">
        <f>VLOOKUP(A234,'NWAU per episode Acute Adm'!$A$2:$C$388,3,FALSE)</f>
        <v>1.54</v>
      </c>
      <c r="E234" s="12">
        <f t="shared" si="12"/>
        <v>75.460000000000008</v>
      </c>
      <c r="F234" s="14">
        <f t="shared" si="13"/>
        <v>12926.76</v>
      </c>
      <c r="G234" s="14">
        <f t="shared" si="14"/>
        <v>633411.24</v>
      </c>
      <c r="H234" s="12"/>
      <c r="I234" s="1">
        <f>NEP!$C$6-C234</f>
        <v>-3074</v>
      </c>
      <c r="J234" s="1">
        <f>'NWAU per episode Acute Adm'!E234-F234</f>
        <v>-4733.9599999999991</v>
      </c>
      <c r="K234" s="1">
        <f t="shared" si="15"/>
        <v>-231964.03999999995</v>
      </c>
    </row>
    <row r="235" spans="1:11" x14ac:dyDescent="0.45">
      <c r="A235" t="s">
        <v>236</v>
      </c>
      <c r="B235">
        <v>98</v>
      </c>
      <c r="C235" s="1">
        <v>8494</v>
      </c>
      <c r="D235" s="12">
        <f>VLOOKUP(A235,'NWAU per episode Acute Adm'!$A$2:$C$388,3,FALSE)</f>
        <v>0.32</v>
      </c>
      <c r="E235" s="12">
        <f t="shared" si="12"/>
        <v>31.36</v>
      </c>
      <c r="F235" s="14">
        <f t="shared" si="13"/>
        <v>2718.08</v>
      </c>
      <c r="G235" s="14">
        <f t="shared" si="14"/>
        <v>266371.83999999997</v>
      </c>
      <c r="H235" s="12"/>
      <c r="I235" s="1">
        <f>NEP!$C$6-C235</f>
        <v>-3174</v>
      </c>
      <c r="J235" s="1">
        <f>'NWAU per episode Acute Adm'!E235-F235</f>
        <v>-1015.6800000000001</v>
      </c>
      <c r="K235" s="1">
        <f t="shared" si="15"/>
        <v>-99536.639999999999</v>
      </c>
    </row>
    <row r="236" spans="1:11" x14ac:dyDescent="0.45">
      <c r="A236" t="s">
        <v>237</v>
      </c>
      <c r="B236">
        <v>40</v>
      </c>
      <c r="C236" s="1">
        <v>3934</v>
      </c>
      <c r="D236" s="12">
        <f>VLOOKUP(A236,'NWAU per episode Acute Adm'!$A$2:$C$388,3,FALSE)</f>
        <v>0.7</v>
      </c>
      <c r="E236" s="12">
        <f t="shared" si="12"/>
        <v>28</v>
      </c>
      <c r="F236" s="14">
        <f t="shared" si="13"/>
        <v>2753.7999999999997</v>
      </c>
      <c r="G236" s="14">
        <f t="shared" si="14"/>
        <v>110151.99999999999</v>
      </c>
      <c r="H236" s="12"/>
      <c r="I236" s="1">
        <f>NEP!$C$6-C236</f>
        <v>1386</v>
      </c>
      <c r="J236" s="1">
        <f>'NWAU per episode Acute Adm'!E236-F236</f>
        <v>970.20000000000027</v>
      </c>
      <c r="K236" s="1">
        <f t="shared" si="15"/>
        <v>38808.000000000015</v>
      </c>
    </row>
    <row r="237" spans="1:11" x14ac:dyDescent="0.45">
      <c r="A237" t="s">
        <v>238</v>
      </c>
      <c r="B237">
        <v>40</v>
      </c>
      <c r="C237" s="1">
        <v>4602</v>
      </c>
      <c r="D237" s="12">
        <f>VLOOKUP(A237,'NWAU per episode Acute Adm'!$A$2:$C$388,3,FALSE)</f>
        <v>0.99</v>
      </c>
      <c r="E237" s="12">
        <f t="shared" si="12"/>
        <v>39.6</v>
      </c>
      <c r="F237" s="14">
        <f t="shared" si="13"/>
        <v>4555.9799999999996</v>
      </c>
      <c r="G237" s="14">
        <f t="shared" si="14"/>
        <v>182239.19999999998</v>
      </c>
      <c r="H237" s="12"/>
      <c r="I237" s="1">
        <f>NEP!$C$6-C237</f>
        <v>718</v>
      </c>
      <c r="J237" s="1">
        <f>'NWAU per episode Acute Adm'!E237-F237</f>
        <v>710.82000000000062</v>
      </c>
      <c r="K237" s="1">
        <f t="shared" si="15"/>
        <v>28432.800000000025</v>
      </c>
    </row>
    <row r="238" spans="1:11" x14ac:dyDescent="0.45">
      <c r="A238" t="s">
        <v>239</v>
      </c>
      <c r="B238">
        <v>77</v>
      </c>
      <c r="C238" s="1">
        <v>6088</v>
      </c>
      <c r="D238" s="12">
        <f>VLOOKUP(A238,'NWAU per episode Acute Adm'!$A$2:$C$388,3,FALSE)</f>
        <v>0.2</v>
      </c>
      <c r="E238" s="12">
        <f t="shared" si="12"/>
        <v>15.4</v>
      </c>
      <c r="F238" s="14">
        <f t="shared" si="13"/>
        <v>1217.6000000000001</v>
      </c>
      <c r="G238" s="14">
        <f t="shared" si="14"/>
        <v>93755.200000000012</v>
      </c>
      <c r="H238" s="12"/>
      <c r="I238" s="1">
        <f>NEP!$C$6-C238</f>
        <v>-768</v>
      </c>
      <c r="J238" s="1">
        <f>'NWAU per episode Acute Adm'!E238-F238</f>
        <v>-153.60000000000014</v>
      </c>
      <c r="K238" s="1">
        <f t="shared" si="15"/>
        <v>-11827.20000000001</v>
      </c>
    </row>
    <row r="239" spans="1:11" x14ac:dyDescent="0.45">
      <c r="A239" t="s">
        <v>240</v>
      </c>
      <c r="B239">
        <v>212</v>
      </c>
      <c r="C239" s="1">
        <v>4936</v>
      </c>
      <c r="D239" s="12">
        <f>VLOOKUP(A239,'NWAU per episode Acute Adm'!$A$2:$C$388,3,FALSE)</f>
        <v>2.06</v>
      </c>
      <c r="E239" s="12">
        <f t="shared" si="12"/>
        <v>436.72</v>
      </c>
      <c r="F239" s="14">
        <f t="shared" si="13"/>
        <v>10168.16</v>
      </c>
      <c r="G239" s="14">
        <f t="shared" si="14"/>
        <v>2155649.92</v>
      </c>
      <c r="H239" s="12"/>
      <c r="I239" s="1">
        <f>NEP!$C$6-C239</f>
        <v>384</v>
      </c>
      <c r="J239" s="1">
        <f>'NWAU per episode Acute Adm'!E239-F239</f>
        <v>791.04000000000269</v>
      </c>
      <c r="K239" s="1">
        <f t="shared" si="15"/>
        <v>167700.48000000056</v>
      </c>
    </row>
    <row r="240" spans="1:11" x14ac:dyDescent="0.45">
      <c r="A240" t="s">
        <v>241</v>
      </c>
      <c r="B240">
        <v>211</v>
      </c>
      <c r="C240" s="1">
        <v>4259</v>
      </c>
      <c r="D240" s="12">
        <f>VLOOKUP(A240,'NWAU per episode Acute Adm'!$A$2:$C$388,3,FALSE)</f>
        <v>1.05</v>
      </c>
      <c r="E240" s="12">
        <f t="shared" si="12"/>
        <v>221.55</v>
      </c>
      <c r="F240" s="14">
        <f t="shared" si="13"/>
        <v>4471.95</v>
      </c>
      <c r="G240" s="14">
        <f t="shared" si="14"/>
        <v>943581.45</v>
      </c>
      <c r="H240" s="12"/>
      <c r="I240" s="1">
        <f>NEP!$C$6-C240</f>
        <v>1061</v>
      </c>
      <c r="J240" s="1">
        <f>'NWAU per episode Acute Adm'!E240-F240</f>
        <v>1114.0500000000002</v>
      </c>
      <c r="K240" s="1">
        <f t="shared" si="15"/>
        <v>235064.55000000005</v>
      </c>
    </row>
    <row r="241" spans="1:11" x14ac:dyDescent="0.45">
      <c r="A241" t="s">
        <v>242</v>
      </c>
      <c r="B241">
        <v>48</v>
      </c>
      <c r="C241" s="1">
        <v>5968</v>
      </c>
      <c r="D241" s="12">
        <f>VLOOKUP(A241,'NWAU per episode Acute Adm'!$A$2:$C$388,3,FALSE)</f>
        <v>6.13</v>
      </c>
      <c r="E241" s="12">
        <f t="shared" si="12"/>
        <v>294.24</v>
      </c>
      <c r="F241" s="14">
        <f t="shared" si="13"/>
        <v>36583.839999999997</v>
      </c>
      <c r="G241" s="14">
        <f t="shared" si="14"/>
        <v>1756024.3199999998</v>
      </c>
      <c r="H241" s="12"/>
      <c r="I241" s="1">
        <f>NEP!$C$6-C241</f>
        <v>-648</v>
      </c>
      <c r="J241" s="1">
        <f>'NWAU per episode Acute Adm'!E241-F241</f>
        <v>-3972.2399999999943</v>
      </c>
      <c r="K241" s="1">
        <f t="shared" si="15"/>
        <v>-190667.51999999973</v>
      </c>
    </row>
    <row r="242" spans="1:11" x14ac:dyDescent="0.45">
      <c r="A242" t="s">
        <v>243</v>
      </c>
      <c r="B242">
        <v>104</v>
      </c>
      <c r="C242" s="1">
        <v>6453</v>
      </c>
      <c r="D242" s="12">
        <f>VLOOKUP(A242,'NWAU per episode Acute Adm'!$A$2:$C$388,3,FALSE)</f>
        <v>1.39</v>
      </c>
      <c r="E242" s="12">
        <f t="shared" si="12"/>
        <v>144.56</v>
      </c>
      <c r="F242" s="14">
        <f t="shared" si="13"/>
        <v>8969.67</v>
      </c>
      <c r="G242" s="14">
        <f t="shared" si="14"/>
        <v>932845.68</v>
      </c>
      <c r="H242" s="12"/>
      <c r="I242" s="1">
        <f>NEP!$C$6-C242</f>
        <v>-1133</v>
      </c>
      <c r="J242" s="1">
        <f>'NWAU per episode Acute Adm'!E242-F242</f>
        <v>-1574.869999999999</v>
      </c>
      <c r="K242" s="1">
        <f t="shared" si="15"/>
        <v>-163786.47999999989</v>
      </c>
    </row>
    <row r="243" spans="1:11" x14ac:dyDescent="0.45">
      <c r="A243" t="s">
        <v>244</v>
      </c>
      <c r="B243">
        <v>192</v>
      </c>
      <c r="C243" s="1">
        <v>6210</v>
      </c>
      <c r="D243" s="12">
        <f>VLOOKUP(A243,'NWAU per episode Acute Adm'!$A$2:$C$388,3,FALSE)</f>
        <v>0.83</v>
      </c>
      <c r="E243" s="12">
        <f t="shared" si="12"/>
        <v>159.35999999999999</v>
      </c>
      <c r="F243" s="14">
        <f t="shared" si="13"/>
        <v>5154.3</v>
      </c>
      <c r="G243" s="14">
        <f t="shared" si="14"/>
        <v>989625.60000000009</v>
      </c>
      <c r="H243" s="12"/>
      <c r="I243" s="1">
        <f>NEP!$C$6-C243</f>
        <v>-890</v>
      </c>
      <c r="J243" s="1">
        <f>'NWAU per episode Acute Adm'!E243-F243</f>
        <v>-738.70000000000073</v>
      </c>
      <c r="K243" s="1">
        <f t="shared" si="15"/>
        <v>-141830.40000000014</v>
      </c>
    </row>
    <row r="244" spans="1:11" x14ac:dyDescent="0.45">
      <c r="A244" t="s">
        <v>245</v>
      </c>
      <c r="B244">
        <v>30</v>
      </c>
      <c r="C244" s="1">
        <v>6088</v>
      </c>
      <c r="D244" s="12">
        <f>VLOOKUP(A244,'NWAU per episode Acute Adm'!$A$2:$C$388,3,FALSE)</f>
        <v>1.64</v>
      </c>
      <c r="E244" s="12">
        <f t="shared" si="12"/>
        <v>49.199999999999996</v>
      </c>
      <c r="F244" s="14">
        <f t="shared" si="13"/>
        <v>9984.32</v>
      </c>
      <c r="G244" s="14">
        <f t="shared" si="14"/>
        <v>299529.59999999998</v>
      </c>
      <c r="H244" s="12"/>
      <c r="I244" s="1">
        <f>NEP!$C$6-C244</f>
        <v>-768</v>
      </c>
      <c r="J244" s="1">
        <f>'NWAU per episode Acute Adm'!E244-F244</f>
        <v>-1259.5200000000004</v>
      </c>
      <c r="K244" s="1">
        <f t="shared" si="15"/>
        <v>-37785.600000000013</v>
      </c>
    </row>
    <row r="245" spans="1:11" x14ac:dyDescent="0.45">
      <c r="A245" t="s">
        <v>246</v>
      </c>
      <c r="B245">
        <v>142</v>
      </c>
      <c r="C245" s="1">
        <v>4958</v>
      </c>
      <c r="D245" s="12">
        <f>VLOOKUP(A245,'NWAU per episode Acute Adm'!$A$2:$C$388,3,FALSE)</f>
        <v>0.64</v>
      </c>
      <c r="E245" s="12">
        <f t="shared" si="12"/>
        <v>90.88</v>
      </c>
      <c r="F245" s="14">
        <f t="shared" si="13"/>
        <v>3173.12</v>
      </c>
      <c r="G245" s="14">
        <f t="shared" si="14"/>
        <v>450583.03999999998</v>
      </c>
      <c r="H245" s="12"/>
      <c r="I245" s="1">
        <f>NEP!$C$6-C245</f>
        <v>362</v>
      </c>
      <c r="J245" s="1">
        <f>'NWAU per episode Acute Adm'!E245-F245</f>
        <v>231.67999999999984</v>
      </c>
      <c r="K245" s="1">
        <f t="shared" si="15"/>
        <v>32898.559999999976</v>
      </c>
    </row>
    <row r="246" spans="1:11" x14ac:dyDescent="0.45">
      <c r="A246" t="s">
        <v>247</v>
      </c>
      <c r="B246">
        <v>94</v>
      </c>
      <c r="C246" s="1">
        <v>7151</v>
      </c>
      <c r="D246" s="12">
        <f>VLOOKUP(A246,'NWAU per episode Acute Adm'!$A$2:$C$388,3,FALSE)</f>
        <v>1.06</v>
      </c>
      <c r="E246" s="12">
        <f t="shared" si="12"/>
        <v>99.64</v>
      </c>
      <c r="F246" s="14">
        <f t="shared" si="13"/>
        <v>7580.06</v>
      </c>
      <c r="G246" s="14">
        <f t="shared" si="14"/>
        <v>712525.64</v>
      </c>
      <c r="H246" s="12"/>
      <c r="I246" s="1">
        <f>NEP!$C$6-C246</f>
        <v>-1831</v>
      </c>
      <c r="J246" s="1">
        <f>'NWAU per episode Acute Adm'!E246-F246</f>
        <v>-1940.8599999999997</v>
      </c>
      <c r="K246" s="1">
        <f t="shared" si="15"/>
        <v>-182440.83999999997</v>
      </c>
    </row>
    <row r="247" spans="1:11" x14ac:dyDescent="0.45">
      <c r="A247" t="s">
        <v>248</v>
      </c>
      <c r="B247">
        <v>772</v>
      </c>
      <c r="C247" s="1">
        <v>2421</v>
      </c>
      <c r="D247" s="12">
        <f>VLOOKUP(A247,'NWAU per episode Acute Adm'!$A$2:$C$388,3,FALSE)</f>
        <v>0.46</v>
      </c>
      <c r="E247" s="12">
        <f t="shared" si="12"/>
        <v>355.12</v>
      </c>
      <c r="F247" s="14">
        <f t="shared" si="13"/>
        <v>1113.6600000000001</v>
      </c>
      <c r="G247" s="14">
        <f t="shared" si="14"/>
        <v>859745.52</v>
      </c>
      <c r="H247" s="12"/>
      <c r="I247" s="1">
        <f>NEP!$C$6-C247</f>
        <v>2899</v>
      </c>
      <c r="J247" s="1">
        <f>'NWAU per episode Acute Adm'!E247-F247</f>
        <v>1333.5400000000002</v>
      </c>
      <c r="K247" s="1">
        <f t="shared" si="15"/>
        <v>1029492.8800000001</v>
      </c>
    </row>
    <row r="248" spans="1:11" x14ac:dyDescent="0.45">
      <c r="A248" t="s">
        <v>249</v>
      </c>
      <c r="B248">
        <v>51</v>
      </c>
      <c r="C248" s="1">
        <v>5140</v>
      </c>
      <c r="D248" s="12">
        <f>VLOOKUP(A248,'NWAU per episode Acute Adm'!$A$2:$C$388,3,FALSE)</f>
        <v>1.1599999999999999</v>
      </c>
      <c r="E248" s="12">
        <f t="shared" si="12"/>
        <v>59.16</v>
      </c>
      <c r="F248" s="14">
        <f t="shared" si="13"/>
        <v>5962.4</v>
      </c>
      <c r="G248" s="14">
        <f t="shared" si="14"/>
        <v>304082.39999999997</v>
      </c>
      <c r="H248" s="12"/>
      <c r="I248" s="1">
        <f>NEP!$C$6-C248</f>
        <v>180</v>
      </c>
      <c r="J248" s="1">
        <f>'NWAU per episode Acute Adm'!E248-F248</f>
        <v>208.79999999999927</v>
      </c>
      <c r="K248" s="1">
        <f t="shared" si="15"/>
        <v>10648.799999999963</v>
      </c>
    </row>
    <row r="249" spans="1:11" x14ac:dyDescent="0.45">
      <c r="A249" t="s">
        <v>250</v>
      </c>
      <c r="B249">
        <v>46</v>
      </c>
      <c r="C249" s="1">
        <v>5430</v>
      </c>
      <c r="D249" s="12">
        <f>VLOOKUP(A249,'NWAU per episode Acute Adm'!$A$2:$C$388,3,FALSE)</f>
        <v>0.78</v>
      </c>
      <c r="E249" s="12">
        <f t="shared" si="12"/>
        <v>35.880000000000003</v>
      </c>
      <c r="F249" s="14">
        <f t="shared" si="13"/>
        <v>4235.4000000000005</v>
      </c>
      <c r="G249" s="14">
        <f t="shared" si="14"/>
        <v>194828.40000000002</v>
      </c>
      <c r="H249" s="12"/>
      <c r="I249" s="1">
        <f>NEP!$C$6-C249</f>
        <v>-110</v>
      </c>
      <c r="J249" s="1">
        <f>'NWAU per episode Acute Adm'!E249-F249</f>
        <v>-85.800000000000182</v>
      </c>
      <c r="K249" s="1">
        <f t="shared" si="15"/>
        <v>-3946.8000000000084</v>
      </c>
    </row>
    <row r="250" spans="1:11" x14ac:dyDescent="0.45">
      <c r="A250" t="s">
        <v>251</v>
      </c>
      <c r="B250">
        <v>210</v>
      </c>
      <c r="C250" s="1">
        <v>7448</v>
      </c>
      <c r="D250" s="12">
        <f>VLOOKUP(A250,'NWAU per episode Acute Adm'!$A$2:$C$388,3,FALSE)</f>
        <v>1.45</v>
      </c>
      <c r="E250" s="12">
        <f t="shared" si="12"/>
        <v>304.5</v>
      </c>
      <c r="F250" s="14">
        <f t="shared" si="13"/>
        <v>10799.6</v>
      </c>
      <c r="G250" s="14">
        <f t="shared" si="14"/>
        <v>2267916</v>
      </c>
      <c r="H250" s="12"/>
      <c r="I250" s="1">
        <f>NEP!$C$6-C250</f>
        <v>-2128</v>
      </c>
      <c r="J250" s="1">
        <f>'NWAU per episode Acute Adm'!E250-F250</f>
        <v>-3085.6000000000004</v>
      </c>
      <c r="K250" s="1">
        <f t="shared" si="15"/>
        <v>-647976.00000000012</v>
      </c>
    </row>
    <row r="251" spans="1:11" x14ac:dyDescent="0.45">
      <c r="A251" t="s">
        <v>252</v>
      </c>
      <c r="B251">
        <v>479</v>
      </c>
      <c r="C251" s="1">
        <v>6699</v>
      </c>
      <c r="D251" s="12">
        <f>VLOOKUP(A251,'NWAU per episode Acute Adm'!$A$2:$C$388,3,FALSE)</f>
        <v>0.59</v>
      </c>
      <c r="E251" s="12">
        <f t="shared" si="12"/>
        <v>282.60999999999996</v>
      </c>
      <c r="F251" s="14">
        <f t="shared" si="13"/>
        <v>3952.41</v>
      </c>
      <c r="G251" s="14">
        <f t="shared" si="14"/>
        <v>1893204.39</v>
      </c>
      <c r="H251" s="12"/>
      <c r="I251" s="1">
        <f>NEP!$C$6-C251</f>
        <v>-1379</v>
      </c>
      <c r="J251" s="1">
        <f>'NWAU per episode Acute Adm'!E251-F251</f>
        <v>-813.61000000000058</v>
      </c>
      <c r="K251" s="1">
        <f t="shared" si="15"/>
        <v>-389719.19000000029</v>
      </c>
    </row>
    <row r="252" spans="1:11" x14ac:dyDescent="0.45">
      <c r="A252" t="s">
        <v>253</v>
      </c>
      <c r="B252">
        <v>82</v>
      </c>
      <c r="C252" s="1">
        <v>7410</v>
      </c>
      <c r="D252" s="12">
        <f>VLOOKUP(A252,'NWAU per episode Acute Adm'!$A$2:$C$388,3,FALSE)</f>
        <v>1.31</v>
      </c>
      <c r="E252" s="12">
        <f t="shared" si="12"/>
        <v>107.42</v>
      </c>
      <c r="F252" s="14">
        <f t="shared" si="13"/>
        <v>9707.1</v>
      </c>
      <c r="G252" s="14">
        <f t="shared" si="14"/>
        <v>795982.20000000007</v>
      </c>
      <c r="H252" s="12"/>
      <c r="I252" s="1">
        <f>NEP!$C$6-C252</f>
        <v>-2090</v>
      </c>
      <c r="J252" s="1">
        <f>'NWAU per episode Acute Adm'!E252-F252</f>
        <v>-2737.8999999999996</v>
      </c>
      <c r="K252" s="1">
        <f t="shared" si="15"/>
        <v>-224507.79999999996</v>
      </c>
    </row>
    <row r="253" spans="1:11" x14ac:dyDescent="0.45">
      <c r="A253" t="s">
        <v>254</v>
      </c>
      <c r="B253">
        <v>348</v>
      </c>
      <c r="C253" s="1">
        <v>7607</v>
      </c>
      <c r="D253" s="12">
        <f>VLOOKUP(A253,'NWAU per episode Acute Adm'!$A$2:$C$388,3,FALSE)</f>
        <v>0.25</v>
      </c>
      <c r="E253" s="12">
        <f t="shared" si="12"/>
        <v>87</v>
      </c>
      <c r="F253" s="14">
        <f t="shared" si="13"/>
        <v>1901.75</v>
      </c>
      <c r="G253" s="14">
        <f t="shared" si="14"/>
        <v>661809</v>
      </c>
      <c r="H253" s="12"/>
      <c r="I253" s="1">
        <f>NEP!$C$6-C253</f>
        <v>-2287</v>
      </c>
      <c r="J253" s="1">
        <f>'NWAU per episode Acute Adm'!E253-F253</f>
        <v>-571.75</v>
      </c>
      <c r="K253" s="1">
        <f t="shared" si="15"/>
        <v>-198969</v>
      </c>
    </row>
    <row r="254" spans="1:11" x14ac:dyDescent="0.45">
      <c r="A254" t="s">
        <v>255</v>
      </c>
      <c r="B254">
        <v>71</v>
      </c>
      <c r="C254" s="1">
        <v>6162</v>
      </c>
      <c r="D254" s="12">
        <f>VLOOKUP(A254,'NWAU per episode Acute Adm'!$A$2:$C$388,3,FALSE)</f>
        <v>0.84</v>
      </c>
      <c r="E254" s="12">
        <f t="shared" si="12"/>
        <v>59.64</v>
      </c>
      <c r="F254" s="14">
        <f t="shared" si="13"/>
        <v>5176.08</v>
      </c>
      <c r="G254" s="14">
        <f t="shared" si="14"/>
        <v>367501.68</v>
      </c>
      <c r="H254" s="12"/>
      <c r="I254" s="1">
        <f>NEP!$C$6-C254</f>
        <v>-842</v>
      </c>
      <c r="J254" s="1">
        <f>'NWAU per episode Acute Adm'!E254-F254</f>
        <v>-707.27999999999975</v>
      </c>
      <c r="K254" s="1">
        <f t="shared" si="15"/>
        <v>-50216.879999999983</v>
      </c>
    </row>
    <row r="255" spans="1:11" x14ac:dyDescent="0.45">
      <c r="A255" t="s">
        <v>256</v>
      </c>
      <c r="B255">
        <v>426</v>
      </c>
      <c r="C255" s="1">
        <v>4328</v>
      </c>
      <c r="D255" s="12">
        <f>VLOOKUP(A255,'NWAU per episode Acute Adm'!$A$2:$C$388,3,FALSE)</f>
        <v>0.31</v>
      </c>
      <c r="E255" s="12">
        <f t="shared" si="12"/>
        <v>132.06</v>
      </c>
      <c r="F255" s="14">
        <f t="shared" si="13"/>
        <v>1341.68</v>
      </c>
      <c r="G255" s="14">
        <f t="shared" si="14"/>
        <v>571555.68000000005</v>
      </c>
      <c r="H255" s="12"/>
      <c r="I255" s="1">
        <f>NEP!$C$6-C255</f>
        <v>992</v>
      </c>
      <c r="J255" s="1">
        <f>'NWAU per episode Acute Adm'!E255-F255</f>
        <v>307.52000000000021</v>
      </c>
      <c r="K255" s="1">
        <f t="shared" si="15"/>
        <v>131003.52000000009</v>
      </c>
    </row>
    <row r="256" spans="1:11" x14ac:dyDescent="0.45">
      <c r="A256" t="s">
        <v>257</v>
      </c>
      <c r="B256">
        <v>90</v>
      </c>
      <c r="C256" s="1">
        <v>5909</v>
      </c>
      <c r="D256" s="12">
        <f>VLOOKUP(A256,'NWAU per episode Acute Adm'!$A$2:$C$388,3,FALSE)</f>
        <v>0.95</v>
      </c>
      <c r="E256" s="12">
        <f t="shared" si="12"/>
        <v>85.5</v>
      </c>
      <c r="F256" s="14">
        <f t="shared" si="13"/>
        <v>5613.55</v>
      </c>
      <c r="G256" s="14">
        <f t="shared" si="14"/>
        <v>505219.5</v>
      </c>
      <c r="H256" s="12"/>
      <c r="I256" s="1">
        <f>NEP!$C$6-C256</f>
        <v>-589</v>
      </c>
      <c r="J256" s="1">
        <f>'NWAU per episode Acute Adm'!E256-F256</f>
        <v>-559.55000000000018</v>
      </c>
      <c r="K256" s="1">
        <f t="shared" si="15"/>
        <v>-50359.500000000015</v>
      </c>
    </row>
    <row r="257" spans="1:11" x14ac:dyDescent="0.45">
      <c r="A257" t="s">
        <v>258</v>
      </c>
      <c r="B257">
        <v>436</v>
      </c>
      <c r="C257" s="1">
        <v>5880</v>
      </c>
      <c r="D257" s="12">
        <f>VLOOKUP(A257,'NWAU per episode Acute Adm'!$A$2:$C$388,3,FALSE)</f>
        <v>0.24</v>
      </c>
      <c r="E257" s="12">
        <f t="shared" si="12"/>
        <v>104.64</v>
      </c>
      <c r="F257" s="14">
        <f t="shared" si="13"/>
        <v>1411.2</v>
      </c>
      <c r="G257" s="14">
        <f t="shared" si="14"/>
        <v>615283.20000000007</v>
      </c>
      <c r="H257" s="12"/>
      <c r="I257" s="1">
        <f>NEP!$C$6-C257</f>
        <v>-560</v>
      </c>
      <c r="J257" s="1">
        <f>'NWAU per episode Acute Adm'!E257-F257</f>
        <v>-134.39999999999986</v>
      </c>
      <c r="K257" s="1">
        <f t="shared" si="15"/>
        <v>-58598.399999999943</v>
      </c>
    </row>
    <row r="258" spans="1:11" x14ac:dyDescent="0.45">
      <c r="A258" t="s">
        <v>259</v>
      </c>
      <c r="B258">
        <v>120</v>
      </c>
      <c r="C258" s="1">
        <v>5382</v>
      </c>
      <c r="D258" s="12">
        <f>VLOOKUP(A258,'NWAU per episode Acute Adm'!$A$2:$C$388,3,FALSE)</f>
        <v>0.23</v>
      </c>
      <c r="E258" s="12">
        <f t="shared" si="12"/>
        <v>27.6</v>
      </c>
      <c r="F258" s="14">
        <f t="shared" si="13"/>
        <v>1237.8600000000001</v>
      </c>
      <c r="G258" s="14">
        <f t="shared" si="14"/>
        <v>148543.20000000001</v>
      </c>
      <c r="H258" s="12"/>
      <c r="I258" s="1">
        <f>NEP!$C$6-C258</f>
        <v>-62</v>
      </c>
      <c r="J258" s="1">
        <f>'NWAU per episode Acute Adm'!E258-F258</f>
        <v>-14.260000000000218</v>
      </c>
      <c r="K258" s="1">
        <f t="shared" si="15"/>
        <v>-1711.2000000000262</v>
      </c>
    </row>
    <row r="259" spans="1:11" x14ac:dyDescent="0.45">
      <c r="A259" t="s">
        <v>260</v>
      </c>
      <c r="B259">
        <v>45</v>
      </c>
      <c r="C259" s="1">
        <v>7456</v>
      </c>
      <c r="D259" s="12">
        <f>VLOOKUP(A259,'NWAU per episode Acute Adm'!$A$2:$C$388,3,FALSE)</f>
        <v>4.6100000000000003</v>
      </c>
      <c r="E259" s="12">
        <f t="shared" ref="E259:E322" si="16">D259*B259</f>
        <v>207.45000000000002</v>
      </c>
      <c r="F259" s="14">
        <f t="shared" ref="F259:F322" si="17">C259*D259</f>
        <v>34372.160000000003</v>
      </c>
      <c r="G259" s="14">
        <f t="shared" ref="G259:G322" si="18">F259*B259</f>
        <v>1546747.2000000002</v>
      </c>
      <c r="H259" s="12"/>
      <c r="I259" s="1">
        <f>NEP!$C$6-C259</f>
        <v>-2136</v>
      </c>
      <c r="J259" s="1">
        <f>'NWAU per episode Acute Adm'!E259-F259</f>
        <v>-9846.9600000000028</v>
      </c>
      <c r="K259" s="1">
        <f t="shared" ref="K259:K322" si="19">J259*B259</f>
        <v>-443113.20000000013</v>
      </c>
    </row>
    <row r="260" spans="1:11" x14ac:dyDescent="0.45">
      <c r="A260" t="s">
        <v>261</v>
      </c>
      <c r="B260">
        <v>62</v>
      </c>
      <c r="C260" s="1">
        <v>10641</v>
      </c>
      <c r="D260" s="12">
        <f>VLOOKUP(A260,'NWAU per episode Acute Adm'!$A$2:$C$388,3,FALSE)</f>
        <v>1.94</v>
      </c>
      <c r="E260" s="12">
        <f t="shared" si="16"/>
        <v>120.28</v>
      </c>
      <c r="F260" s="14">
        <f t="shared" si="17"/>
        <v>20643.54</v>
      </c>
      <c r="G260" s="14">
        <f t="shared" si="18"/>
        <v>1279899.48</v>
      </c>
      <c r="H260" s="12"/>
      <c r="I260" s="1">
        <f>NEP!$C$6-C260</f>
        <v>-5321</v>
      </c>
      <c r="J260" s="1">
        <f>'NWAU per episode Acute Adm'!E260-F260</f>
        <v>-10322.740000000002</v>
      </c>
      <c r="K260" s="1">
        <f t="shared" si="19"/>
        <v>-640009.88000000012</v>
      </c>
    </row>
    <row r="261" spans="1:11" x14ac:dyDescent="0.45">
      <c r="A261" t="s">
        <v>262</v>
      </c>
      <c r="B261">
        <v>68</v>
      </c>
      <c r="C261" s="1">
        <v>3814</v>
      </c>
      <c r="D261" s="12">
        <f>VLOOKUP(A261,'NWAU per episode Acute Adm'!$A$2:$C$388,3,FALSE)</f>
        <v>1.91</v>
      </c>
      <c r="E261" s="12">
        <f t="shared" si="16"/>
        <v>129.88</v>
      </c>
      <c r="F261" s="14">
        <f t="shared" si="17"/>
        <v>7284.74</v>
      </c>
      <c r="G261" s="14">
        <f t="shared" si="18"/>
        <v>495362.32</v>
      </c>
      <c r="H261" s="12"/>
      <c r="I261" s="1">
        <f>NEP!$C$6-C261</f>
        <v>1506</v>
      </c>
      <c r="J261" s="1">
        <f>'NWAU per episode Acute Adm'!E261-F261</f>
        <v>2876.4599999999991</v>
      </c>
      <c r="K261" s="1">
        <f t="shared" si="19"/>
        <v>195599.27999999994</v>
      </c>
    </row>
    <row r="262" spans="1:11" x14ac:dyDescent="0.45">
      <c r="A262" t="s">
        <v>263</v>
      </c>
      <c r="B262">
        <v>41</v>
      </c>
      <c r="C262" s="1">
        <v>6646</v>
      </c>
      <c r="D262" s="12">
        <f>VLOOKUP(A262,'NWAU per episode Acute Adm'!$A$2:$C$388,3,FALSE)</f>
        <v>2.2599999999999998</v>
      </c>
      <c r="E262" s="12">
        <f t="shared" si="16"/>
        <v>92.66</v>
      </c>
      <c r="F262" s="14">
        <f t="shared" si="17"/>
        <v>15019.96</v>
      </c>
      <c r="G262" s="14">
        <f t="shared" si="18"/>
        <v>615818.36</v>
      </c>
      <c r="H262" s="12"/>
      <c r="I262" s="1">
        <f>NEP!$C$6-C262</f>
        <v>-1326</v>
      </c>
      <c r="J262" s="1">
        <f>'NWAU per episode Acute Adm'!E262-F262</f>
        <v>-2996.76</v>
      </c>
      <c r="K262" s="1">
        <f t="shared" si="19"/>
        <v>-122867.16</v>
      </c>
    </row>
    <row r="263" spans="1:11" x14ac:dyDescent="0.45">
      <c r="A263" t="s">
        <v>264</v>
      </c>
      <c r="B263">
        <v>97</v>
      </c>
      <c r="C263" s="1">
        <v>6681</v>
      </c>
      <c r="D263" s="12">
        <f>VLOOKUP(A263,'NWAU per episode Acute Adm'!$A$2:$C$388,3,FALSE)</f>
        <v>2.23</v>
      </c>
      <c r="E263" s="12">
        <f t="shared" si="16"/>
        <v>216.31</v>
      </c>
      <c r="F263" s="14">
        <f t="shared" si="17"/>
        <v>14898.63</v>
      </c>
      <c r="G263" s="14">
        <f t="shared" si="18"/>
        <v>1445167.1099999999</v>
      </c>
      <c r="H263" s="12"/>
      <c r="I263" s="1">
        <f>NEP!$C$6-C263</f>
        <v>-1361</v>
      </c>
      <c r="J263" s="1">
        <f>'NWAU per episode Acute Adm'!E263-F263</f>
        <v>-3035.0299999999988</v>
      </c>
      <c r="K263" s="1">
        <f t="shared" si="19"/>
        <v>-294397.90999999992</v>
      </c>
    </row>
    <row r="264" spans="1:11" x14ac:dyDescent="0.45">
      <c r="A264" t="s">
        <v>265</v>
      </c>
      <c r="B264">
        <v>238</v>
      </c>
      <c r="C264" s="1">
        <v>7945</v>
      </c>
      <c r="D264" s="12">
        <f>VLOOKUP(A264,'NWAU per episode Acute Adm'!$A$2:$C$388,3,FALSE)</f>
        <v>0.74</v>
      </c>
      <c r="E264" s="12">
        <f t="shared" si="16"/>
        <v>176.12</v>
      </c>
      <c r="F264" s="14">
        <f t="shared" si="17"/>
        <v>5879.3</v>
      </c>
      <c r="G264" s="14">
        <f t="shared" si="18"/>
        <v>1399273.4000000001</v>
      </c>
      <c r="H264" s="12"/>
      <c r="I264" s="1">
        <f>NEP!$C$6-C264</f>
        <v>-2625</v>
      </c>
      <c r="J264" s="1">
        <f>'NWAU per episode Acute Adm'!E264-F264</f>
        <v>-1942.5</v>
      </c>
      <c r="K264" s="1">
        <f t="shared" si="19"/>
        <v>-462315</v>
      </c>
    </row>
    <row r="265" spans="1:11" x14ac:dyDescent="0.45">
      <c r="A265" t="s">
        <v>266</v>
      </c>
      <c r="B265">
        <v>86</v>
      </c>
      <c r="C265" s="1">
        <v>7306</v>
      </c>
      <c r="D265" s="12">
        <f>VLOOKUP(A265,'NWAU per episode Acute Adm'!$A$2:$C$388,3,FALSE)</f>
        <v>1.83</v>
      </c>
      <c r="E265" s="12">
        <f t="shared" si="16"/>
        <v>157.38</v>
      </c>
      <c r="F265" s="14">
        <f t="shared" si="17"/>
        <v>13369.980000000001</v>
      </c>
      <c r="G265" s="14">
        <f t="shared" si="18"/>
        <v>1149818.28</v>
      </c>
      <c r="H265" s="12"/>
      <c r="I265" s="1">
        <f>NEP!$C$6-C265</f>
        <v>-1986</v>
      </c>
      <c r="J265" s="1">
        <f>'NWAU per episode Acute Adm'!E265-F265</f>
        <v>-3634.380000000001</v>
      </c>
      <c r="K265" s="1">
        <f t="shared" si="19"/>
        <v>-312556.68000000011</v>
      </c>
    </row>
    <row r="266" spans="1:11" x14ac:dyDescent="0.45">
      <c r="A266" t="s">
        <v>267</v>
      </c>
      <c r="B266">
        <v>104</v>
      </c>
      <c r="C266" s="1">
        <v>7031</v>
      </c>
      <c r="D266" s="12">
        <f>VLOOKUP(A266,'NWAU per episode Acute Adm'!$A$2:$C$388,3,FALSE)</f>
        <v>0.72</v>
      </c>
      <c r="E266" s="12">
        <f t="shared" si="16"/>
        <v>74.88</v>
      </c>
      <c r="F266" s="14">
        <f t="shared" si="17"/>
        <v>5062.32</v>
      </c>
      <c r="G266" s="14">
        <f t="shared" si="18"/>
        <v>526481.28</v>
      </c>
      <c r="H266" s="12"/>
      <c r="I266" s="1">
        <f>NEP!$C$6-C266</f>
        <v>-1711</v>
      </c>
      <c r="J266" s="1">
        <f>'NWAU per episode Acute Adm'!E266-F266</f>
        <v>-1231.92</v>
      </c>
      <c r="K266" s="1">
        <f t="shared" si="19"/>
        <v>-128119.68000000001</v>
      </c>
    </row>
    <row r="267" spans="1:11" x14ac:dyDescent="0.45">
      <c r="A267" t="s">
        <v>268</v>
      </c>
      <c r="B267">
        <v>146</v>
      </c>
      <c r="C267" s="1">
        <v>11908</v>
      </c>
      <c r="D267" s="12">
        <f>VLOOKUP(A267,'NWAU per episode Acute Adm'!$A$2:$C$388,3,FALSE)</f>
        <v>0.26</v>
      </c>
      <c r="E267" s="12">
        <f t="shared" si="16"/>
        <v>37.96</v>
      </c>
      <c r="F267" s="14">
        <f t="shared" si="17"/>
        <v>3096.08</v>
      </c>
      <c r="G267" s="14">
        <f t="shared" si="18"/>
        <v>452027.68</v>
      </c>
      <c r="H267" s="12"/>
      <c r="I267" s="1">
        <f>NEP!$C$6-C267</f>
        <v>-6588</v>
      </c>
      <c r="J267" s="1">
        <f>'NWAU per episode Acute Adm'!E267-F267</f>
        <v>-1712.8799999999999</v>
      </c>
      <c r="K267" s="1">
        <f t="shared" si="19"/>
        <v>-250080.47999999998</v>
      </c>
    </row>
    <row r="268" spans="1:11" x14ac:dyDescent="0.45">
      <c r="A268" t="s">
        <v>269</v>
      </c>
      <c r="B268">
        <v>80</v>
      </c>
      <c r="C268" s="1">
        <v>6108</v>
      </c>
      <c r="D268" s="12">
        <f>VLOOKUP(A268,'NWAU per episode Acute Adm'!$A$2:$C$388,3,FALSE)</f>
        <v>1.77</v>
      </c>
      <c r="E268" s="12">
        <f t="shared" si="16"/>
        <v>141.6</v>
      </c>
      <c r="F268" s="14">
        <f t="shared" si="17"/>
        <v>10811.16</v>
      </c>
      <c r="G268" s="14">
        <f t="shared" si="18"/>
        <v>864892.8</v>
      </c>
      <c r="H268" s="12"/>
      <c r="I268" s="1">
        <f>NEP!$C$6-C268</f>
        <v>-788</v>
      </c>
      <c r="J268" s="1">
        <f>'NWAU per episode Acute Adm'!E268-F268</f>
        <v>-1394.7600000000002</v>
      </c>
      <c r="K268" s="1">
        <f t="shared" si="19"/>
        <v>-111580.80000000002</v>
      </c>
    </row>
    <row r="269" spans="1:11" x14ac:dyDescent="0.45">
      <c r="A269" t="s">
        <v>270</v>
      </c>
      <c r="B269">
        <v>31</v>
      </c>
      <c r="C269" s="1">
        <v>8807</v>
      </c>
      <c r="D269" s="12">
        <f>VLOOKUP(A269,'NWAU per episode Acute Adm'!$A$2:$C$388,3,FALSE)</f>
        <v>0.54</v>
      </c>
      <c r="E269" s="12">
        <f t="shared" si="16"/>
        <v>16.740000000000002</v>
      </c>
      <c r="F269" s="14">
        <f t="shared" si="17"/>
        <v>4755.7800000000007</v>
      </c>
      <c r="G269" s="14">
        <f t="shared" si="18"/>
        <v>147429.18000000002</v>
      </c>
      <c r="H269" s="12"/>
      <c r="I269" s="1">
        <f>NEP!$C$6-C269</f>
        <v>-3487</v>
      </c>
      <c r="J269" s="1">
        <f>'NWAU per episode Acute Adm'!E269-F269</f>
        <v>-1882.98</v>
      </c>
      <c r="K269" s="1">
        <f t="shared" si="19"/>
        <v>-58372.38</v>
      </c>
    </row>
    <row r="270" spans="1:11" x14ac:dyDescent="0.45">
      <c r="A270" t="s">
        <v>271</v>
      </c>
      <c r="B270">
        <v>34</v>
      </c>
      <c r="C270" s="1">
        <v>5469</v>
      </c>
      <c r="D270" s="12">
        <f>VLOOKUP(A270,'NWAU per episode Acute Adm'!$A$2:$C$388,3,FALSE)</f>
        <v>2.82</v>
      </c>
      <c r="E270" s="12">
        <f t="shared" si="16"/>
        <v>95.88</v>
      </c>
      <c r="F270" s="14">
        <f t="shared" si="17"/>
        <v>15422.58</v>
      </c>
      <c r="G270" s="14">
        <f t="shared" si="18"/>
        <v>524367.72</v>
      </c>
      <c r="H270" s="12"/>
      <c r="I270" s="1">
        <f>NEP!$C$6-C270</f>
        <v>-149</v>
      </c>
      <c r="J270" s="1">
        <f>'NWAU per episode Acute Adm'!E270-F270</f>
        <v>-420.18000000000029</v>
      </c>
      <c r="K270" s="1">
        <f t="shared" si="19"/>
        <v>-14286.12000000001</v>
      </c>
    </row>
    <row r="271" spans="1:11" x14ac:dyDescent="0.45">
      <c r="A271" t="s">
        <v>272</v>
      </c>
      <c r="B271">
        <v>42</v>
      </c>
      <c r="C271" s="1">
        <v>5979</v>
      </c>
      <c r="D271" s="12">
        <f>VLOOKUP(A271,'NWAU per episode Acute Adm'!$A$2:$C$388,3,FALSE)</f>
        <v>6.93</v>
      </c>
      <c r="E271" s="12">
        <f t="shared" si="16"/>
        <v>291.06</v>
      </c>
      <c r="F271" s="14">
        <f t="shared" si="17"/>
        <v>41434.47</v>
      </c>
      <c r="G271" s="14">
        <f t="shared" si="18"/>
        <v>1740247.74</v>
      </c>
      <c r="H271" s="12"/>
      <c r="I271" s="1">
        <f>NEP!$C$6-C271</f>
        <v>-659</v>
      </c>
      <c r="J271" s="1">
        <f>'NWAU per episode Acute Adm'!E271-F271</f>
        <v>-4566.8700000000026</v>
      </c>
      <c r="K271" s="1">
        <f t="shared" si="19"/>
        <v>-191808.5400000001</v>
      </c>
    </row>
    <row r="272" spans="1:11" x14ac:dyDescent="0.45">
      <c r="A272" t="s">
        <v>273</v>
      </c>
      <c r="B272">
        <v>72</v>
      </c>
      <c r="C272" s="1">
        <v>5314</v>
      </c>
      <c r="D272" s="12">
        <f>VLOOKUP(A272,'NWAU per episode Acute Adm'!$A$2:$C$388,3,FALSE)</f>
        <v>2.15</v>
      </c>
      <c r="E272" s="12">
        <f t="shared" si="16"/>
        <v>154.79999999999998</v>
      </c>
      <c r="F272" s="14">
        <f t="shared" si="17"/>
        <v>11425.1</v>
      </c>
      <c r="G272" s="14">
        <f t="shared" si="18"/>
        <v>822607.20000000007</v>
      </c>
      <c r="H272" s="12"/>
      <c r="I272" s="1">
        <f>NEP!$C$6-C272</f>
        <v>6</v>
      </c>
      <c r="J272" s="1">
        <f>'NWAU per episode Acute Adm'!E272-F272</f>
        <v>12.899999999997817</v>
      </c>
      <c r="K272" s="1">
        <f t="shared" si="19"/>
        <v>928.79999999984284</v>
      </c>
    </row>
    <row r="273" spans="1:11" x14ac:dyDescent="0.45">
      <c r="A273" t="s">
        <v>274</v>
      </c>
      <c r="B273">
        <v>172</v>
      </c>
      <c r="C273" s="1">
        <v>6303</v>
      </c>
      <c r="D273" s="12">
        <f>VLOOKUP(A273,'NWAU per episode Acute Adm'!$A$2:$C$388,3,FALSE)</f>
        <v>1.08</v>
      </c>
      <c r="E273" s="12">
        <f t="shared" si="16"/>
        <v>185.76000000000002</v>
      </c>
      <c r="F273" s="14">
        <f t="shared" si="17"/>
        <v>6807.2400000000007</v>
      </c>
      <c r="G273" s="14">
        <f t="shared" si="18"/>
        <v>1170845.28</v>
      </c>
      <c r="H273" s="12"/>
      <c r="I273" s="1">
        <f>NEP!$C$6-C273</f>
        <v>-983</v>
      </c>
      <c r="J273" s="1">
        <f>'NWAU per episode Acute Adm'!E273-F273</f>
        <v>-1061.6400000000003</v>
      </c>
      <c r="K273" s="1">
        <f t="shared" si="19"/>
        <v>-182602.08000000005</v>
      </c>
    </row>
    <row r="274" spans="1:11" x14ac:dyDescent="0.45">
      <c r="A274" t="s">
        <v>275</v>
      </c>
      <c r="B274">
        <v>31</v>
      </c>
      <c r="C274" s="1">
        <v>7252</v>
      </c>
      <c r="D274" s="12">
        <f>VLOOKUP(A274,'NWAU per episode Acute Adm'!$A$2:$C$388,3,FALSE)</f>
        <v>2.38</v>
      </c>
      <c r="E274" s="12">
        <f t="shared" si="16"/>
        <v>73.78</v>
      </c>
      <c r="F274" s="14">
        <f t="shared" si="17"/>
        <v>17259.759999999998</v>
      </c>
      <c r="G274" s="14">
        <f t="shared" si="18"/>
        <v>535052.55999999994</v>
      </c>
      <c r="H274" s="12"/>
      <c r="I274" s="1">
        <f>NEP!$C$6-C274</f>
        <v>-1932</v>
      </c>
      <c r="J274" s="1">
        <f>'NWAU per episode Acute Adm'!E274-F274</f>
        <v>-4598.159999999998</v>
      </c>
      <c r="K274" s="1">
        <f t="shared" si="19"/>
        <v>-142542.95999999993</v>
      </c>
    </row>
    <row r="275" spans="1:11" x14ac:dyDescent="0.45">
      <c r="A275" t="s">
        <v>276</v>
      </c>
      <c r="B275">
        <v>170</v>
      </c>
      <c r="C275" s="1">
        <v>6989</v>
      </c>
      <c r="D275" s="12">
        <f>VLOOKUP(A275,'NWAU per episode Acute Adm'!$A$2:$C$388,3,FALSE)</f>
        <v>0.85</v>
      </c>
      <c r="E275" s="12">
        <f t="shared" si="16"/>
        <v>144.5</v>
      </c>
      <c r="F275" s="14">
        <f t="shared" si="17"/>
        <v>5940.65</v>
      </c>
      <c r="G275" s="14">
        <f t="shared" si="18"/>
        <v>1009910.4999999999</v>
      </c>
      <c r="H275" s="12"/>
      <c r="I275" s="1">
        <f>NEP!$C$6-C275</f>
        <v>-1669</v>
      </c>
      <c r="J275" s="1">
        <f>'NWAU per episode Acute Adm'!E275-F275</f>
        <v>-1418.6499999999996</v>
      </c>
      <c r="K275" s="1">
        <f t="shared" si="19"/>
        <v>-241170.49999999994</v>
      </c>
    </row>
    <row r="276" spans="1:11" x14ac:dyDescent="0.45">
      <c r="A276" t="s">
        <v>277</v>
      </c>
      <c r="B276">
        <v>59</v>
      </c>
      <c r="C276" s="1">
        <v>6896</v>
      </c>
      <c r="D276" s="12">
        <f>VLOOKUP(A276,'NWAU per episode Acute Adm'!$A$2:$C$388,3,FALSE)</f>
        <v>1.1599999999999999</v>
      </c>
      <c r="E276" s="12">
        <f t="shared" si="16"/>
        <v>68.44</v>
      </c>
      <c r="F276" s="14">
        <f t="shared" si="17"/>
        <v>7999.36</v>
      </c>
      <c r="G276" s="14">
        <f t="shared" si="18"/>
        <v>471962.24</v>
      </c>
      <c r="H276" s="12"/>
      <c r="I276" s="1">
        <f>NEP!$C$6-C276</f>
        <v>-1576</v>
      </c>
      <c r="J276" s="1">
        <f>'NWAU per episode Acute Adm'!E276-F276</f>
        <v>-1828.1599999999999</v>
      </c>
      <c r="K276" s="1">
        <f t="shared" si="19"/>
        <v>-107861.43999999999</v>
      </c>
    </row>
    <row r="277" spans="1:11" x14ac:dyDescent="0.45">
      <c r="A277" t="s">
        <v>278</v>
      </c>
      <c r="B277">
        <v>41</v>
      </c>
      <c r="C277" s="1">
        <v>6679</v>
      </c>
      <c r="D277" s="12">
        <f>VLOOKUP(A277,'NWAU per episode Acute Adm'!$A$2:$C$388,3,FALSE)</f>
        <v>1.35</v>
      </c>
      <c r="E277" s="12">
        <f t="shared" si="16"/>
        <v>55.35</v>
      </c>
      <c r="F277" s="14">
        <f t="shared" si="17"/>
        <v>9016.6500000000015</v>
      </c>
      <c r="G277" s="14">
        <f t="shared" si="18"/>
        <v>369682.65000000008</v>
      </c>
      <c r="H277" s="12"/>
      <c r="I277" s="1">
        <f>NEP!$C$6-C277</f>
        <v>-1359</v>
      </c>
      <c r="J277" s="1">
        <f>'NWAU per episode Acute Adm'!E277-F277</f>
        <v>-1834.6500000000015</v>
      </c>
      <c r="K277" s="1">
        <f t="shared" si="19"/>
        <v>-75220.650000000052</v>
      </c>
    </row>
    <row r="278" spans="1:11" x14ac:dyDescent="0.45">
      <c r="A278" t="s">
        <v>279</v>
      </c>
      <c r="B278">
        <v>146</v>
      </c>
      <c r="C278" s="1">
        <v>7000</v>
      </c>
      <c r="D278" s="12">
        <f>VLOOKUP(A278,'NWAU per episode Acute Adm'!$A$2:$C$388,3,FALSE)</f>
        <v>0.7</v>
      </c>
      <c r="E278" s="12">
        <f t="shared" si="16"/>
        <v>102.19999999999999</v>
      </c>
      <c r="F278" s="14">
        <f t="shared" si="17"/>
        <v>4900</v>
      </c>
      <c r="G278" s="14">
        <f t="shared" si="18"/>
        <v>715400</v>
      </c>
      <c r="H278" s="12"/>
      <c r="I278" s="1">
        <f>NEP!$C$6-C278</f>
        <v>-1680</v>
      </c>
      <c r="J278" s="1">
        <f>'NWAU per episode Acute Adm'!E278-F278</f>
        <v>-1176.0000000000009</v>
      </c>
      <c r="K278" s="1">
        <f t="shared" si="19"/>
        <v>-171696.00000000015</v>
      </c>
    </row>
    <row r="279" spans="1:11" x14ac:dyDescent="0.45">
      <c r="A279" t="s">
        <v>280</v>
      </c>
      <c r="B279">
        <v>56</v>
      </c>
      <c r="C279" s="1">
        <v>12686</v>
      </c>
      <c r="D279" s="12">
        <f>VLOOKUP(A279,'NWAU per episode Acute Adm'!$A$2:$C$388,3,FALSE)</f>
        <v>0.24</v>
      </c>
      <c r="E279" s="12">
        <f t="shared" si="16"/>
        <v>13.44</v>
      </c>
      <c r="F279" s="14">
        <f t="shared" si="17"/>
        <v>3044.64</v>
      </c>
      <c r="G279" s="14">
        <f t="shared" si="18"/>
        <v>170499.84</v>
      </c>
      <c r="H279" s="12"/>
      <c r="I279" s="1">
        <f>NEP!$C$6-C279</f>
        <v>-7366</v>
      </c>
      <c r="J279" s="1">
        <f>'NWAU per episode Acute Adm'!E279-F279</f>
        <v>-1767.84</v>
      </c>
      <c r="K279" s="1">
        <f t="shared" si="19"/>
        <v>-98999.039999999994</v>
      </c>
    </row>
    <row r="280" spans="1:11" x14ac:dyDescent="0.45">
      <c r="A280" t="s">
        <v>281</v>
      </c>
      <c r="B280">
        <v>52</v>
      </c>
      <c r="C280" s="1">
        <v>6665</v>
      </c>
      <c r="D280" s="12">
        <f>VLOOKUP(A280,'NWAU per episode Acute Adm'!$A$2:$C$388,3,FALSE)</f>
        <v>1.87</v>
      </c>
      <c r="E280" s="12">
        <f t="shared" si="16"/>
        <v>97.240000000000009</v>
      </c>
      <c r="F280" s="14">
        <f t="shared" si="17"/>
        <v>12463.550000000001</v>
      </c>
      <c r="G280" s="14">
        <f t="shared" si="18"/>
        <v>648104.60000000009</v>
      </c>
      <c r="H280" s="12"/>
      <c r="I280" s="1">
        <f>NEP!$C$6-C280</f>
        <v>-1345</v>
      </c>
      <c r="J280" s="1">
        <f>'NWAU per episode Acute Adm'!E280-F280</f>
        <v>-2515.1499999999996</v>
      </c>
      <c r="K280" s="1">
        <f t="shared" si="19"/>
        <v>-130787.79999999999</v>
      </c>
    </row>
    <row r="281" spans="1:11" x14ac:dyDescent="0.45">
      <c r="A281" t="s">
        <v>282</v>
      </c>
      <c r="B281">
        <v>107</v>
      </c>
      <c r="C281" s="1">
        <v>6674</v>
      </c>
      <c r="D281" s="12">
        <f>VLOOKUP(A281,'NWAU per episode Acute Adm'!$A$2:$C$388,3,FALSE)</f>
        <v>0.79</v>
      </c>
      <c r="E281" s="12">
        <f t="shared" si="16"/>
        <v>84.53</v>
      </c>
      <c r="F281" s="14">
        <f t="shared" si="17"/>
        <v>5272.46</v>
      </c>
      <c r="G281" s="14">
        <f t="shared" si="18"/>
        <v>564153.22</v>
      </c>
      <c r="H281" s="12"/>
      <c r="I281" s="1">
        <f>NEP!$C$6-C281</f>
        <v>-1354</v>
      </c>
      <c r="J281" s="1">
        <f>'NWAU per episode Acute Adm'!E281-F281</f>
        <v>-1069.6599999999999</v>
      </c>
      <c r="K281" s="1">
        <f t="shared" si="19"/>
        <v>-114453.61999999998</v>
      </c>
    </row>
    <row r="282" spans="1:11" x14ac:dyDescent="0.45">
      <c r="A282" t="s">
        <v>283</v>
      </c>
      <c r="B282" s="2">
        <v>15430</v>
      </c>
      <c r="C282" s="1">
        <v>5368</v>
      </c>
      <c r="D282" s="12">
        <f>VLOOKUP(A282,'NWAU per episode Acute Adm'!$A$2:$C$388,3,FALSE)</f>
        <v>0.1</v>
      </c>
      <c r="E282" s="12">
        <f t="shared" si="16"/>
        <v>1543</v>
      </c>
      <c r="F282" s="14">
        <f t="shared" si="17"/>
        <v>536.80000000000007</v>
      </c>
      <c r="G282" s="14">
        <f t="shared" si="18"/>
        <v>8282824.0000000009</v>
      </c>
      <c r="H282" s="12"/>
      <c r="I282" s="1">
        <f>NEP!$C$6-C282</f>
        <v>-48</v>
      </c>
      <c r="J282" s="1">
        <f>'NWAU per episode Acute Adm'!E282-F282</f>
        <v>-4.8000000000000682</v>
      </c>
      <c r="K282" s="1">
        <f t="shared" si="19"/>
        <v>-74064.000000001048</v>
      </c>
    </row>
    <row r="283" spans="1:11" x14ac:dyDescent="0.45">
      <c r="A283" t="s">
        <v>284</v>
      </c>
      <c r="B283">
        <v>37</v>
      </c>
      <c r="C283" s="1">
        <v>5930</v>
      </c>
      <c r="D283" s="12">
        <f>VLOOKUP(A283,'NWAU per episode Acute Adm'!$A$2:$C$388,3,FALSE)</f>
        <v>0.59</v>
      </c>
      <c r="E283" s="12">
        <f t="shared" si="16"/>
        <v>21.83</v>
      </c>
      <c r="F283" s="14">
        <f t="shared" si="17"/>
        <v>3498.7</v>
      </c>
      <c r="G283" s="14">
        <f t="shared" si="18"/>
        <v>129451.9</v>
      </c>
      <c r="H283" s="12"/>
      <c r="I283" s="1">
        <f>NEP!$C$6-C283</f>
        <v>-610</v>
      </c>
      <c r="J283" s="1">
        <f>'NWAU per episode Acute Adm'!E283-F283</f>
        <v>-359.90000000000009</v>
      </c>
      <c r="K283" s="1">
        <f t="shared" si="19"/>
        <v>-13316.300000000003</v>
      </c>
    </row>
    <row r="284" spans="1:11" x14ac:dyDescent="0.45">
      <c r="A284" t="s">
        <v>285</v>
      </c>
      <c r="B284">
        <v>280</v>
      </c>
      <c r="C284" s="1">
        <v>6934</v>
      </c>
      <c r="D284" s="12">
        <f>VLOOKUP(A284,'NWAU per episode Acute Adm'!$A$2:$C$388,3,FALSE)</f>
        <v>1.3</v>
      </c>
      <c r="E284" s="12">
        <f t="shared" si="16"/>
        <v>364</v>
      </c>
      <c r="F284" s="14">
        <f t="shared" si="17"/>
        <v>9014.2000000000007</v>
      </c>
      <c r="G284" s="14">
        <f t="shared" si="18"/>
        <v>2523976</v>
      </c>
      <c r="H284" s="12"/>
      <c r="I284" s="1">
        <f>NEP!$C$6-C284</f>
        <v>-1614</v>
      </c>
      <c r="J284" s="1">
        <f>'NWAU per episode Acute Adm'!E284-F284</f>
        <v>-2098.2000000000007</v>
      </c>
      <c r="K284" s="1">
        <f t="shared" si="19"/>
        <v>-587496.00000000023</v>
      </c>
    </row>
    <row r="285" spans="1:11" x14ac:dyDescent="0.45">
      <c r="A285" t="s">
        <v>286</v>
      </c>
      <c r="B285">
        <v>357</v>
      </c>
      <c r="C285" s="1">
        <v>6776</v>
      </c>
      <c r="D285" s="12">
        <f>VLOOKUP(A285,'NWAU per episode Acute Adm'!$A$2:$C$388,3,FALSE)</f>
        <v>0.44</v>
      </c>
      <c r="E285" s="12">
        <f t="shared" si="16"/>
        <v>157.08000000000001</v>
      </c>
      <c r="F285" s="14">
        <f t="shared" si="17"/>
        <v>2981.44</v>
      </c>
      <c r="G285" s="14">
        <f t="shared" si="18"/>
        <v>1064374.08</v>
      </c>
      <c r="H285" s="12"/>
      <c r="I285" s="1">
        <f>NEP!$C$6-C285</f>
        <v>-1456</v>
      </c>
      <c r="J285" s="1">
        <f>'NWAU per episode Acute Adm'!E285-F285</f>
        <v>-640.63999999999987</v>
      </c>
      <c r="K285" s="1">
        <f t="shared" si="19"/>
        <v>-228708.47999999995</v>
      </c>
    </row>
    <row r="286" spans="1:11" x14ac:dyDescent="0.45">
      <c r="A286" t="s">
        <v>287</v>
      </c>
      <c r="B286">
        <v>57</v>
      </c>
      <c r="C286" s="1">
        <v>7336</v>
      </c>
      <c r="D286" s="12">
        <f>VLOOKUP(A286,'NWAU per episode Acute Adm'!$A$2:$C$388,3,FALSE)</f>
        <v>0.44</v>
      </c>
      <c r="E286" s="12">
        <f t="shared" si="16"/>
        <v>25.080000000000002</v>
      </c>
      <c r="F286" s="14">
        <f t="shared" si="17"/>
        <v>3227.84</v>
      </c>
      <c r="G286" s="14">
        <f t="shared" si="18"/>
        <v>183986.88</v>
      </c>
      <c r="H286" s="12"/>
      <c r="I286" s="1">
        <f>NEP!$C$6-C286</f>
        <v>-2016</v>
      </c>
      <c r="J286" s="1">
        <f>'NWAU per episode Acute Adm'!E286-F286</f>
        <v>-887.04</v>
      </c>
      <c r="K286" s="1">
        <f t="shared" si="19"/>
        <v>-50561.279999999999</v>
      </c>
    </row>
    <row r="287" spans="1:11" x14ac:dyDescent="0.45">
      <c r="A287" t="s">
        <v>288</v>
      </c>
      <c r="B287">
        <v>278</v>
      </c>
      <c r="C287" s="1">
        <v>7162</v>
      </c>
      <c r="D287" s="12">
        <f>VLOOKUP(A287,'NWAU per episode Acute Adm'!$A$2:$C$388,3,FALSE)</f>
        <v>0.15</v>
      </c>
      <c r="E287" s="12">
        <f t="shared" si="16"/>
        <v>41.699999999999996</v>
      </c>
      <c r="F287" s="14">
        <f t="shared" si="17"/>
        <v>1074.3</v>
      </c>
      <c r="G287" s="14">
        <f t="shared" si="18"/>
        <v>298655.39999999997</v>
      </c>
      <c r="H287" s="12"/>
      <c r="I287" s="1">
        <f>NEP!$C$6-C287</f>
        <v>-1842</v>
      </c>
      <c r="J287" s="1">
        <f>'NWAU per episode Acute Adm'!E287-F287</f>
        <v>-276.30000000000007</v>
      </c>
      <c r="K287" s="1">
        <f t="shared" si="19"/>
        <v>-76811.400000000023</v>
      </c>
    </row>
    <row r="288" spans="1:11" x14ac:dyDescent="0.45">
      <c r="A288" t="s">
        <v>289</v>
      </c>
      <c r="B288">
        <v>78</v>
      </c>
      <c r="C288" s="1">
        <v>6893</v>
      </c>
      <c r="D288" s="12">
        <f>VLOOKUP(A288,'NWAU per episode Acute Adm'!$A$2:$C$388,3,FALSE)</f>
        <v>1.39</v>
      </c>
      <c r="E288" s="12">
        <f t="shared" si="16"/>
        <v>108.41999999999999</v>
      </c>
      <c r="F288" s="14">
        <f t="shared" si="17"/>
        <v>9581.2699999999986</v>
      </c>
      <c r="G288" s="14">
        <f t="shared" si="18"/>
        <v>747339.05999999994</v>
      </c>
      <c r="H288" s="12"/>
      <c r="I288" s="1">
        <f>NEP!$C$6-C288</f>
        <v>-1573</v>
      </c>
      <c r="J288" s="1">
        <f>'NWAU per episode Acute Adm'!E288-F288</f>
        <v>-2186.4700000000003</v>
      </c>
      <c r="K288" s="1">
        <f t="shared" si="19"/>
        <v>-170544.66000000003</v>
      </c>
    </row>
    <row r="289" spans="1:11" x14ac:dyDescent="0.45">
      <c r="A289" t="s">
        <v>290</v>
      </c>
      <c r="B289">
        <v>190</v>
      </c>
      <c r="C289" s="1">
        <v>6594</v>
      </c>
      <c r="D289" s="12">
        <f>VLOOKUP(A289,'NWAU per episode Acute Adm'!$A$2:$C$388,3,FALSE)</f>
        <v>0.41</v>
      </c>
      <c r="E289" s="12">
        <f t="shared" si="16"/>
        <v>77.899999999999991</v>
      </c>
      <c r="F289" s="14">
        <f t="shared" si="17"/>
        <v>2703.54</v>
      </c>
      <c r="G289" s="14">
        <f t="shared" si="18"/>
        <v>513672.6</v>
      </c>
      <c r="H289" s="12"/>
      <c r="I289" s="1">
        <f>NEP!$C$6-C289</f>
        <v>-1274</v>
      </c>
      <c r="J289" s="1">
        <f>'NWAU per episode Acute Adm'!E289-F289</f>
        <v>-522.34000000000015</v>
      </c>
      <c r="K289" s="1">
        <f t="shared" si="19"/>
        <v>-99244.600000000035</v>
      </c>
    </row>
    <row r="290" spans="1:11" x14ac:dyDescent="0.45">
      <c r="A290" t="s">
        <v>291</v>
      </c>
      <c r="B290">
        <v>80</v>
      </c>
      <c r="C290" s="1">
        <v>6066</v>
      </c>
      <c r="D290" s="12">
        <f>VLOOKUP(A290,'NWAU per episode Acute Adm'!$A$2:$C$388,3,FALSE)</f>
        <v>2.0499999999999998</v>
      </c>
      <c r="E290" s="12">
        <f t="shared" si="16"/>
        <v>164</v>
      </c>
      <c r="F290" s="14">
        <f t="shared" si="17"/>
        <v>12435.3</v>
      </c>
      <c r="G290" s="14">
        <f t="shared" si="18"/>
        <v>994824</v>
      </c>
      <c r="H290" s="12"/>
      <c r="I290" s="1">
        <f>NEP!$C$6-C290</f>
        <v>-746</v>
      </c>
      <c r="J290" s="1">
        <f>'NWAU per episode Acute Adm'!E290-F290</f>
        <v>-1529.2999999999993</v>
      </c>
      <c r="K290" s="1">
        <f t="shared" si="19"/>
        <v>-122343.99999999994</v>
      </c>
    </row>
    <row r="291" spans="1:11" x14ac:dyDescent="0.45">
      <c r="A291" t="s">
        <v>292</v>
      </c>
      <c r="B291">
        <v>173</v>
      </c>
      <c r="C291" s="1">
        <v>6696</v>
      </c>
      <c r="D291" s="12">
        <f>VLOOKUP(A291,'NWAU per episode Acute Adm'!$A$2:$C$388,3,FALSE)</f>
        <v>0.63</v>
      </c>
      <c r="E291" s="12">
        <f t="shared" si="16"/>
        <v>108.99</v>
      </c>
      <c r="F291" s="14">
        <f t="shared" si="17"/>
        <v>4218.4800000000005</v>
      </c>
      <c r="G291" s="14">
        <f t="shared" si="18"/>
        <v>729797.04</v>
      </c>
      <c r="H291" s="12"/>
      <c r="I291" s="1">
        <f>NEP!$C$6-C291</f>
        <v>-1376</v>
      </c>
      <c r="J291" s="1">
        <f>'NWAU per episode Acute Adm'!E291-F291</f>
        <v>-866.88000000000102</v>
      </c>
      <c r="K291" s="1">
        <f t="shared" si="19"/>
        <v>-149970.24000000017</v>
      </c>
    </row>
    <row r="292" spans="1:11" x14ac:dyDescent="0.45">
      <c r="A292" t="s">
        <v>293</v>
      </c>
      <c r="B292">
        <v>121</v>
      </c>
      <c r="C292" s="1">
        <v>8491</v>
      </c>
      <c r="D292" s="12">
        <f>VLOOKUP(A292,'NWAU per episode Acute Adm'!$A$2:$C$388,3,FALSE)</f>
        <v>0.21</v>
      </c>
      <c r="E292" s="12">
        <f t="shared" si="16"/>
        <v>25.41</v>
      </c>
      <c r="F292" s="14">
        <f t="shared" si="17"/>
        <v>1783.11</v>
      </c>
      <c r="G292" s="14">
        <f t="shared" si="18"/>
        <v>215756.31</v>
      </c>
      <c r="H292" s="12"/>
      <c r="I292" s="1">
        <f>NEP!$C$6-C292</f>
        <v>-3171</v>
      </c>
      <c r="J292" s="1">
        <f>'NWAU per episode Acute Adm'!E292-F292</f>
        <v>-665.90999999999985</v>
      </c>
      <c r="K292" s="1">
        <f t="shared" si="19"/>
        <v>-80575.109999999986</v>
      </c>
    </row>
    <row r="293" spans="1:11" x14ac:dyDescent="0.45">
      <c r="A293" t="s">
        <v>294</v>
      </c>
      <c r="B293">
        <v>94</v>
      </c>
      <c r="C293" s="1">
        <v>6985</v>
      </c>
      <c r="D293" s="12">
        <f>VLOOKUP(A293,'NWAU per episode Acute Adm'!$A$2:$C$388,3,FALSE)</f>
        <v>1.38</v>
      </c>
      <c r="E293" s="12">
        <f t="shared" si="16"/>
        <v>129.72</v>
      </c>
      <c r="F293" s="14">
        <f t="shared" si="17"/>
        <v>9639.2999999999993</v>
      </c>
      <c r="G293" s="14">
        <f t="shared" si="18"/>
        <v>906094.2</v>
      </c>
      <c r="H293" s="12"/>
      <c r="I293" s="1">
        <f>NEP!$C$6-C293</f>
        <v>-1665</v>
      </c>
      <c r="J293" s="1">
        <f>'NWAU per episode Acute Adm'!E293-F293</f>
        <v>-2297.6999999999989</v>
      </c>
      <c r="K293" s="1">
        <f t="shared" si="19"/>
        <v>-215983.7999999999</v>
      </c>
    </row>
    <row r="294" spans="1:11" x14ac:dyDescent="0.45">
      <c r="A294" t="s">
        <v>295</v>
      </c>
      <c r="B294">
        <v>36</v>
      </c>
      <c r="C294" s="1">
        <v>7026</v>
      </c>
      <c r="D294" s="12">
        <f>VLOOKUP(A294,'NWAU per episode Acute Adm'!$A$2:$C$388,3,FALSE)</f>
        <v>0.82</v>
      </c>
      <c r="E294" s="12">
        <f t="shared" si="16"/>
        <v>29.52</v>
      </c>
      <c r="F294" s="14">
        <f t="shared" si="17"/>
        <v>5761.32</v>
      </c>
      <c r="G294" s="14">
        <f t="shared" si="18"/>
        <v>207407.52</v>
      </c>
      <c r="H294" s="12"/>
      <c r="I294" s="1">
        <f>NEP!$C$6-C294</f>
        <v>-1706</v>
      </c>
      <c r="J294" s="1">
        <f>'NWAU per episode Acute Adm'!E294-F294</f>
        <v>-1398.92</v>
      </c>
      <c r="K294" s="1">
        <f t="shared" si="19"/>
        <v>-50361.120000000003</v>
      </c>
    </row>
    <row r="295" spans="1:11" x14ac:dyDescent="0.45">
      <c r="A295" t="s">
        <v>296</v>
      </c>
      <c r="B295">
        <v>108</v>
      </c>
      <c r="C295" s="1">
        <v>5516</v>
      </c>
      <c r="D295" s="12">
        <f>VLOOKUP(A295,'NWAU per episode Acute Adm'!$A$2:$C$388,3,FALSE)</f>
        <v>0.85</v>
      </c>
      <c r="E295" s="12">
        <f t="shared" si="16"/>
        <v>91.8</v>
      </c>
      <c r="F295" s="14">
        <f t="shared" si="17"/>
        <v>4688.5999999999995</v>
      </c>
      <c r="G295" s="14">
        <f t="shared" si="18"/>
        <v>506368.79999999993</v>
      </c>
      <c r="H295" s="12"/>
      <c r="I295" s="1">
        <f>NEP!$C$6-C295</f>
        <v>-196</v>
      </c>
      <c r="J295" s="1">
        <f>'NWAU per episode Acute Adm'!E295-F295</f>
        <v>-166.59999999999945</v>
      </c>
      <c r="K295" s="1">
        <f t="shared" si="19"/>
        <v>-17992.799999999941</v>
      </c>
    </row>
    <row r="296" spans="1:11" x14ac:dyDescent="0.45">
      <c r="A296" t="s">
        <v>297</v>
      </c>
      <c r="B296">
        <v>50</v>
      </c>
      <c r="C296" s="1">
        <v>4834</v>
      </c>
      <c r="D296" s="12">
        <f>VLOOKUP(A296,'NWAU per episode Acute Adm'!$A$2:$C$388,3,FALSE)</f>
        <v>0.65</v>
      </c>
      <c r="E296" s="12">
        <f t="shared" si="16"/>
        <v>32.5</v>
      </c>
      <c r="F296" s="14">
        <f t="shared" si="17"/>
        <v>3142.1</v>
      </c>
      <c r="G296" s="14">
        <f t="shared" si="18"/>
        <v>157105</v>
      </c>
      <c r="H296" s="12"/>
      <c r="I296" s="1">
        <f>NEP!$C$6-C296</f>
        <v>486</v>
      </c>
      <c r="J296" s="1">
        <f>'NWAU per episode Acute Adm'!E296-F296</f>
        <v>315.90000000000009</v>
      </c>
      <c r="K296" s="1">
        <f t="shared" si="19"/>
        <v>15795.000000000004</v>
      </c>
    </row>
    <row r="297" spans="1:11" x14ac:dyDescent="0.45">
      <c r="A297" t="s">
        <v>298</v>
      </c>
      <c r="B297">
        <v>54</v>
      </c>
      <c r="C297" s="1">
        <v>8439</v>
      </c>
      <c r="D297" s="12">
        <f>VLOOKUP(A297,'NWAU per episode Acute Adm'!$A$2:$C$388,3,FALSE)</f>
        <v>0.41</v>
      </c>
      <c r="E297" s="12">
        <f t="shared" si="16"/>
        <v>22.139999999999997</v>
      </c>
      <c r="F297" s="14">
        <f t="shared" si="17"/>
        <v>3459.99</v>
      </c>
      <c r="G297" s="14">
        <f t="shared" si="18"/>
        <v>186839.46</v>
      </c>
      <c r="H297" s="12"/>
      <c r="I297" s="1">
        <f>NEP!$C$6-C297</f>
        <v>-3119</v>
      </c>
      <c r="J297" s="1">
        <f>'NWAU per episode Acute Adm'!E297-F297</f>
        <v>-1278.79</v>
      </c>
      <c r="K297" s="1">
        <f t="shared" si="19"/>
        <v>-69054.66</v>
      </c>
    </row>
    <row r="298" spans="1:11" x14ac:dyDescent="0.45">
      <c r="A298" t="s">
        <v>299</v>
      </c>
      <c r="B298">
        <v>58</v>
      </c>
      <c r="C298" s="1">
        <v>6388</v>
      </c>
      <c r="D298" s="12">
        <f>VLOOKUP(A298,'NWAU per episode Acute Adm'!$A$2:$C$388,3,FALSE)</f>
        <v>0.41</v>
      </c>
      <c r="E298" s="12">
        <f t="shared" si="16"/>
        <v>23.779999999999998</v>
      </c>
      <c r="F298" s="14">
        <f t="shared" si="17"/>
        <v>2619.08</v>
      </c>
      <c r="G298" s="14">
        <f t="shared" si="18"/>
        <v>151906.63999999998</v>
      </c>
      <c r="H298" s="12"/>
      <c r="I298" s="1">
        <f>NEP!$C$6-C298</f>
        <v>-1068</v>
      </c>
      <c r="J298" s="1">
        <f>'NWAU per episode Acute Adm'!E298-F298</f>
        <v>-437.88000000000011</v>
      </c>
      <c r="K298" s="1">
        <f t="shared" si="19"/>
        <v>-25397.040000000008</v>
      </c>
    </row>
    <row r="299" spans="1:11" x14ac:dyDescent="0.45">
      <c r="A299" t="s">
        <v>300</v>
      </c>
      <c r="B299">
        <v>35</v>
      </c>
      <c r="C299" s="1">
        <v>7785</v>
      </c>
      <c r="D299" s="12">
        <f>VLOOKUP(A299,'NWAU per episode Acute Adm'!$A$2:$C$388,3,FALSE)</f>
        <v>0.28999999999999998</v>
      </c>
      <c r="E299" s="12">
        <f t="shared" si="16"/>
        <v>10.149999999999999</v>
      </c>
      <c r="F299" s="14">
        <f t="shared" si="17"/>
        <v>2257.6499999999996</v>
      </c>
      <c r="G299" s="14">
        <f t="shared" si="18"/>
        <v>79017.749999999985</v>
      </c>
      <c r="H299" s="12"/>
      <c r="I299" s="1">
        <f>NEP!$C$6-C299</f>
        <v>-2465</v>
      </c>
      <c r="J299" s="1">
        <f>'NWAU per episode Acute Adm'!E299-F299</f>
        <v>-714.84999999999991</v>
      </c>
      <c r="K299" s="1">
        <f t="shared" si="19"/>
        <v>-25019.749999999996</v>
      </c>
    </row>
    <row r="300" spans="1:11" x14ac:dyDescent="0.45">
      <c r="A300" t="s">
        <v>301</v>
      </c>
      <c r="B300">
        <v>143</v>
      </c>
      <c r="C300" s="1">
        <v>5921</v>
      </c>
      <c r="D300" s="12">
        <f>VLOOKUP(A300,'NWAU per episode Acute Adm'!$A$2:$C$388,3,FALSE)</f>
        <v>2.19</v>
      </c>
      <c r="E300" s="12">
        <f t="shared" si="16"/>
        <v>313.17</v>
      </c>
      <c r="F300" s="14">
        <f t="shared" si="17"/>
        <v>12966.99</v>
      </c>
      <c r="G300" s="14">
        <f t="shared" si="18"/>
        <v>1854279.57</v>
      </c>
      <c r="H300" s="12"/>
      <c r="I300" s="1">
        <f>NEP!$C$6-C300</f>
        <v>-601</v>
      </c>
      <c r="J300" s="1">
        <f>'NWAU per episode Acute Adm'!E300-F300</f>
        <v>-1316.1899999999987</v>
      </c>
      <c r="K300" s="1">
        <f t="shared" si="19"/>
        <v>-188215.16999999981</v>
      </c>
    </row>
    <row r="301" spans="1:11" x14ac:dyDescent="0.45">
      <c r="A301" t="s">
        <v>302</v>
      </c>
      <c r="B301">
        <v>65</v>
      </c>
      <c r="C301" s="1">
        <v>5068</v>
      </c>
      <c r="D301" s="12">
        <f>VLOOKUP(A301,'NWAU per episode Acute Adm'!$A$2:$C$388,3,FALSE)</f>
        <v>1.55</v>
      </c>
      <c r="E301" s="12">
        <f t="shared" si="16"/>
        <v>100.75</v>
      </c>
      <c r="F301" s="14">
        <f t="shared" si="17"/>
        <v>7855.4000000000005</v>
      </c>
      <c r="G301" s="14">
        <f t="shared" si="18"/>
        <v>510601.00000000006</v>
      </c>
      <c r="H301" s="12"/>
      <c r="I301" s="1">
        <f>NEP!$C$6-C301</f>
        <v>252</v>
      </c>
      <c r="J301" s="1">
        <f>'NWAU per episode Acute Adm'!E301-F301</f>
        <v>390.59999999999945</v>
      </c>
      <c r="K301" s="1">
        <f t="shared" si="19"/>
        <v>25388.999999999964</v>
      </c>
    </row>
    <row r="302" spans="1:11" x14ac:dyDescent="0.45">
      <c r="A302" t="s">
        <v>303</v>
      </c>
      <c r="B302">
        <v>47</v>
      </c>
      <c r="C302" s="1">
        <v>6806</v>
      </c>
      <c r="D302" s="12">
        <f>VLOOKUP(A302,'NWAU per episode Acute Adm'!$A$2:$C$388,3,FALSE)</f>
        <v>1.47</v>
      </c>
      <c r="E302" s="12">
        <f t="shared" si="16"/>
        <v>69.09</v>
      </c>
      <c r="F302" s="14">
        <f t="shared" si="17"/>
        <v>10004.82</v>
      </c>
      <c r="G302" s="14">
        <f t="shared" si="18"/>
        <v>470226.54</v>
      </c>
      <c r="H302" s="12"/>
      <c r="I302" s="1">
        <f>NEP!$C$6-C302</f>
        <v>-1486</v>
      </c>
      <c r="J302" s="1">
        <f>'NWAU per episode Acute Adm'!E302-F302</f>
        <v>-2184.4199999999992</v>
      </c>
      <c r="K302" s="1">
        <f t="shared" si="19"/>
        <v>-102667.73999999996</v>
      </c>
    </row>
    <row r="303" spans="1:11" x14ac:dyDescent="0.45">
      <c r="A303" t="s">
        <v>304</v>
      </c>
      <c r="B303">
        <v>147</v>
      </c>
      <c r="C303" s="1">
        <v>5752</v>
      </c>
      <c r="D303" s="12">
        <f>VLOOKUP(A303,'NWAU per episode Acute Adm'!$A$2:$C$388,3,FALSE)</f>
        <v>1.29</v>
      </c>
      <c r="E303" s="12">
        <f t="shared" si="16"/>
        <v>189.63</v>
      </c>
      <c r="F303" s="14">
        <f t="shared" si="17"/>
        <v>7420.08</v>
      </c>
      <c r="G303" s="14">
        <f t="shared" si="18"/>
        <v>1090751.76</v>
      </c>
      <c r="H303" s="12"/>
      <c r="I303" s="1">
        <f>NEP!$C$6-C303</f>
        <v>-432</v>
      </c>
      <c r="J303" s="1">
        <f>'NWAU per episode Acute Adm'!E303-F303</f>
        <v>-557.27999999999975</v>
      </c>
      <c r="K303" s="1">
        <f t="shared" si="19"/>
        <v>-81920.15999999996</v>
      </c>
    </row>
    <row r="304" spans="1:11" x14ac:dyDescent="0.45">
      <c r="A304" t="s">
        <v>305</v>
      </c>
      <c r="B304">
        <v>92</v>
      </c>
      <c r="C304" s="1">
        <v>5584</v>
      </c>
      <c r="D304" s="12">
        <f>VLOOKUP(A304,'NWAU per episode Acute Adm'!$A$2:$C$388,3,FALSE)</f>
        <v>0.64</v>
      </c>
      <c r="E304" s="12">
        <f t="shared" si="16"/>
        <v>58.88</v>
      </c>
      <c r="F304" s="14">
        <f t="shared" si="17"/>
        <v>3573.76</v>
      </c>
      <c r="G304" s="14">
        <f t="shared" si="18"/>
        <v>328785.92000000004</v>
      </c>
      <c r="H304" s="12"/>
      <c r="I304" s="1">
        <f>NEP!$C$6-C304</f>
        <v>-264</v>
      </c>
      <c r="J304" s="1">
        <f>'NWAU per episode Acute Adm'!E304-F304</f>
        <v>-168.96000000000004</v>
      </c>
      <c r="K304" s="1">
        <f t="shared" si="19"/>
        <v>-15544.320000000003</v>
      </c>
    </row>
    <row r="305" spans="1:11" x14ac:dyDescent="0.45">
      <c r="A305" t="s">
        <v>306</v>
      </c>
      <c r="B305">
        <v>73</v>
      </c>
      <c r="C305" s="1">
        <v>6518</v>
      </c>
      <c r="D305" s="12">
        <f>VLOOKUP(A305,'NWAU per episode Acute Adm'!$A$2:$C$388,3,FALSE)</f>
        <v>0.97</v>
      </c>
      <c r="E305" s="12">
        <f t="shared" si="16"/>
        <v>70.81</v>
      </c>
      <c r="F305" s="14">
        <f t="shared" si="17"/>
        <v>6322.46</v>
      </c>
      <c r="G305" s="14">
        <f t="shared" si="18"/>
        <v>461539.58</v>
      </c>
      <c r="H305" s="12"/>
      <c r="I305" s="1">
        <f>NEP!$C$6-C305</f>
        <v>-1198</v>
      </c>
      <c r="J305" s="1">
        <f>'NWAU per episode Acute Adm'!E305-F305</f>
        <v>-1162.0599999999995</v>
      </c>
      <c r="K305" s="1">
        <f t="shared" si="19"/>
        <v>-84830.379999999961</v>
      </c>
    </row>
    <row r="306" spans="1:11" x14ac:dyDescent="0.45">
      <c r="A306" t="s">
        <v>307</v>
      </c>
      <c r="B306">
        <v>30</v>
      </c>
      <c r="C306" s="1">
        <v>5564</v>
      </c>
      <c r="D306" s="12">
        <f>VLOOKUP(A306,'NWAU per episode Acute Adm'!$A$2:$C$388,3,FALSE)</f>
        <v>1.1399999999999999</v>
      </c>
      <c r="E306" s="12">
        <f t="shared" si="16"/>
        <v>34.199999999999996</v>
      </c>
      <c r="F306" s="14">
        <f t="shared" si="17"/>
        <v>6342.9599999999991</v>
      </c>
      <c r="G306" s="14">
        <f t="shared" si="18"/>
        <v>190288.8</v>
      </c>
      <c r="H306" s="12"/>
      <c r="I306" s="1">
        <f>NEP!$C$6-C306</f>
        <v>-244</v>
      </c>
      <c r="J306" s="1">
        <f>'NWAU per episode Acute Adm'!E306-F306</f>
        <v>-278.15999999999985</v>
      </c>
      <c r="K306" s="1">
        <f t="shared" si="19"/>
        <v>-8344.7999999999956</v>
      </c>
    </row>
    <row r="307" spans="1:11" x14ac:dyDescent="0.45">
      <c r="A307" t="s">
        <v>308</v>
      </c>
      <c r="B307">
        <v>134</v>
      </c>
      <c r="C307" s="1">
        <v>6160</v>
      </c>
      <c r="D307" s="12">
        <f>VLOOKUP(A307,'NWAU per episode Acute Adm'!$A$2:$C$388,3,FALSE)</f>
        <v>0.5</v>
      </c>
      <c r="E307" s="12">
        <f t="shared" si="16"/>
        <v>67</v>
      </c>
      <c r="F307" s="14">
        <f t="shared" si="17"/>
        <v>3080</v>
      </c>
      <c r="G307" s="14">
        <f t="shared" si="18"/>
        <v>412720</v>
      </c>
      <c r="H307" s="12"/>
      <c r="I307" s="1">
        <f>NEP!$C$6-C307</f>
        <v>-840</v>
      </c>
      <c r="J307" s="1">
        <f>'NWAU per episode Acute Adm'!E307-F307</f>
        <v>-420</v>
      </c>
      <c r="K307" s="1">
        <f t="shared" si="19"/>
        <v>-56280</v>
      </c>
    </row>
    <row r="308" spans="1:11" x14ac:dyDescent="0.45">
      <c r="A308" t="s">
        <v>309</v>
      </c>
      <c r="B308">
        <v>254</v>
      </c>
      <c r="C308" s="1">
        <v>5923</v>
      </c>
      <c r="D308" s="12">
        <f>VLOOKUP(A308,'NWAU per episode Acute Adm'!$A$2:$C$388,3,FALSE)</f>
        <v>0.5</v>
      </c>
      <c r="E308" s="12">
        <f t="shared" si="16"/>
        <v>127</v>
      </c>
      <c r="F308" s="14">
        <f t="shared" si="17"/>
        <v>2961.5</v>
      </c>
      <c r="G308" s="14">
        <f t="shared" si="18"/>
        <v>752221</v>
      </c>
      <c r="H308" s="12"/>
      <c r="I308" s="1">
        <f>NEP!$C$6-C308</f>
        <v>-603</v>
      </c>
      <c r="J308" s="1">
        <f>'NWAU per episode Acute Adm'!E308-F308</f>
        <v>-301.5</v>
      </c>
      <c r="K308" s="1">
        <f t="shared" si="19"/>
        <v>-76581</v>
      </c>
    </row>
    <row r="309" spans="1:11" x14ac:dyDescent="0.45">
      <c r="A309" t="s">
        <v>310</v>
      </c>
      <c r="B309">
        <v>30</v>
      </c>
      <c r="C309" s="1">
        <v>6739</v>
      </c>
      <c r="D309" s="12">
        <f>VLOOKUP(A309,'NWAU per episode Acute Adm'!$A$2:$C$388,3,FALSE)</f>
        <v>0.98</v>
      </c>
      <c r="E309" s="12">
        <f t="shared" si="16"/>
        <v>29.4</v>
      </c>
      <c r="F309" s="14">
        <f t="shared" si="17"/>
        <v>6604.22</v>
      </c>
      <c r="G309" s="14">
        <f t="shared" si="18"/>
        <v>198126.6</v>
      </c>
      <c r="H309" s="12"/>
      <c r="I309" s="1">
        <f>NEP!$C$6-C309</f>
        <v>-1419</v>
      </c>
      <c r="J309" s="1">
        <f>'NWAU per episode Acute Adm'!E309-F309</f>
        <v>-1390.62</v>
      </c>
      <c r="K309" s="1">
        <f t="shared" si="19"/>
        <v>-41718.6</v>
      </c>
    </row>
    <row r="310" spans="1:11" x14ac:dyDescent="0.45">
      <c r="A310" t="s">
        <v>311</v>
      </c>
      <c r="B310">
        <v>30</v>
      </c>
      <c r="C310" s="1">
        <v>8343</v>
      </c>
      <c r="D310" s="12">
        <f>VLOOKUP(A310,'NWAU per episode Acute Adm'!$A$2:$C$388,3,FALSE)</f>
        <v>0.42</v>
      </c>
      <c r="E310" s="12">
        <f t="shared" si="16"/>
        <v>12.6</v>
      </c>
      <c r="F310" s="14">
        <f t="shared" si="17"/>
        <v>3504.06</v>
      </c>
      <c r="G310" s="14">
        <f t="shared" si="18"/>
        <v>105121.8</v>
      </c>
      <c r="H310" s="12"/>
      <c r="I310" s="1">
        <f>NEP!$C$6-C310</f>
        <v>-3023</v>
      </c>
      <c r="J310" s="1">
        <f>'NWAU per episode Acute Adm'!E310-F310</f>
        <v>-1269.6599999999999</v>
      </c>
      <c r="K310" s="1">
        <f t="shared" si="19"/>
        <v>-38089.799999999996</v>
      </c>
    </row>
    <row r="311" spans="1:11" x14ac:dyDescent="0.45">
      <c r="A311" t="s">
        <v>312</v>
      </c>
      <c r="B311">
        <v>46</v>
      </c>
      <c r="C311" s="1">
        <v>7631</v>
      </c>
      <c r="D311" s="12">
        <f>VLOOKUP(A311,'NWAU per episode Acute Adm'!$A$2:$C$388,3,FALSE)</f>
        <v>0.59</v>
      </c>
      <c r="E311" s="12">
        <f t="shared" si="16"/>
        <v>27.139999999999997</v>
      </c>
      <c r="F311" s="14">
        <f t="shared" si="17"/>
        <v>4502.29</v>
      </c>
      <c r="G311" s="14">
        <f t="shared" si="18"/>
        <v>207105.34</v>
      </c>
      <c r="H311" s="12"/>
      <c r="I311" s="1">
        <f>NEP!$C$6-C311</f>
        <v>-2311</v>
      </c>
      <c r="J311" s="1">
        <f>'NWAU per episode Acute Adm'!E311-F311</f>
        <v>-1363.4900000000002</v>
      </c>
      <c r="K311" s="1">
        <f t="shared" si="19"/>
        <v>-62720.540000000008</v>
      </c>
    </row>
    <row r="312" spans="1:11" x14ac:dyDescent="0.45">
      <c r="A312" t="s">
        <v>313</v>
      </c>
      <c r="B312">
        <v>278</v>
      </c>
      <c r="C312" s="1">
        <v>6684</v>
      </c>
      <c r="D312" s="12">
        <f>VLOOKUP(A312,'NWAU per episode Acute Adm'!$A$2:$C$388,3,FALSE)</f>
        <v>0.23</v>
      </c>
      <c r="E312" s="12">
        <f t="shared" si="16"/>
        <v>63.940000000000005</v>
      </c>
      <c r="F312" s="14">
        <f t="shared" si="17"/>
        <v>1537.3200000000002</v>
      </c>
      <c r="G312" s="14">
        <f t="shared" si="18"/>
        <v>427374.96</v>
      </c>
      <c r="H312" s="12"/>
      <c r="I312" s="1">
        <f>NEP!$C$6-C312</f>
        <v>-1364</v>
      </c>
      <c r="J312" s="1">
        <f>'NWAU per episode Acute Adm'!E312-F312</f>
        <v>-313.72000000000003</v>
      </c>
      <c r="K312" s="1">
        <f t="shared" si="19"/>
        <v>-87214.16</v>
      </c>
    </row>
    <row r="313" spans="1:11" x14ac:dyDescent="0.45">
      <c r="A313" t="s">
        <v>314</v>
      </c>
      <c r="B313">
        <v>187</v>
      </c>
      <c r="C313" s="1">
        <v>5346</v>
      </c>
      <c r="D313" s="12">
        <f>VLOOKUP(A313,'NWAU per episode Acute Adm'!$A$2:$C$388,3,FALSE)</f>
        <v>3.89</v>
      </c>
      <c r="E313" s="12">
        <f t="shared" si="16"/>
        <v>727.43000000000006</v>
      </c>
      <c r="F313" s="14">
        <f t="shared" si="17"/>
        <v>20795.940000000002</v>
      </c>
      <c r="G313" s="14">
        <f t="shared" si="18"/>
        <v>3888840.7800000003</v>
      </c>
      <c r="H313" s="12"/>
      <c r="I313" s="1">
        <f>NEP!$C$6-C313</f>
        <v>-26</v>
      </c>
      <c r="J313" s="1">
        <f>'NWAU per episode Acute Adm'!E313-F313</f>
        <v>-101.13999999999942</v>
      </c>
      <c r="K313" s="1">
        <f t="shared" si="19"/>
        <v>-18913.179999999891</v>
      </c>
    </row>
    <row r="314" spans="1:11" x14ac:dyDescent="0.45">
      <c r="A314" t="s">
        <v>315</v>
      </c>
      <c r="B314">
        <v>509</v>
      </c>
      <c r="C314" s="1">
        <v>4871</v>
      </c>
      <c r="D314" s="12">
        <f>VLOOKUP(A314,'NWAU per episode Acute Adm'!$A$2:$C$388,3,FALSE)</f>
        <v>2.35</v>
      </c>
      <c r="E314" s="12">
        <f t="shared" si="16"/>
        <v>1196.1500000000001</v>
      </c>
      <c r="F314" s="14">
        <f t="shared" si="17"/>
        <v>11446.85</v>
      </c>
      <c r="G314" s="14">
        <f t="shared" si="18"/>
        <v>5826446.6500000004</v>
      </c>
      <c r="H314" s="12"/>
      <c r="I314" s="1">
        <f>NEP!$C$6-C314</f>
        <v>449</v>
      </c>
      <c r="J314" s="1">
        <f>'NWAU per episode Acute Adm'!E314-F314</f>
        <v>1055.1500000000015</v>
      </c>
      <c r="K314" s="1">
        <f t="shared" si="19"/>
        <v>537071.35000000079</v>
      </c>
    </row>
    <row r="315" spans="1:11" x14ac:dyDescent="0.45">
      <c r="A315" t="s">
        <v>316</v>
      </c>
      <c r="B315">
        <v>461</v>
      </c>
      <c r="C315" s="1">
        <v>4559</v>
      </c>
      <c r="D315" s="12">
        <f>VLOOKUP(A315,'NWAU per episode Acute Adm'!$A$2:$C$388,3,FALSE)</f>
        <v>1.89</v>
      </c>
      <c r="E315" s="12">
        <f t="shared" si="16"/>
        <v>871.29</v>
      </c>
      <c r="F315" s="14">
        <f t="shared" si="17"/>
        <v>8616.51</v>
      </c>
      <c r="G315" s="14">
        <f t="shared" si="18"/>
        <v>3972211.11</v>
      </c>
      <c r="H315" s="12"/>
      <c r="I315" s="1">
        <f>NEP!$C$6-C315</f>
        <v>761</v>
      </c>
      <c r="J315" s="1">
        <f>'NWAU per episode Acute Adm'!E315-F315</f>
        <v>1438.2899999999991</v>
      </c>
      <c r="K315" s="1">
        <f t="shared" si="19"/>
        <v>663051.68999999959</v>
      </c>
    </row>
    <row r="316" spans="1:11" x14ac:dyDescent="0.45">
      <c r="A316" t="s">
        <v>317</v>
      </c>
      <c r="B316">
        <v>55</v>
      </c>
      <c r="C316" s="1">
        <v>4904</v>
      </c>
      <c r="D316" s="12">
        <f>VLOOKUP(A316,'NWAU per episode Acute Adm'!$A$2:$C$388,3,FALSE)</f>
        <v>1.67</v>
      </c>
      <c r="E316" s="12">
        <f t="shared" si="16"/>
        <v>91.85</v>
      </c>
      <c r="F316" s="14">
        <f t="shared" si="17"/>
        <v>8189.6799999999994</v>
      </c>
      <c r="G316" s="14">
        <f t="shared" si="18"/>
        <v>450432.39999999997</v>
      </c>
      <c r="H316" s="12"/>
      <c r="I316" s="1">
        <f>NEP!$C$6-C316</f>
        <v>416</v>
      </c>
      <c r="J316" s="1">
        <f>'NWAU per episode Acute Adm'!E316-F316</f>
        <v>694.72000000000025</v>
      </c>
      <c r="K316" s="1">
        <f t="shared" si="19"/>
        <v>38209.600000000013</v>
      </c>
    </row>
    <row r="317" spans="1:11" x14ac:dyDescent="0.45">
      <c r="A317" t="s">
        <v>318</v>
      </c>
      <c r="B317">
        <v>41</v>
      </c>
      <c r="C317" s="1">
        <v>5251</v>
      </c>
      <c r="D317" s="12">
        <f>VLOOKUP(A317,'NWAU per episode Acute Adm'!$A$2:$C$388,3,FALSE)</f>
        <v>1.1100000000000001</v>
      </c>
      <c r="E317" s="12">
        <f t="shared" si="16"/>
        <v>45.510000000000005</v>
      </c>
      <c r="F317" s="14">
        <f t="shared" si="17"/>
        <v>5828.6100000000006</v>
      </c>
      <c r="G317" s="14">
        <f t="shared" si="18"/>
        <v>238973.01</v>
      </c>
      <c r="H317" s="12"/>
      <c r="I317" s="1">
        <f>NEP!$C$6-C317</f>
        <v>69</v>
      </c>
      <c r="J317" s="1">
        <f>'NWAU per episode Acute Adm'!E317-F317</f>
        <v>76.590000000000146</v>
      </c>
      <c r="K317" s="1">
        <f t="shared" si="19"/>
        <v>3140.190000000006</v>
      </c>
    </row>
    <row r="318" spans="1:11" x14ac:dyDescent="0.45">
      <c r="A318" t="s">
        <v>319</v>
      </c>
      <c r="B318">
        <v>362</v>
      </c>
      <c r="C318" s="1">
        <v>4863</v>
      </c>
      <c r="D318" s="12">
        <f>VLOOKUP(A318,'NWAU per episode Acute Adm'!$A$2:$C$388,3,FALSE)</f>
        <v>0.52</v>
      </c>
      <c r="E318" s="12">
        <f t="shared" si="16"/>
        <v>188.24</v>
      </c>
      <c r="F318" s="14">
        <f t="shared" si="17"/>
        <v>2528.7600000000002</v>
      </c>
      <c r="G318" s="14">
        <f t="shared" si="18"/>
        <v>915411.12000000011</v>
      </c>
      <c r="H318" s="12"/>
      <c r="I318" s="1">
        <f>NEP!$C$6-C318</f>
        <v>457</v>
      </c>
      <c r="J318" s="1">
        <f>'NWAU per episode Acute Adm'!E318-F318</f>
        <v>237.63999999999987</v>
      </c>
      <c r="K318" s="1">
        <f t="shared" si="19"/>
        <v>86025.679999999949</v>
      </c>
    </row>
    <row r="319" spans="1:11" x14ac:dyDescent="0.45">
      <c r="A319" t="s">
        <v>320</v>
      </c>
      <c r="B319">
        <v>367</v>
      </c>
      <c r="C319" s="1">
        <v>4697</v>
      </c>
      <c r="D319" s="12">
        <f>VLOOKUP(A319,'NWAU per episode Acute Adm'!$A$2:$C$388,3,FALSE)</f>
        <v>1.77</v>
      </c>
      <c r="E319" s="12">
        <f t="shared" si="16"/>
        <v>649.59</v>
      </c>
      <c r="F319" s="14">
        <f t="shared" si="17"/>
        <v>8313.69</v>
      </c>
      <c r="G319" s="14">
        <f t="shared" si="18"/>
        <v>3051124.23</v>
      </c>
      <c r="H319" s="12"/>
      <c r="I319" s="1">
        <f>NEP!$C$6-C319</f>
        <v>623</v>
      </c>
      <c r="J319" s="1">
        <f>'NWAU per episode Acute Adm'!E319-F319</f>
        <v>1102.7100000000009</v>
      </c>
      <c r="K319" s="1">
        <f t="shared" si="19"/>
        <v>404694.57000000036</v>
      </c>
    </row>
    <row r="320" spans="1:11" x14ac:dyDescent="0.45">
      <c r="A320" t="s">
        <v>321</v>
      </c>
      <c r="B320" s="2">
        <v>1023</v>
      </c>
      <c r="C320" s="1">
        <v>4735</v>
      </c>
      <c r="D320" s="12">
        <f>VLOOKUP(A320,'NWAU per episode Acute Adm'!$A$2:$C$388,3,FALSE)</f>
        <v>1.17</v>
      </c>
      <c r="E320" s="12">
        <f t="shared" si="16"/>
        <v>1196.9099999999999</v>
      </c>
      <c r="F320" s="14">
        <f t="shared" si="17"/>
        <v>5539.95</v>
      </c>
      <c r="G320" s="14">
        <f t="shared" si="18"/>
        <v>5667368.8499999996</v>
      </c>
      <c r="H320" s="12"/>
      <c r="I320" s="1">
        <f>NEP!$C$6-C320</f>
        <v>585</v>
      </c>
      <c r="J320" s="1">
        <f>'NWAU per episode Acute Adm'!E320-F320</f>
        <v>684.44999999999982</v>
      </c>
      <c r="K320" s="1">
        <f t="shared" si="19"/>
        <v>700192.34999999986</v>
      </c>
    </row>
    <row r="321" spans="1:11" x14ac:dyDescent="0.45">
      <c r="A321" t="s">
        <v>322</v>
      </c>
      <c r="B321">
        <v>740</v>
      </c>
      <c r="C321" s="1">
        <v>4988</v>
      </c>
      <c r="D321" s="12">
        <f>VLOOKUP(A321,'NWAU per episode Acute Adm'!$A$2:$C$388,3,FALSE)</f>
        <v>0.86</v>
      </c>
      <c r="E321" s="12">
        <f t="shared" si="16"/>
        <v>636.4</v>
      </c>
      <c r="F321" s="14">
        <f t="shared" si="17"/>
        <v>4289.68</v>
      </c>
      <c r="G321" s="14">
        <f t="shared" si="18"/>
        <v>3174363.2</v>
      </c>
      <c r="H321" s="12"/>
      <c r="I321" s="1">
        <f>NEP!$C$6-C321</f>
        <v>332</v>
      </c>
      <c r="J321" s="1">
        <f>'NWAU per episode Acute Adm'!E321-F321</f>
        <v>285.51999999999953</v>
      </c>
      <c r="K321" s="1">
        <f t="shared" si="19"/>
        <v>211284.79999999964</v>
      </c>
    </row>
    <row r="322" spans="1:11" x14ac:dyDescent="0.45">
      <c r="A322" t="s">
        <v>323</v>
      </c>
      <c r="B322">
        <v>33</v>
      </c>
      <c r="C322" s="1">
        <v>4491</v>
      </c>
      <c r="D322" s="12">
        <f>VLOOKUP(A322,'NWAU per episode Acute Adm'!$A$2:$C$388,3,FALSE)</f>
        <v>1.53</v>
      </c>
      <c r="E322" s="12">
        <f t="shared" si="16"/>
        <v>50.49</v>
      </c>
      <c r="F322" s="14">
        <f t="shared" si="17"/>
        <v>6871.2300000000005</v>
      </c>
      <c r="G322" s="14">
        <f t="shared" si="18"/>
        <v>226750.59000000003</v>
      </c>
      <c r="H322" s="12"/>
      <c r="I322" s="1">
        <f>NEP!$C$6-C322</f>
        <v>829</v>
      </c>
      <c r="J322" s="1">
        <f>'NWAU per episode Acute Adm'!E322-F322</f>
        <v>1268.369999999999</v>
      </c>
      <c r="K322" s="1">
        <f t="shared" si="19"/>
        <v>41856.209999999963</v>
      </c>
    </row>
    <row r="323" spans="1:11" x14ac:dyDescent="0.45">
      <c r="A323" t="s">
        <v>324</v>
      </c>
      <c r="B323">
        <v>165</v>
      </c>
      <c r="C323" s="1">
        <v>5067</v>
      </c>
      <c r="D323" s="12">
        <f>VLOOKUP(A323,'NWAU per episode Acute Adm'!$A$2:$C$388,3,FALSE)</f>
        <v>0.57999999999999996</v>
      </c>
      <c r="E323" s="12">
        <f t="shared" ref="E323:E354" si="20">D323*B323</f>
        <v>95.699999999999989</v>
      </c>
      <c r="F323" s="14">
        <f t="shared" ref="F323:F354" si="21">C323*D323</f>
        <v>2938.8599999999997</v>
      </c>
      <c r="G323" s="14">
        <f t="shared" ref="G323:G354" si="22">F323*B323</f>
        <v>484911.89999999997</v>
      </c>
      <c r="H323" s="12"/>
      <c r="I323" s="1">
        <f>NEP!$C$6-C323</f>
        <v>253</v>
      </c>
      <c r="J323" s="1">
        <f>'NWAU per episode Acute Adm'!E323-F323</f>
        <v>146.73999999999978</v>
      </c>
      <c r="K323" s="1">
        <f t="shared" ref="K323:K354" si="23">J323*B323</f>
        <v>24212.099999999962</v>
      </c>
    </row>
    <row r="324" spans="1:11" x14ac:dyDescent="0.45">
      <c r="A324" t="s">
        <v>325</v>
      </c>
      <c r="B324">
        <v>55</v>
      </c>
      <c r="C324" s="1">
        <v>5637</v>
      </c>
      <c r="D324" s="12">
        <f>VLOOKUP(A324,'NWAU per episode Acute Adm'!$A$2:$C$388,3,FALSE)</f>
        <v>0.21</v>
      </c>
      <c r="E324" s="12">
        <f t="shared" si="20"/>
        <v>11.549999999999999</v>
      </c>
      <c r="F324" s="14">
        <f t="shared" si="21"/>
        <v>1183.77</v>
      </c>
      <c r="G324" s="14">
        <f t="shared" si="22"/>
        <v>65107.35</v>
      </c>
      <c r="H324" s="12"/>
      <c r="I324" s="1">
        <f>NEP!$C$6-C324</f>
        <v>-317</v>
      </c>
      <c r="J324" s="1">
        <f>'NWAU per episode Acute Adm'!E324-F324</f>
        <v>-66.570000000000164</v>
      </c>
      <c r="K324" s="1">
        <f t="shared" si="23"/>
        <v>-3661.350000000009</v>
      </c>
    </row>
    <row r="325" spans="1:11" x14ac:dyDescent="0.45">
      <c r="A325" t="s">
        <v>326</v>
      </c>
      <c r="B325">
        <v>264</v>
      </c>
      <c r="C325" s="1">
        <v>5347</v>
      </c>
      <c r="D325" s="12">
        <f>VLOOKUP(A325,'NWAU per episode Acute Adm'!$A$2:$C$388,3,FALSE)</f>
        <v>0.87</v>
      </c>
      <c r="E325" s="12">
        <f t="shared" si="20"/>
        <v>229.68</v>
      </c>
      <c r="F325" s="14">
        <f t="shared" si="21"/>
        <v>4651.8900000000003</v>
      </c>
      <c r="G325" s="14">
        <f t="shared" si="22"/>
        <v>1228098.9600000002</v>
      </c>
      <c r="H325" s="12"/>
      <c r="I325" s="1">
        <f>NEP!$C$6-C325</f>
        <v>-27</v>
      </c>
      <c r="J325" s="1">
        <f>'NWAU per episode Acute Adm'!E325-F325</f>
        <v>-23.489999999999782</v>
      </c>
      <c r="K325" s="1">
        <f t="shared" si="23"/>
        <v>-6201.3599999999424</v>
      </c>
    </row>
    <row r="326" spans="1:11" x14ac:dyDescent="0.45">
      <c r="A326" t="s">
        <v>327</v>
      </c>
      <c r="B326">
        <v>415</v>
      </c>
      <c r="C326" s="1">
        <v>7082</v>
      </c>
      <c r="D326" s="12">
        <f>VLOOKUP(A326,'NWAU per episode Acute Adm'!$A$2:$C$388,3,FALSE)</f>
        <v>0.4</v>
      </c>
      <c r="E326" s="12">
        <f t="shared" si="20"/>
        <v>166</v>
      </c>
      <c r="F326" s="14">
        <f t="shared" si="21"/>
        <v>2832.8</v>
      </c>
      <c r="G326" s="14">
        <f t="shared" si="22"/>
        <v>1175612</v>
      </c>
      <c r="H326" s="12"/>
      <c r="I326" s="1">
        <f>NEP!$C$6-C326</f>
        <v>-1762</v>
      </c>
      <c r="J326" s="1">
        <f>'NWAU per episode Acute Adm'!E326-F326</f>
        <v>-704.80000000000018</v>
      </c>
      <c r="K326" s="1">
        <f t="shared" si="23"/>
        <v>-292492.00000000006</v>
      </c>
    </row>
    <row r="327" spans="1:11" x14ac:dyDescent="0.45">
      <c r="A327" t="s">
        <v>328</v>
      </c>
      <c r="B327">
        <v>490</v>
      </c>
      <c r="C327" s="1">
        <v>7450</v>
      </c>
      <c r="D327" s="12">
        <f>VLOOKUP(A327,'NWAU per episode Acute Adm'!$A$2:$C$388,3,FALSE)</f>
        <v>0.18</v>
      </c>
      <c r="E327" s="12">
        <f t="shared" si="20"/>
        <v>88.2</v>
      </c>
      <c r="F327" s="14">
        <f t="shared" si="21"/>
        <v>1341</v>
      </c>
      <c r="G327" s="14">
        <f t="shared" si="22"/>
        <v>657090</v>
      </c>
      <c r="H327" s="12"/>
      <c r="I327" s="1">
        <f>NEP!$C$6-C327</f>
        <v>-2130</v>
      </c>
      <c r="J327" s="1">
        <f>'NWAU per episode Acute Adm'!E327-F327</f>
        <v>-383.4</v>
      </c>
      <c r="K327" s="1">
        <f t="shared" si="23"/>
        <v>-187866</v>
      </c>
    </row>
    <row r="328" spans="1:11" x14ac:dyDescent="0.45">
      <c r="A328" t="s">
        <v>329</v>
      </c>
      <c r="B328">
        <v>42</v>
      </c>
      <c r="C328" s="1">
        <v>7400</v>
      </c>
      <c r="D328" s="12">
        <f>VLOOKUP(A328,'NWAU per episode Acute Adm'!$A$2:$C$388,3,FALSE)</f>
        <v>3.77</v>
      </c>
      <c r="E328" s="12">
        <f t="shared" si="20"/>
        <v>158.34</v>
      </c>
      <c r="F328" s="14">
        <f t="shared" si="21"/>
        <v>27898</v>
      </c>
      <c r="G328" s="14">
        <f t="shared" si="22"/>
        <v>1171716</v>
      </c>
      <c r="H328" s="12"/>
      <c r="I328" s="1">
        <f>NEP!$C$6-C328</f>
        <v>-2080</v>
      </c>
      <c r="J328" s="1">
        <f>'NWAU per episode Acute Adm'!E328-F328</f>
        <v>-7841.5999999999985</v>
      </c>
      <c r="K328" s="1">
        <f t="shared" si="23"/>
        <v>-329347.19999999995</v>
      </c>
    </row>
    <row r="329" spans="1:11" x14ac:dyDescent="0.45">
      <c r="A329" t="s">
        <v>330</v>
      </c>
      <c r="B329">
        <v>39</v>
      </c>
      <c r="C329" s="1">
        <v>7018</v>
      </c>
      <c r="D329" s="12">
        <f>VLOOKUP(A329,'NWAU per episode Acute Adm'!$A$2:$C$388,3,FALSE)</f>
        <v>2.5</v>
      </c>
      <c r="E329" s="12">
        <f t="shared" si="20"/>
        <v>97.5</v>
      </c>
      <c r="F329" s="14">
        <f t="shared" si="21"/>
        <v>17545</v>
      </c>
      <c r="G329" s="14">
        <f t="shared" si="22"/>
        <v>684255</v>
      </c>
      <c r="H329" s="12"/>
      <c r="I329" s="1">
        <f>NEP!$C$6-C329</f>
        <v>-1698</v>
      </c>
      <c r="J329" s="1">
        <f>'NWAU per episode Acute Adm'!E329-F329</f>
        <v>-4245</v>
      </c>
      <c r="K329" s="1">
        <f t="shared" si="23"/>
        <v>-165555</v>
      </c>
    </row>
    <row r="330" spans="1:11" x14ac:dyDescent="0.45">
      <c r="A330" t="s">
        <v>331</v>
      </c>
      <c r="B330">
        <v>58</v>
      </c>
      <c r="C330" s="1">
        <v>6634</v>
      </c>
      <c r="D330" s="12">
        <f>VLOOKUP(A330,'NWAU per episode Acute Adm'!$A$2:$C$388,3,FALSE)</f>
        <v>1.34</v>
      </c>
      <c r="E330" s="12">
        <f t="shared" si="20"/>
        <v>77.72</v>
      </c>
      <c r="F330" s="14">
        <f t="shared" si="21"/>
        <v>8889.5600000000013</v>
      </c>
      <c r="G330" s="14">
        <f t="shared" si="22"/>
        <v>515594.4800000001</v>
      </c>
      <c r="H330" s="12"/>
      <c r="I330" s="1">
        <f>NEP!$C$6-C330</f>
        <v>-1314</v>
      </c>
      <c r="J330" s="1">
        <f>'NWAU per episode Acute Adm'!E330-F330</f>
        <v>-1760.760000000002</v>
      </c>
      <c r="K330" s="1">
        <f t="shared" si="23"/>
        <v>-102124.08000000012</v>
      </c>
    </row>
    <row r="331" spans="1:11" x14ac:dyDescent="0.45">
      <c r="A331" t="s">
        <v>332</v>
      </c>
      <c r="B331">
        <v>66</v>
      </c>
      <c r="C331" s="1">
        <v>5290</v>
      </c>
      <c r="D331" s="12">
        <f>VLOOKUP(A331,'NWAU per episode Acute Adm'!$A$2:$C$388,3,FALSE)</f>
        <v>1.75</v>
      </c>
      <c r="E331" s="12">
        <f t="shared" si="20"/>
        <v>115.5</v>
      </c>
      <c r="F331" s="14">
        <f t="shared" si="21"/>
        <v>9257.5</v>
      </c>
      <c r="G331" s="14">
        <f t="shared" si="22"/>
        <v>610995</v>
      </c>
      <c r="H331" s="12"/>
      <c r="I331" s="1">
        <f>NEP!$C$6-C331</f>
        <v>30</v>
      </c>
      <c r="J331" s="1">
        <f>'NWAU per episode Acute Adm'!E331-F331</f>
        <v>52.5</v>
      </c>
      <c r="K331" s="1">
        <f t="shared" si="23"/>
        <v>3465</v>
      </c>
    </row>
    <row r="332" spans="1:11" x14ac:dyDescent="0.45">
      <c r="A332" t="s">
        <v>333</v>
      </c>
      <c r="B332">
        <v>83</v>
      </c>
      <c r="C332" s="1">
        <v>6510</v>
      </c>
      <c r="D332" s="12">
        <f>VLOOKUP(A332,'NWAU per episode Acute Adm'!$A$2:$C$388,3,FALSE)</f>
        <v>3.04</v>
      </c>
      <c r="E332" s="12">
        <f t="shared" si="20"/>
        <v>252.32</v>
      </c>
      <c r="F332" s="14">
        <f t="shared" si="21"/>
        <v>19790.400000000001</v>
      </c>
      <c r="G332" s="14">
        <f t="shared" si="22"/>
        <v>1642603.2000000002</v>
      </c>
      <c r="H332" s="12"/>
      <c r="I332" s="1">
        <f>NEP!$C$6-C332</f>
        <v>-1190</v>
      </c>
      <c r="J332" s="1">
        <f>'NWAU per episode Acute Adm'!E332-F332</f>
        <v>-3617.6000000000022</v>
      </c>
      <c r="K332" s="1">
        <f t="shared" si="23"/>
        <v>-300260.80000000016</v>
      </c>
    </row>
    <row r="333" spans="1:11" x14ac:dyDescent="0.45">
      <c r="A333" t="s">
        <v>334</v>
      </c>
      <c r="B333">
        <v>200</v>
      </c>
      <c r="C333" s="1">
        <v>5530</v>
      </c>
      <c r="D333" s="12">
        <f>VLOOKUP(A333,'NWAU per episode Acute Adm'!$A$2:$C$388,3,FALSE)</f>
        <v>1.55</v>
      </c>
      <c r="E333" s="12">
        <f t="shared" si="20"/>
        <v>310</v>
      </c>
      <c r="F333" s="14">
        <f t="shared" si="21"/>
        <v>8571.5</v>
      </c>
      <c r="G333" s="14">
        <f t="shared" si="22"/>
        <v>1714300</v>
      </c>
      <c r="H333" s="12"/>
      <c r="I333" s="1">
        <f>NEP!$C$6-C333</f>
        <v>-210</v>
      </c>
      <c r="J333" s="1">
        <f>'NWAU per episode Acute Adm'!E333-F333</f>
        <v>-325.5</v>
      </c>
      <c r="K333" s="1">
        <f t="shared" si="23"/>
        <v>-65100</v>
      </c>
    </row>
    <row r="334" spans="1:11" x14ac:dyDescent="0.45">
      <c r="A334" t="s">
        <v>335</v>
      </c>
      <c r="B334">
        <v>334</v>
      </c>
      <c r="C334" s="1">
        <v>5333</v>
      </c>
      <c r="D334" s="12">
        <f>VLOOKUP(A334,'NWAU per episode Acute Adm'!$A$2:$C$388,3,FALSE)</f>
        <v>1.03</v>
      </c>
      <c r="E334" s="12">
        <f t="shared" si="20"/>
        <v>344.02</v>
      </c>
      <c r="F334" s="14">
        <f t="shared" si="21"/>
        <v>5492.99</v>
      </c>
      <c r="G334" s="14">
        <f t="shared" si="22"/>
        <v>1834658.66</v>
      </c>
      <c r="H334" s="12"/>
      <c r="I334" s="1">
        <f>NEP!$C$6-C334</f>
        <v>-13</v>
      </c>
      <c r="J334" s="1">
        <f>'NWAU per episode Acute Adm'!E334-F334</f>
        <v>-13.390000000000327</v>
      </c>
      <c r="K334" s="1">
        <f t="shared" si="23"/>
        <v>-4472.2600000001094</v>
      </c>
    </row>
    <row r="335" spans="1:11" x14ac:dyDescent="0.45">
      <c r="A335" t="s">
        <v>336</v>
      </c>
      <c r="B335">
        <v>478</v>
      </c>
      <c r="C335" s="1">
        <v>5970</v>
      </c>
      <c r="D335" s="12">
        <f>VLOOKUP(A335,'NWAU per episode Acute Adm'!$A$2:$C$388,3,FALSE)</f>
        <v>0.7</v>
      </c>
      <c r="E335" s="12">
        <f t="shared" si="20"/>
        <v>334.59999999999997</v>
      </c>
      <c r="F335" s="14">
        <f t="shared" si="21"/>
        <v>4179</v>
      </c>
      <c r="G335" s="14">
        <f t="shared" si="22"/>
        <v>1997562</v>
      </c>
      <c r="H335" s="12"/>
      <c r="I335" s="1">
        <f>NEP!$C$6-C335</f>
        <v>-650</v>
      </c>
      <c r="J335" s="1">
        <f>'NWAU per episode Acute Adm'!E335-F335</f>
        <v>-455.00000000000045</v>
      </c>
      <c r="K335" s="1">
        <f t="shared" si="23"/>
        <v>-217490.0000000002</v>
      </c>
    </row>
    <row r="336" spans="1:11" x14ac:dyDescent="0.45">
      <c r="A336" t="s">
        <v>337</v>
      </c>
      <c r="B336">
        <v>92</v>
      </c>
      <c r="C336" s="1">
        <v>6681</v>
      </c>
      <c r="D336" s="12">
        <f>VLOOKUP(A336,'NWAU per episode Acute Adm'!$A$2:$C$388,3,FALSE)</f>
        <v>1.71</v>
      </c>
      <c r="E336" s="12">
        <f t="shared" si="20"/>
        <v>157.32</v>
      </c>
      <c r="F336" s="14">
        <f t="shared" si="21"/>
        <v>11424.51</v>
      </c>
      <c r="G336" s="14">
        <f t="shared" si="22"/>
        <v>1051054.92</v>
      </c>
      <c r="H336" s="12"/>
      <c r="I336" s="1">
        <f>NEP!$C$6-C336</f>
        <v>-1361</v>
      </c>
      <c r="J336" s="1">
        <f>'NWAU per episode Acute Adm'!E336-F336</f>
        <v>-2327.3100000000013</v>
      </c>
      <c r="K336" s="1">
        <f t="shared" si="23"/>
        <v>-214112.52000000014</v>
      </c>
    </row>
    <row r="337" spans="1:11" x14ac:dyDescent="0.45">
      <c r="A337" t="s">
        <v>338</v>
      </c>
      <c r="B337">
        <v>90</v>
      </c>
      <c r="C337" s="1">
        <v>13082</v>
      </c>
      <c r="D337" s="12">
        <f>VLOOKUP(A337,'NWAU per episode Acute Adm'!$A$2:$C$388,3,FALSE)</f>
        <v>0.21</v>
      </c>
      <c r="E337" s="12">
        <f t="shared" si="20"/>
        <v>18.899999999999999</v>
      </c>
      <c r="F337" s="14">
        <f t="shared" si="21"/>
        <v>2747.22</v>
      </c>
      <c r="G337" s="14">
        <f t="shared" si="22"/>
        <v>247249.8</v>
      </c>
      <c r="H337" s="12"/>
      <c r="I337" s="1">
        <f>NEP!$C$6-C337</f>
        <v>-7762</v>
      </c>
      <c r="J337" s="1">
        <f>'NWAU per episode Acute Adm'!E337-F337</f>
        <v>-1630.02</v>
      </c>
      <c r="K337" s="1">
        <f t="shared" si="23"/>
        <v>-146701.79999999999</v>
      </c>
    </row>
    <row r="338" spans="1:11" x14ac:dyDescent="0.45">
      <c r="A338" t="s">
        <v>339</v>
      </c>
      <c r="B338">
        <v>106</v>
      </c>
      <c r="C338" s="1">
        <v>7411</v>
      </c>
      <c r="D338" s="12">
        <f>VLOOKUP(A338,'NWAU per episode Acute Adm'!$A$2:$C$388,3,FALSE)</f>
        <v>1.31</v>
      </c>
      <c r="E338" s="12">
        <f t="shared" si="20"/>
        <v>138.86000000000001</v>
      </c>
      <c r="F338" s="14">
        <f t="shared" si="21"/>
        <v>9708.41</v>
      </c>
      <c r="G338" s="14">
        <f t="shared" si="22"/>
        <v>1029091.46</v>
      </c>
      <c r="H338" s="12"/>
      <c r="I338" s="1">
        <f>NEP!$C$6-C338</f>
        <v>-2091</v>
      </c>
      <c r="J338" s="1">
        <f>'NWAU per episode Acute Adm'!E338-F338</f>
        <v>-2739.2099999999991</v>
      </c>
      <c r="K338" s="1">
        <f t="shared" si="23"/>
        <v>-290356.25999999989</v>
      </c>
    </row>
    <row r="339" spans="1:11" x14ac:dyDescent="0.45">
      <c r="A339" t="s">
        <v>340</v>
      </c>
      <c r="B339">
        <v>123</v>
      </c>
      <c r="C339" s="1">
        <v>10521</v>
      </c>
      <c r="D339" s="12">
        <f>VLOOKUP(A339,'NWAU per episode Acute Adm'!$A$2:$C$388,3,FALSE)</f>
        <v>0.35</v>
      </c>
      <c r="E339" s="12">
        <f t="shared" si="20"/>
        <v>43.05</v>
      </c>
      <c r="F339" s="14">
        <f t="shared" si="21"/>
        <v>3682.35</v>
      </c>
      <c r="G339" s="14">
        <f t="shared" si="22"/>
        <v>452929.05</v>
      </c>
      <c r="H339" s="12"/>
      <c r="I339" s="1">
        <f>NEP!$C$6-C339</f>
        <v>-5201</v>
      </c>
      <c r="J339" s="1">
        <f>'NWAU per episode Acute Adm'!E339-F339</f>
        <v>-1820.3500000000001</v>
      </c>
      <c r="K339" s="1">
        <f t="shared" si="23"/>
        <v>-223903.05000000002</v>
      </c>
    </row>
    <row r="340" spans="1:11" x14ac:dyDescent="0.45">
      <c r="A340" t="s">
        <v>341</v>
      </c>
      <c r="B340">
        <v>181</v>
      </c>
      <c r="C340" s="1">
        <v>11639</v>
      </c>
      <c r="D340" s="12">
        <f>VLOOKUP(A340,'NWAU per episode Acute Adm'!$A$2:$C$388,3,FALSE)</f>
        <v>0.15</v>
      </c>
      <c r="E340" s="12">
        <f t="shared" si="20"/>
        <v>27.15</v>
      </c>
      <c r="F340" s="14">
        <f t="shared" si="21"/>
        <v>1745.85</v>
      </c>
      <c r="G340" s="14">
        <f t="shared" si="22"/>
        <v>315998.84999999998</v>
      </c>
      <c r="H340" s="12"/>
      <c r="I340" s="1">
        <f>NEP!$C$6-C340</f>
        <v>-6319</v>
      </c>
      <c r="J340" s="1">
        <f>'NWAU per episode Acute Adm'!E340-F340</f>
        <v>-947.84999999999991</v>
      </c>
      <c r="K340" s="1">
        <f t="shared" si="23"/>
        <v>-171560.84999999998</v>
      </c>
    </row>
    <row r="341" spans="1:11" x14ac:dyDescent="0.45">
      <c r="A341" t="s">
        <v>342</v>
      </c>
      <c r="B341">
        <v>53</v>
      </c>
      <c r="C341" s="1">
        <v>8383</v>
      </c>
      <c r="D341" s="12">
        <f>VLOOKUP(A341,'NWAU per episode Acute Adm'!$A$2:$C$388,3,FALSE)</f>
        <v>0.46</v>
      </c>
      <c r="E341" s="12">
        <f t="shared" si="20"/>
        <v>24.380000000000003</v>
      </c>
      <c r="F341" s="14">
        <f t="shared" si="21"/>
        <v>3856.1800000000003</v>
      </c>
      <c r="G341" s="14">
        <f t="shared" si="22"/>
        <v>204377.54</v>
      </c>
      <c r="H341" s="12"/>
      <c r="I341" s="1">
        <f>NEP!$C$6-C341</f>
        <v>-3063</v>
      </c>
      <c r="J341" s="1">
        <f>'NWAU per episode Acute Adm'!E341-F341</f>
        <v>-1408.98</v>
      </c>
      <c r="K341" s="1">
        <f t="shared" si="23"/>
        <v>-74675.94</v>
      </c>
    </row>
    <row r="342" spans="1:11" x14ac:dyDescent="0.45">
      <c r="A342" t="s">
        <v>343</v>
      </c>
      <c r="B342">
        <v>30</v>
      </c>
      <c r="C342" s="1">
        <v>6349</v>
      </c>
      <c r="D342" s="12">
        <f>VLOOKUP(A342,'NWAU per episode Acute Adm'!$A$2:$C$388,3,FALSE)</f>
        <v>1.48</v>
      </c>
      <c r="E342" s="12">
        <f t="shared" si="20"/>
        <v>44.4</v>
      </c>
      <c r="F342" s="14">
        <f t="shared" si="21"/>
        <v>9396.52</v>
      </c>
      <c r="G342" s="14">
        <f t="shared" si="22"/>
        <v>281895.60000000003</v>
      </c>
      <c r="H342" s="12"/>
      <c r="I342" s="1">
        <f>NEP!$C$6-C342</f>
        <v>-1029</v>
      </c>
      <c r="J342" s="1">
        <f>'NWAU per episode Acute Adm'!E342-F342</f>
        <v>-1522.92</v>
      </c>
      <c r="K342" s="1">
        <f t="shared" si="23"/>
        <v>-45687.600000000006</v>
      </c>
    </row>
    <row r="343" spans="1:11" x14ac:dyDescent="0.45">
      <c r="A343" t="s">
        <v>344</v>
      </c>
      <c r="B343">
        <v>39</v>
      </c>
      <c r="C343" s="1">
        <v>7351</v>
      </c>
      <c r="D343" s="12">
        <f>VLOOKUP(A343,'NWAU per episode Acute Adm'!$A$2:$C$388,3,FALSE)</f>
        <v>2.29</v>
      </c>
      <c r="E343" s="12">
        <f t="shared" si="20"/>
        <v>89.31</v>
      </c>
      <c r="F343" s="14">
        <f t="shared" si="21"/>
        <v>16833.79</v>
      </c>
      <c r="G343" s="14">
        <f t="shared" si="22"/>
        <v>656517.81000000006</v>
      </c>
      <c r="H343" s="12"/>
      <c r="I343" s="1">
        <f>NEP!$C$6-C343</f>
        <v>-2031</v>
      </c>
      <c r="J343" s="1">
        <f>'NWAU per episode Acute Adm'!E343-F343</f>
        <v>-4650.99</v>
      </c>
      <c r="K343" s="1">
        <f t="shared" si="23"/>
        <v>-181388.61</v>
      </c>
    </row>
    <row r="344" spans="1:11" x14ac:dyDescent="0.45">
      <c r="A344" t="s">
        <v>345</v>
      </c>
      <c r="B344">
        <v>128</v>
      </c>
      <c r="C344" s="1">
        <v>9051</v>
      </c>
      <c r="D344" s="12">
        <f>VLOOKUP(A344,'NWAU per episode Acute Adm'!$A$2:$C$388,3,FALSE)</f>
        <v>0.65</v>
      </c>
      <c r="E344" s="12">
        <f t="shared" si="20"/>
        <v>83.2</v>
      </c>
      <c r="F344" s="14">
        <f t="shared" si="21"/>
        <v>5883.1500000000005</v>
      </c>
      <c r="G344" s="14">
        <f t="shared" si="22"/>
        <v>753043.20000000007</v>
      </c>
      <c r="H344" s="12"/>
      <c r="I344" s="1">
        <f>NEP!$C$6-C344</f>
        <v>-3731</v>
      </c>
      <c r="J344" s="1">
        <f>'NWAU per episode Acute Adm'!E344-F344</f>
        <v>-2425.1500000000005</v>
      </c>
      <c r="K344" s="1">
        <f t="shared" si="23"/>
        <v>-310419.20000000007</v>
      </c>
    </row>
    <row r="345" spans="1:11" x14ac:dyDescent="0.45">
      <c r="A345" t="s">
        <v>346</v>
      </c>
      <c r="B345">
        <v>61</v>
      </c>
      <c r="C345" s="1">
        <v>6116</v>
      </c>
      <c r="D345" s="12">
        <f>VLOOKUP(A345,'NWAU per episode Acute Adm'!$A$2:$C$388,3,FALSE)</f>
        <v>4.0199999999999996</v>
      </c>
      <c r="E345" s="12">
        <f t="shared" si="20"/>
        <v>245.21999999999997</v>
      </c>
      <c r="F345" s="14">
        <f t="shared" si="21"/>
        <v>24586.319999999996</v>
      </c>
      <c r="G345" s="14">
        <f t="shared" si="22"/>
        <v>1499765.5199999998</v>
      </c>
      <c r="H345" s="12"/>
      <c r="I345" s="1">
        <f>NEP!$C$6-C345</f>
        <v>-796</v>
      </c>
      <c r="J345" s="1">
        <f>'NWAU per episode Acute Adm'!E345-F345</f>
        <v>-3199.9199999999983</v>
      </c>
      <c r="K345" s="1">
        <f t="shared" si="23"/>
        <v>-195195.11999999988</v>
      </c>
    </row>
    <row r="346" spans="1:11" x14ac:dyDescent="0.45">
      <c r="A346" t="s">
        <v>347</v>
      </c>
      <c r="B346">
        <v>147</v>
      </c>
      <c r="C346" s="1">
        <v>7145</v>
      </c>
      <c r="D346" s="12">
        <f>VLOOKUP(A346,'NWAU per episode Acute Adm'!$A$2:$C$388,3,FALSE)</f>
        <v>1.04</v>
      </c>
      <c r="E346" s="12">
        <f t="shared" si="20"/>
        <v>152.88</v>
      </c>
      <c r="F346" s="14">
        <f t="shared" si="21"/>
        <v>7430.8</v>
      </c>
      <c r="G346" s="14">
        <f t="shared" si="22"/>
        <v>1092327.6000000001</v>
      </c>
      <c r="H346" s="12"/>
      <c r="I346" s="1">
        <f>NEP!$C$6-C346</f>
        <v>-1825</v>
      </c>
      <c r="J346" s="1">
        <f>'NWAU per episode Acute Adm'!E346-F346</f>
        <v>-1898</v>
      </c>
      <c r="K346" s="1">
        <f t="shared" si="23"/>
        <v>-279006</v>
      </c>
    </row>
    <row r="347" spans="1:11" x14ac:dyDescent="0.45">
      <c r="A347" t="s">
        <v>348</v>
      </c>
      <c r="B347">
        <v>524</v>
      </c>
      <c r="C347" s="1">
        <v>8402</v>
      </c>
      <c r="D347" s="12">
        <f>VLOOKUP(A347,'NWAU per episode Acute Adm'!$A$2:$C$388,3,FALSE)</f>
        <v>0.37</v>
      </c>
      <c r="E347" s="12">
        <f t="shared" si="20"/>
        <v>193.88</v>
      </c>
      <c r="F347" s="14">
        <f t="shared" si="21"/>
        <v>3108.74</v>
      </c>
      <c r="G347" s="14">
        <f t="shared" si="22"/>
        <v>1628979.7599999998</v>
      </c>
      <c r="H347" s="12"/>
      <c r="I347" s="1">
        <f>NEP!$C$6-C347</f>
        <v>-3082</v>
      </c>
      <c r="J347" s="1">
        <f>'NWAU per episode Acute Adm'!E347-F347</f>
        <v>-1140.3399999999999</v>
      </c>
      <c r="K347" s="1">
        <f t="shared" si="23"/>
        <v>-597538.15999999992</v>
      </c>
    </row>
    <row r="348" spans="1:11" x14ac:dyDescent="0.45">
      <c r="A348" t="s">
        <v>349</v>
      </c>
      <c r="B348">
        <v>50</v>
      </c>
      <c r="C348" s="1">
        <v>5477</v>
      </c>
      <c r="D348" s="12">
        <f>VLOOKUP(A348,'NWAU per episode Acute Adm'!$A$2:$C$388,3,FALSE)</f>
        <v>2.4900000000000002</v>
      </c>
      <c r="E348" s="12">
        <f t="shared" si="20"/>
        <v>124.50000000000001</v>
      </c>
      <c r="F348" s="14">
        <f t="shared" si="21"/>
        <v>13637.730000000001</v>
      </c>
      <c r="G348" s="14">
        <f t="shared" si="22"/>
        <v>681886.50000000012</v>
      </c>
      <c r="H348" s="12"/>
      <c r="I348" s="1">
        <f>NEP!$C$6-C348</f>
        <v>-157</v>
      </c>
      <c r="J348" s="1">
        <f>'NWAU per episode Acute Adm'!E348-F348</f>
        <v>-390.92999999999847</v>
      </c>
      <c r="K348" s="1">
        <f t="shared" si="23"/>
        <v>-19546.499999999924</v>
      </c>
    </row>
    <row r="349" spans="1:11" x14ac:dyDescent="0.45">
      <c r="A349" t="s">
        <v>350</v>
      </c>
      <c r="B349">
        <v>41</v>
      </c>
      <c r="C349" s="1">
        <v>4964</v>
      </c>
      <c r="D349" s="12">
        <f>VLOOKUP(A349,'NWAU per episode Acute Adm'!$A$2:$C$388,3,FALSE)</f>
        <v>5.04</v>
      </c>
      <c r="E349" s="12">
        <f t="shared" si="20"/>
        <v>206.64000000000001</v>
      </c>
      <c r="F349" s="14">
        <f t="shared" si="21"/>
        <v>25018.560000000001</v>
      </c>
      <c r="G349" s="14">
        <f t="shared" si="22"/>
        <v>1025760.9600000001</v>
      </c>
      <c r="H349" s="12"/>
      <c r="I349" s="1">
        <f>NEP!$C$6-C349</f>
        <v>356</v>
      </c>
      <c r="J349" s="1">
        <f>'NWAU per episode Acute Adm'!E349-F349</f>
        <v>1794.2400000000016</v>
      </c>
      <c r="K349" s="1">
        <f t="shared" si="23"/>
        <v>73563.840000000069</v>
      </c>
    </row>
    <row r="350" spans="1:11" x14ac:dyDescent="0.45">
      <c r="A350" t="s">
        <v>351</v>
      </c>
      <c r="B350">
        <v>112</v>
      </c>
      <c r="C350" s="1">
        <v>6174</v>
      </c>
      <c r="D350" s="12">
        <f>VLOOKUP(A350,'NWAU per episode Acute Adm'!$A$2:$C$388,3,FALSE)</f>
        <v>2.88</v>
      </c>
      <c r="E350" s="12">
        <f t="shared" si="20"/>
        <v>322.56</v>
      </c>
      <c r="F350" s="14">
        <f t="shared" si="21"/>
        <v>17781.12</v>
      </c>
      <c r="G350" s="14">
        <f t="shared" si="22"/>
        <v>1991485.4399999999</v>
      </c>
      <c r="H350" s="12"/>
      <c r="I350" s="1">
        <f>NEP!$C$6-C350</f>
        <v>-854</v>
      </c>
      <c r="J350" s="1">
        <f>'NWAU per episode Acute Adm'!E350-F350</f>
        <v>-2459.5199999999986</v>
      </c>
      <c r="K350" s="1">
        <f t="shared" si="23"/>
        <v>-275466.23999999987</v>
      </c>
    </row>
    <row r="351" spans="1:11" x14ac:dyDescent="0.45">
      <c r="A351" t="s">
        <v>352</v>
      </c>
      <c r="B351">
        <v>147</v>
      </c>
      <c r="C351" s="1">
        <v>6010</v>
      </c>
      <c r="D351" s="12">
        <f>VLOOKUP(A351,'NWAU per episode Acute Adm'!$A$2:$C$388,3,FALSE)</f>
        <v>1.41</v>
      </c>
      <c r="E351" s="12">
        <f t="shared" si="20"/>
        <v>207.26999999999998</v>
      </c>
      <c r="F351" s="14">
        <f t="shared" si="21"/>
        <v>8474.1</v>
      </c>
      <c r="G351" s="14">
        <f t="shared" si="22"/>
        <v>1245692.7</v>
      </c>
      <c r="H351" s="12"/>
      <c r="I351" s="1">
        <f>NEP!$C$6-C351</f>
        <v>-690</v>
      </c>
      <c r="J351" s="1">
        <f>'NWAU per episode Acute Adm'!E351-F351</f>
        <v>-972.90000000000055</v>
      </c>
      <c r="K351" s="1">
        <f t="shared" si="23"/>
        <v>-143016.30000000008</v>
      </c>
    </row>
    <row r="352" spans="1:11" x14ac:dyDescent="0.45">
      <c r="A352" t="s">
        <v>353</v>
      </c>
      <c r="B352">
        <v>42</v>
      </c>
      <c r="C352" s="1">
        <v>6718</v>
      </c>
      <c r="D352" s="12">
        <f>VLOOKUP(A352,'NWAU per episode Acute Adm'!$A$2:$C$388,3,FALSE)</f>
        <v>1.63</v>
      </c>
      <c r="E352" s="12">
        <f t="shared" si="20"/>
        <v>68.459999999999994</v>
      </c>
      <c r="F352" s="14">
        <f t="shared" si="21"/>
        <v>10950.34</v>
      </c>
      <c r="G352" s="14">
        <f t="shared" si="22"/>
        <v>459914.28</v>
      </c>
      <c r="H352" s="12"/>
      <c r="I352" s="1">
        <f>NEP!$C$6-C352</f>
        <v>-1398</v>
      </c>
      <c r="J352" s="1">
        <f>'NWAU per episode Acute Adm'!E352-F352</f>
        <v>-2278.7400000000016</v>
      </c>
      <c r="K352" s="1">
        <f t="shared" si="23"/>
        <v>-95707.080000000075</v>
      </c>
    </row>
    <row r="353" spans="1:11" x14ac:dyDescent="0.45">
      <c r="A353" t="s">
        <v>354</v>
      </c>
      <c r="B353">
        <v>57</v>
      </c>
      <c r="C353" s="1">
        <v>6521</v>
      </c>
      <c r="D353" s="12">
        <f>VLOOKUP(A353,'NWAU per episode Acute Adm'!$A$2:$C$388,3,FALSE)</f>
        <v>0.63</v>
      </c>
      <c r="E353" s="12">
        <f t="shared" si="20"/>
        <v>35.910000000000004</v>
      </c>
      <c r="F353" s="14">
        <f t="shared" si="21"/>
        <v>4108.2300000000005</v>
      </c>
      <c r="G353" s="14">
        <f t="shared" si="22"/>
        <v>234169.11000000002</v>
      </c>
      <c r="H353" s="12"/>
      <c r="I353" s="1">
        <f>NEP!$C$6-C353</f>
        <v>-1201</v>
      </c>
      <c r="J353" s="1">
        <f>'NWAU per episode Acute Adm'!E353-F353</f>
        <v>-756.63000000000011</v>
      </c>
      <c r="K353" s="1">
        <f t="shared" si="23"/>
        <v>-43127.91</v>
      </c>
    </row>
    <row r="354" spans="1:11" x14ac:dyDescent="0.45">
      <c r="A354" t="s">
        <v>355</v>
      </c>
      <c r="B354">
        <v>31</v>
      </c>
      <c r="C354" s="1">
        <v>6370</v>
      </c>
      <c r="D354" s="12">
        <f>VLOOKUP(A354,'NWAU per episode Acute Adm'!$A$2:$C$388,3,FALSE)</f>
        <v>1.56</v>
      </c>
      <c r="E354" s="12">
        <f t="shared" si="20"/>
        <v>48.36</v>
      </c>
      <c r="F354" s="14">
        <f t="shared" si="21"/>
        <v>9937.2000000000007</v>
      </c>
      <c r="G354" s="14">
        <f t="shared" si="22"/>
        <v>308053.2</v>
      </c>
      <c r="H354" s="12"/>
      <c r="I354" s="1">
        <f>NEP!$C$6-C354</f>
        <v>-1050</v>
      </c>
      <c r="J354" s="1">
        <f>'NWAU per episode Acute Adm'!E354-F354</f>
        <v>-1638.0000000000018</v>
      </c>
      <c r="K354" s="1">
        <f t="shared" si="23"/>
        <v>-50778.000000000058</v>
      </c>
    </row>
    <row r="355" spans="1:11" x14ac:dyDescent="0.45">
      <c r="A355" t="s">
        <v>356</v>
      </c>
      <c r="B355">
        <v>122</v>
      </c>
      <c r="C355" s="1">
        <v>7931</v>
      </c>
      <c r="D355" s="12">
        <f>VLOOKUP(A355,'NWAU per episode Acute Adm'!$A$2:$C$388,3,FALSE)</f>
        <v>0.48</v>
      </c>
      <c r="E355" s="12">
        <f t="shared" ref="E355:E386" si="24">D355*B355</f>
        <v>58.559999999999995</v>
      </c>
      <c r="F355" s="14">
        <f t="shared" ref="F355:F385" si="25">C355*D355</f>
        <v>3806.8799999999997</v>
      </c>
      <c r="G355" s="14">
        <f t="shared" ref="G355:G386" si="26">F355*B355</f>
        <v>464439.36</v>
      </c>
      <c r="H355" s="12"/>
      <c r="I355" s="1">
        <f>NEP!$C$6-C355</f>
        <v>-2611</v>
      </c>
      <c r="J355" s="1">
        <f>'NWAU per episode Acute Adm'!E355-F355</f>
        <v>-1253.2800000000002</v>
      </c>
      <c r="K355" s="1">
        <f t="shared" ref="K355:K386" si="27">J355*B355</f>
        <v>-152900.16000000003</v>
      </c>
    </row>
    <row r="356" spans="1:11" x14ac:dyDescent="0.45">
      <c r="A356" t="s">
        <v>357</v>
      </c>
      <c r="B356">
        <v>42</v>
      </c>
      <c r="C356" s="1">
        <v>7458</v>
      </c>
      <c r="D356" s="12">
        <f>VLOOKUP(A356,'NWAU per episode Acute Adm'!$A$2:$C$388,3,FALSE)</f>
        <v>1.08</v>
      </c>
      <c r="E356" s="12">
        <f t="shared" si="24"/>
        <v>45.36</v>
      </c>
      <c r="F356" s="14">
        <f t="shared" si="25"/>
        <v>8054.64</v>
      </c>
      <c r="G356" s="14">
        <f t="shared" si="26"/>
        <v>338294.88</v>
      </c>
      <c r="H356" s="12"/>
      <c r="I356" s="1">
        <f>NEP!$C$6-C356</f>
        <v>-2138</v>
      </c>
      <c r="J356" s="1">
        <f>'NWAU per episode Acute Adm'!E356-F356</f>
        <v>-2309.0400000000009</v>
      </c>
      <c r="K356" s="1">
        <f t="shared" si="27"/>
        <v>-96979.680000000037</v>
      </c>
    </row>
    <row r="357" spans="1:11" x14ac:dyDescent="0.45">
      <c r="A357" t="s">
        <v>358</v>
      </c>
      <c r="B357">
        <v>201</v>
      </c>
      <c r="C357" s="1">
        <v>9586</v>
      </c>
      <c r="D357" s="12">
        <f>VLOOKUP(A357,'NWAU per episode Acute Adm'!$A$2:$C$388,3,FALSE)</f>
        <v>0.28000000000000003</v>
      </c>
      <c r="E357" s="12">
        <f t="shared" si="24"/>
        <v>56.280000000000008</v>
      </c>
      <c r="F357" s="14">
        <f t="shared" si="25"/>
        <v>2684.0800000000004</v>
      </c>
      <c r="G357" s="14">
        <f t="shared" si="26"/>
        <v>539500.08000000007</v>
      </c>
      <c r="H357" s="12"/>
      <c r="I357" s="1">
        <f>NEP!$C$6-C357</f>
        <v>-4266</v>
      </c>
      <c r="J357" s="1">
        <f>'NWAU per episode Acute Adm'!E357-F357</f>
        <v>-1194.4800000000002</v>
      </c>
      <c r="K357" s="1">
        <f t="shared" si="27"/>
        <v>-240090.48000000004</v>
      </c>
    </row>
    <row r="358" spans="1:11" x14ac:dyDescent="0.45">
      <c r="A358" t="s">
        <v>359</v>
      </c>
      <c r="B358">
        <v>45</v>
      </c>
      <c r="C358" s="1">
        <v>7674</v>
      </c>
      <c r="D358" s="12">
        <f>VLOOKUP(A358,'NWAU per episode Acute Adm'!$A$2:$C$388,3,FALSE)</f>
        <v>1.29</v>
      </c>
      <c r="E358" s="12">
        <f t="shared" si="24"/>
        <v>58.050000000000004</v>
      </c>
      <c r="F358" s="14">
        <f t="shared" si="25"/>
        <v>9899.4600000000009</v>
      </c>
      <c r="G358" s="14">
        <f t="shared" si="26"/>
        <v>445475.70000000007</v>
      </c>
      <c r="H358" s="12"/>
      <c r="I358" s="1">
        <f>NEP!$C$6-C358</f>
        <v>-2354</v>
      </c>
      <c r="J358" s="1">
        <f>'NWAU per episode Acute Adm'!E358-F358</f>
        <v>-3036.6600000000008</v>
      </c>
      <c r="K358" s="1">
        <f t="shared" si="27"/>
        <v>-136649.70000000004</v>
      </c>
    </row>
    <row r="359" spans="1:11" x14ac:dyDescent="0.45">
      <c r="A359" t="s">
        <v>361</v>
      </c>
      <c r="B359">
        <v>37</v>
      </c>
      <c r="C359" s="1">
        <v>6418</v>
      </c>
      <c r="D359" s="12">
        <f>VLOOKUP(A359,'NWAU per episode Acute Adm'!$A$2:$C$388,3,FALSE)</f>
        <v>1.85</v>
      </c>
      <c r="E359" s="12">
        <f t="shared" si="24"/>
        <v>68.45</v>
      </c>
      <c r="F359" s="14">
        <f t="shared" si="25"/>
        <v>11873.300000000001</v>
      </c>
      <c r="G359" s="14">
        <f t="shared" si="26"/>
        <v>439312.10000000003</v>
      </c>
      <c r="H359" s="12"/>
      <c r="I359" s="1">
        <f>NEP!$C$6-C359</f>
        <v>-1098</v>
      </c>
      <c r="J359" s="1">
        <f>'NWAU per episode Acute Adm'!E359-F359</f>
        <v>-2031.3000000000011</v>
      </c>
      <c r="K359" s="1">
        <f t="shared" si="27"/>
        <v>-75158.100000000035</v>
      </c>
    </row>
    <row r="360" spans="1:11" x14ac:dyDescent="0.45">
      <c r="A360" t="s">
        <v>362</v>
      </c>
      <c r="B360">
        <v>70</v>
      </c>
      <c r="C360" s="1">
        <v>5624</v>
      </c>
      <c r="D360" s="12">
        <f>VLOOKUP(A360,'NWAU per episode Acute Adm'!$A$2:$C$388,3,FALSE)</f>
        <v>0.8</v>
      </c>
      <c r="E360" s="12">
        <f t="shared" si="24"/>
        <v>56</v>
      </c>
      <c r="F360" s="14">
        <f t="shared" si="25"/>
        <v>4499.2</v>
      </c>
      <c r="G360" s="14">
        <f t="shared" si="26"/>
        <v>314944</v>
      </c>
      <c r="H360" s="12"/>
      <c r="I360" s="1">
        <f>NEP!$C$6-C360</f>
        <v>-304</v>
      </c>
      <c r="J360" s="1">
        <f>'NWAU per episode Acute Adm'!E360-F360</f>
        <v>-243.19999999999982</v>
      </c>
      <c r="K360" s="1">
        <f t="shared" si="27"/>
        <v>-17023.999999999985</v>
      </c>
    </row>
    <row r="361" spans="1:11" x14ac:dyDescent="0.45">
      <c r="A361" t="s">
        <v>363</v>
      </c>
      <c r="B361">
        <v>74</v>
      </c>
      <c r="C361" s="1">
        <v>5791</v>
      </c>
      <c r="D361" s="12">
        <f>VLOOKUP(A361,'NWAU per episode Acute Adm'!$A$2:$C$388,3,FALSE)</f>
        <v>6.09</v>
      </c>
      <c r="E361" s="12">
        <f t="shared" si="24"/>
        <v>450.65999999999997</v>
      </c>
      <c r="F361" s="14">
        <f t="shared" si="25"/>
        <v>35267.19</v>
      </c>
      <c r="G361" s="14">
        <f t="shared" si="26"/>
        <v>2609772.06</v>
      </c>
      <c r="H361" s="12"/>
      <c r="I361" s="1">
        <f>NEP!$C$6-C361</f>
        <v>-471</v>
      </c>
      <c r="J361" s="1">
        <f>'NWAU per episode Acute Adm'!E361-F361</f>
        <v>-2868.3900000000067</v>
      </c>
      <c r="K361" s="1">
        <f t="shared" si="27"/>
        <v>-212260.86000000051</v>
      </c>
    </row>
    <row r="362" spans="1:11" x14ac:dyDescent="0.45">
      <c r="A362" t="s">
        <v>364</v>
      </c>
      <c r="B362">
        <v>91</v>
      </c>
      <c r="C362" s="1">
        <v>5630</v>
      </c>
      <c r="D362" s="12">
        <f>VLOOKUP(A362,'NWAU per episode Acute Adm'!$A$2:$C$388,3,FALSE)</f>
        <v>3.74</v>
      </c>
      <c r="E362" s="12">
        <f t="shared" si="24"/>
        <v>340.34000000000003</v>
      </c>
      <c r="F362" s="14">
        <f t="shared" si="25"/>
        <v>21056.2</v>
      </c>
      <c r="G362" s="14">
        <f t="shared" si="26"/>
        <v>1916114.2</v>
      </c>
      <c r="H362" s="12"/>
      <c r="I362" s="1">
        <f>NEP!$C$6-C362</f>
        <v>-310</v>
      </c>
      <c r="J362" s="1">
        <f>'NWAU per episode Acute Adm'!E362-F362</f>
        <v>-1159.3999999999978</v>
      </c>
      <c r="K362" s="1">
        <f t="shared" si="27"/>
        <v>-105505.39999999981</v>
      </c>
    </row>
    <row r="363" spans="1:11" x14ac:dyDescent="0.45">
      <c r="A363" t="s">
        <v>365</v>
      </c>
      <c r="B363">
        <v>183</v>
      </c>
      <c r="C363" s="1">
        <v>6371</v>
      </c>
      <c r="D363" s="12">
        <f>VLOOKUP(A363,'NWAU per episode Acute Adm'!$A$2:$C$388,3,FALSE)</f>
        <v>1.04</v>
      </c>
      <c r="E363" s="12">
        <f t="shared" si="24"/>
        <v>190.32</v>
      </c>
      <c r="F363" s="14">
        <f t="shared" si="25"/>
        <v>6625.84</v>
      </c>
      <c r="G363" s="14">
        <f t="shared" si="26"/>
        <v>1212528.72</v>
      </c>
      <c r="H363" s="12"/>
      <c r="I363" s="1">
        <f>NEP!$C$6-C363</f>
        <v>-1051</v>
      </c>
      <c r="J363" s="1">
        <f>'NWAU per episode Acute Adm'!E363-F363</f>
        <v>-1093.0400000000009</v>
      </c>
      <c r="K363" s="1">
        <f t="shared" si="27"/>
        <v>-200026.32000000015</v>
      </c>
    </row>
    <row r="364" spans="1:11" x14ac:dyDescent="0.45">
      <c r="A364" t="s">
        <v>366</v>
      </c>
      <c r="B364">
        <v>136</v>
      </c>
      <c r="C364" s="1">
        <v>8359</v>
      </c>
      <c r="D364" s="12">
        <f>VLOOKUP(A364,'NWAU per episode Acute Adm'!$A$2:$C$388,3,FALSE)</f>
        <v>0.34</v>
      </c>
      <c r="E364" s="12">
        <f t="shared" si="24"/>
        <v>46.24</v>
      </c>
      <c r="F364" s="14">
        <f t="shared" si="25"/>
        <v>2842.0600000000004</v>
      </c>
      <c r="G364" s="14">
        <f t="shared" si="26"/>
        <v>386520.16000000003</v>
      </c>
      <c r="H364" s="12"/>
      <c r="I364" s="1">
        <f>NEP!$C$6-C364</f>
        <v>-3039</v>
      </c>
      <c r="J364" s="1">
        <f>'NWAU per episode Acute Adm'!E364-F364</f>
        <v>-1033.2600000000002</v>
      </c>
      <c r="K364" s="1">
        <f t="shared" si="27"/>
        <v>-140523.36000000004</v>
      </c>
    </row>
    <row r="365" spans="1:11" x14ac:dyDescent="0.45">
      <c r="A365" t="s">
        <v>367</v>
      </c>
      <c r="B365">
        <v>45</v>
      </c>
      <c r="C365" s="1">
        <v>3538</v>
      </c>
      <c r="D365" s="12">
        <f>VLOOKUP(A365,'NWAU per episode Acute Adm'!$A$2:$C$388,3,FALSE)</f>
        <v>0.66</v>
      </c>
      <c r="E365" s="12">
        <f t="shared" si="24"/>
        <v>29.700000000000003</v>
      </c>
      <c r="F365" s="14">
        <f t="shared" si="25"/>
        <v>2335.08</v>
      </c>
      <c r="G365" s="14">
        <f t="shared" si="26"/>
        <v>105078.59999999999</v>
      </c>
      <c r="H365" s="12"/>
      <c r="I365" s="1">
        <f>NEP!$C$6-C365</f>
        <v>1782</v>
      </c>
      <c r="J365" s="1">
        <f>'NWAU per episode Acute Adm'!E365-F365</f>
        <v>1176.1200000000008</v>
      </c>
      <c r="K365" s="1">
        <f t="shared" si="27"/>
        <v>52925.400000000038</v>
      </c>
    </row>
    <row r="366" spans="1:11" x14ac:dyDescent="0.45">
      <c r="A366" t="s">
        <v>368</v>
      </c>
      <c r="B366">
        <v>30</v>
      </c>
      <c r="C366" s="1">
        <v>6855</v>
      </c>
      <c r="D366" s="12">
        <f>VLOOKUP(A366,'NWAU per episode Acute Adm'!$A$2:$C$388,3,FALSE)</f>
        <v>1.1000000000000001</v>
      </c>
      <c r="E366" s="12">
        <f t="shared" si="24"/>
        <v>33</v>
      </c>
      <c r="F366" s="14">
        <f t="shared" si="25"/>
        <v>7540.5000000000009</v>
      </c>
      <c r="G366" s="14">
        <f t="shared" si="26"/>
        <v>226215.00000000003</v>
      </c>
      <c r="H366" s="12"/>
      <c r="I366" s="1">
        <f>NEP!$C$6-C366</f>
        <v>-1535</v>
      </c>
      <c r="J366" s="1">
        <f>'NWAU per episode Acute Adm'!E366-F366</f>
        <v>-1688.5000000000009</v>
      </c>
      <c r="K366" s="1">
        <f t="shared" si="27"/>
        <v>-50655.000000000029</v>
      </c>
    </row>
    <row r="367" spans="1:11" x14ac:dyDescent="0.45">
      <c r="A367" t="s">
        <v>369</v>
      </c>
      <c r="B367">
        <v>40</v>
      </c>
      <c r="C367" s="1">
        <v>5097</v>
      </c>
      <c r="D367" s="12">
        <f>VLOOKUP(A367,'NWAU per episode Acute Adm'!$A$2:$C$388,3,FALSE)</f>
        <v>1.78</v>
      </c>
      <c r="E367" s="12">
        <f t="shared" si="24"/>
        <v>71.2</v>
      </c>
      <c r="F367" s="14">
        <f t="shared" si="25"/>
        <v>9072.66</v>
      </c>
      <c r="G367" s="14">
        <f t="shared" si="26"/>
        <v>362906.4</v>
      </c>
      <c r="H367" s="12"/>
      <c r="I367" s="1">
        <f>NEP!$C$6-C367</f>
        <v>223</v>
      </c>
      <c r="J367" s="1">
        <f>'NWAU per episode Acute Adm'!E367-F367</f>
        <v>396.94000000000051</v>
      </c>
      <c r="K367" s="1">
        <f t="shared" si="27"/>
        <v>15877.60000000002</v>
      </c>
    </row>
    <row r="368" spans="1:11" x14ac:dyDescent="0.45">
      <c r="A368" t="s">
        <v>370</v>
      </c>
      <c r="B368">
        <v>78</v>
      </c>
      <c r="C368" s="1">
        <v>7250</v>
      </c>
      <c r="D368" s="12">
        <f>VLOOKUP(A368,'NWAU per episode Acute Adm'!$A$2:$C$388,3,FALSE)</f>
        <v>0.72</v>
      </c>
      <c r="E368" s="12">
        <f t="shared" si="24"/>
        <v>56.16</v>
      </c>
      <c r="F368" s="14">
        <f t="shared" si="25"/>
        <v>5220</v>
      </c>
      <c r="G368" s="14">
        <f t="shared" si="26"/>
        <v>407160</v>
      </c>
      <c r="H368" s="12"/>
      <c r="I368" s="1">
        <f>NEP!$C$6-C368</f>
        <v>-1930</v>
      </c>
      <c r="J368" s="1">
        <f>'NWAU per episode Acute Adm'!E368-F368</f>
        <v>-1389.6000000000008</v>
      </c>
      <c r="K368" s="1">
        <f t="shared" si="27"/>
        <v>-108388.80000000006</v>
      </c>
    </row>
    <row r="369" spans="1:11" x14ac:dyDescent="0.45">
      <c r="A369" t="s">
        <v>371</v>
      </c>
      <c r="B369">
        <v>49</v>
      </c>
      <c r="C369" s="1">
        <v>6422</v>
      </c>
      <c r="D369" s="12">
        <f>VLOOKUP(A369,'NWAU per episode Acute Adm'!$A$2:$C$388,3,FALSE)</f>
        <v>3.88</v>
      </c>
      <c r="E369" s="12">
        <f t="shared" si="24"/>
        <v>190.12</v>
      </c>
      <c r="F369" s="14">
        <f t="shared" si="25"/>
        <v>24917.360000000001</v>
      </c>
      <c r="G369" s="14">
        <f t="shared" si="26"/>
        <v>1220950.6400000001</v>
      </c>
      <c r="H369" s="12"/>
      <c r="I369" s="1">
        <f>NEP!$C$6-C369</f>
        <v>-1102</v>
      </c>
      <c r="J369" s="1">
        <f>'NWAU per episode Acute Adm'!E369-F369</f>
        <v>-4275.7599999999984</v>
      </c>
      <c r="K369" s="1">
        <f t="shared" si="27"/>
        <v>-209512.23999999993</v>
      </c>
    </row>
    <row r="370" spans="1:11" x14ac:dyDescent="0.45">
      <c r="A370" t="s">
        <v>372</v>
      </c>
      <c r="B370">
        <v>80</v>
      </c>
      <c r="C370" s="1">
        <v>6346</v>
      </c>
      <c r="D370" s="12">
        <f>VLOOKUP(A370,'NWAU per episode Acute Adm'!$A$2:$C$388,3,FALSE)</f>
        <v>1.56</v>
      </c>
      <c r="E370" s="12">
        <f t="shared" si="24"/>
        <v>124.80000000000001</v>
      </c>
      <c r="F370" s="14">
        <f t="shared" si="25"/>
        <v>9899.76</v>
      </c>
      <c r="G370" s="14">
        <f t="shared" si="26"/>
        <v>791980.8</v>
      </c>
      <c r="H370" s="12"/>
      <c r="I370" s="1">
        <f>NEP!$C$6-C370</f>
        <v>-1026</v>
      </c>
      <c r="J370" s="1">
        <f>'NWAU per episode Acute Adm'!E370-F370</f>
        <v>-1600.5599999999995</v>
      </c>
      <c r="K370" s="1">
        <f t="shared" si="27"/>
        <v>-128044.79999999996</v>
      </c>
    </row>
    <row r="371" spans="1:11" x14ac:dyDescent="0.45">
      <c r="A371" t="s">
        <v>373</v>
      </c>
      <c r="B371">
        <v>250</v>
      </c>
      <c r="C371" s="1">
        <v>6492</v>
      </c>
      <c r="D371" s="12">
        <f>VLOOKUP(A371,'NWAU per episode Acute Adm'!$A$2:$C$388,3,FALSE)</f>
        <v>0.8</v>
      </c>
      <c r="E371" s="12">
        <f t="shared" si="24"/>
        <v>200</v>
      </c>
      <c r="F371" s="14">
        <f t="shared" si="25"/>
        <v>5193.6000000000004</v>
      </c>
      <c r="G371" s="14">
        <f t="shared" si="26"/>
        <v>1298400</v>
      </c>
      <c r="H371" s="12"/>
      <c r="I371" s="1">
        <f>NEP!$C$6-C371</f>
        <v>-1172</v>
      </c>
      <c r="J371" s="1">
        <f>'NWAU per episode Acute Adm'!E371-F371</f>
        <v>-937.60000000000036</v>
      </c>
      <c r="K371" s="1">
        <f t="shared" si="27"/>
        <v>-234400.00000000009</v>
      </c>
    </row>
    <row r="372" spans="1:11" x14ac:dyDescent="0.45">
      <c r="A372" t="s">
        <v>374</v>
      </c>
      <c r="B372">
        <v>286</v>
      </c>
      <c r="C372" s="1">
        <v>7182</v>
      </c>
      <c r="D372" s="12">
        <f>VLOOKUP(A372,'NWAU per episode Acute Adm'!$A$2:$C$388,3,FALSE)</f>
        <v>0.83</v>
      </c>
      <c r="E372" s="12">
        <f t="shared" si="24"/>
        <v>237.38</v>
      </c>
      <c r="F372" s="14">
        <f t="shared" si="25"/>
        <v>5961.0599999999995</v>
      </c>
      <c r="G372" s="14">
        <f t="shared" si="26"/>
        <v>1704863.16</v>
      </c>
      <c r="H372" s="12"/>
      <c r="I372" s="1">
        <f>NEP!$C$6-C372</f>
        <v>-1862</v>
      </c>
      <c r="J372" s="1">
        <f>'NWAU per episode Acute Adm'!E372-F372</f>
        <v>-1545.46</v>
      </c>
      <c r="K372" s="1">
        <f t="shared" si="27"/>
        <v>-442001.56</v>
      </c>
    </row>
    <row r="373" spans="1:11" x14ac:dyDescent="0.45">
      <c r="A373" t="s">
        <v>375</v>
      </c>
      <c r="B373">
        <v>719</v>
      </c>
      <c r="C373" s="1">
        <v>7276</v>
      </c>
      <c r="D373" s="12">
        <f>VLOOKUP(A373,'NWAU per episode Acute Adm'!$A$2:$C$388,3,FALSE)</f>
        <v>0.23</v>
      </c>
      <c r="E373" s="12">
        <f t="shared" si="24"/>
        <v>165.37</v>
      </c>
      <c r="F373" s="14">
        <f t="shared" si="25"/>
        <v>1673.48</v>
      </c>
      <c r="G373" s="14">
        <f t="shared" si="26"/>
        <v>1203232.1200000001</v>
      </c>
      <c r="H373" s="12"/>
      <c r="I373" s="1">
        <f>NEP!$C$6-C373</f>
        <v>-1956</v>
      </c>
      <c r="J373" s="1">
        <f>'NWAU per episode Acute Adm'!E373-F373</f>
        <v>-449.87999999999988</v>
      </c>
      <c r="K373" s="1">
        <f t="shared" si="27"/>
        <v>-323463.71999999991</v>
      </c>
    </row>
    <row r="374" spans="1:11" x14ac:dyDescent="0.45">
      <c r="A374" t="s">
        <v>376</v>
      </c>
      <c r="B374">
        <v>31</v>
      </c>
      <c r="C374" s="1">
        <v>4244</v>
      </c>
      <c r="D374" s="12">
        <f>VLOOKUP(A374,'NWAU per episode Acute Adm'!$A$2:$C$388,3,FALSE)</f>
        <v>0.54</v>
      </c>
      <c r="E374" s="12">
        <f t="shared" si="24"/>
        <v>16.740000000000002</v>
      </c>
      <c r="F374" s="14">
        <f t="shared" si="25"/>
        <v>2291.7600000000002</v>
      </c>
      <c r="G374" s="14">
        <f t="shared" si="26"/>
        <v>71044.560000000012</v>
      </c>
      <c r="H374" s="12"/>
      <c r="I374" s="1">
        <f>NEP!$C$6-C374</f>
        <v>1076</v>
      </c>
      <c r="J374" s="1">
        <f>'NWAU per episode Acute Adm'!E374-F374</f>
        <v>581.04000000000042</v>
      </c>
      <c r="K374" s="1">
        <f t="shared" si="27"/>
        <v>18012.240000000013</v>
      </c>
    </row>
    <row r="375" spans="1:11" x14ac:dyDescent="0.45">
      <c r="A375" t="s">
        <v>377</v>
      </c>
      <c r="B375">
        <v>138</v>
      </c>
      <c r="C375" s="1">
        <v>8039</v>
      </c>
      <c r="D375" s="12">
        <f>VLOOKUP(A375,'NWAU per episode Acute Adm'!$A$2:$C$388,3,FALSE)</f>
        <v>0.14000000000000001</v>
      </c>
      <c r="E375" s="12">
        <f t="shared" si="24"/>
        <v>19.32</v>
      </c>
      <c r="F375" s="14">
        <f t="shared" si="25"/>
        <v>1125.46</v>
      </c>
      <c r="G375" s="14">
        <f t="shared" si="26"/>
        <v>155313.48000000001</v>
      </c>
      <c r="H375" s="12"/>
      <c r="I375" s="1">
        <f>NEP!$C$6-C375</f>
        <v>-2719</v>
      </c>
      <c r="J375" s="1">
        <f>'NWAU per episode Acute Adm'!E375-F375</f>
        <v>-380.65999999999997</v>
      </c>
      <c r="K375" s="1">
        <f t="shared" si="27"/>
        <v>-52531.079999999994</v>
      </c>
    </row>
    <row r="376" spans="1:11" x14ac:dyDescent="0.45">
      <c r="A376" t="s">
        <v>378</v>
      </c>
      <c r="B376">
        <v>166</v>
      </c>
      <c r="C376" s="1">
        <v>5730</v>
      </c>
      <c r="D376" s="12">
        <f>VLOOKUP(A376,'NWAU per episode Acute Adm'!$A$2:$C$388,3,FALSE)</f>
        <v>1.48</v>
      </c>
      <c r="E376" s="12">
        <f t="shared" si="24"/>
        <v>245.68</v>
      </c>
      <c r="F376" s="14">
        <f t="shared" si="25"/>
        <v>8480.4</v>
      </c>
      <c r="G376" s="14">
        <f t="shared" si="26"/>
        <v>1407746.4</v>
      </c>
      <c r="H376" s="12"/>
      <c r="I376" s="1">
        <f>NEP!$C$6-C376</f>
        <v>-410</v>
      </c>
      <c r="J376" s="1">
        <f>'NWAU per episode Acute Adm'!E376-F376</f>
        <v>-606.79999999999927</v>
      </c>
      <c r="K376" s="1">
        <f t="shared" si="27"/>
        <v>-100728.79999999987</v>
      </c>
    </row>
    <row r="377" spans="1:11" x14ac:dyDescent="0.45">
      <c r="A377" t="s">
        <v>379</v>
      </c>
      <c r="B377">
        <v>198</v>
      </c>
      <c r="C377" s="1">
        <v>6148</v>
      </c>
      <c r="D377" s="12">
        <f>VLOOKUP(A377,'NWAU per episode Acute Adm'!$A$2:$C$388,3,FALSE)</f>
        <v>0.36</v>
      </c>
      <c r="E377" s="12">
        <f t="shared" si="24"/>
        <v>71.28</v>
      </c>
      <c r="F377" s="14">
        <f t="shared" si="25"/>
        <v>2213.2799999999997</v>
      </c>
      <c r="G377" s="14">
        <f t="shared" si="26"/>
        <v>438229.43999999994</v>
      </c>
      <c r="H377" s="12"/>
      <c r="I377" s="1">
        <f>NEP!$C$6-C377</f>
        <v>-828</v>
      </c>
      <c r="J377" s="1">
        <f>'NWAU per episode Acute Adm'!E377-F377</f>
        <v>-298.07999999999947</v>
      </c>
      <c r="K377" s="1">
        <f t="shared" si="27"/>
        <v>-59019.839999999895</v>
      </c>
    </row>
    <row r="378" spans="1:11" x14ac:dyDescent="0.45">
      <c r="A378" t="s">
        <v>380</v>
      </c>
      <c r="B378">
        <v>134</v>
      </c>
      <c r="C378" s="1">
        <v>6923</v>
      </c>
      <c r="D378" s="12">
        <f>VLOOKUP(A378,'NWAU per episode Acute Adm'!$A$2:$C$388,3,FALSE)</f>
        <v>1.18</v>
      </c>
      <c r="E378" s="12">
        <f t="shared" si="24"/>
        <v>158.12</v>
      </c>
      <c r="F378" s="14">
        <f t="shared" si="25"/>
        <v>8169.1399999999994</v>
      </c>
      <c r="G378" s="14">
        <f t="shared" si="26"/>
        <v>1094664.76</v>
      </c>
      <c r="H378" s="12"/>
      <c r="I378" s="1">
        <f>NEP!$C$6-C378</f>
        <v>-1603</v>
      </c>
      <c r="J378" s="1">
        <f>'NWAU per episode Acute Adm'!E378-F378</f>
        <v>-1891.5399999999991</v>
      </c>
      <c r="K378" s="1">
        <f t="shared" si="27"/>
        <v>-253466.35999999987</v>
      </c>
    </row>
    <row r="379" spans="1:11" x14ac:dyDescent="0.45">
      <c r="A379" t="s">
        <v>381</v>
      </c>
      <c r="B379">
        <v>376</v>
      </c>
      <c r="C379" s="1">
        <v>6284</v>
      </c>
      <c r="D379" s="12">
        <f>VLOOKUP(A379,'NWAU per episode Acute Adm'!$A$2:$C$388,3,FALSE)</f>
        <v>0.44</v>
      </c>
      <c r="E379" s="12">
        <f t="shared" si="24"/>
        <v>165.44</v>
      </c>
      <c r="F379" s="14">
        <f t="shared" si="25"/>
        <v>2764.96</v>
      </c>
      <c r="G379" s="14">
        <f t="shared" si="26"/>
        <v>1039624.96</v>
      </c>
      <c r="H379" s="12"/>
      <c r="I379" s="1">
        <f>NEP!$C$6-C379</f>
        <v>-964</v>
      </c>
      <c r="J379" s="1">
        <f>'NWAU per episode Acute Adm'!E379-F379</f>
        <v>-424.16000000000031</v>
      </c>
      <c r="K379" s="1">
        <f t="shared" si="27"/>
        <v>-159484.16000000012</v>
      </c>
    </row>
    <row r="380" spans="1:11" x14ac:dyDescent="0.45">
      <c r="A380" t="s">
        <v>382</v>
      </c>
      <c r="B380">
        <v>69</v>
      </c>
      <c r="C380" s="1">
        <v>8103</v>
      </c>
      <c r="D380" s="12">
        <f>VLOOKUP(A380,'NWAU per episode Acute Adm'!$A$2:$C$388,3,FALSE)</f>
        <v>1.42</v>
      </c>
      <c r="E380" s="12">
        <f t="shared" si="24"/>
        <v>97.97999999999999</v>
      </c>
      <c r="F380" s="14">
        <f t="shared" si="25"/>
        <v>11506.26</v>
      </c>
      <c r="G380" s="14">
        <f t="shared" si="26"/>
        <v>793931.94000000006</v>
      </c>
      <c r="H380" s="12"/>
      <c r="I380" s="1">
        <f>NEP!$C$6-C380</f>
        <v>-2783</v>
      </c>
      <c r="J380" s="1">
        <f>'NWAU per episode Acute Adm'!E380-F380</f>
        <v>-3951.8600000000015</v>
      </c>
      <c r="K380" s="1">
        <f t="shared" si="27"/>
        <v>-272678.34000000008</v>
      </c>
    </row>
    <row r="381" spans="1:11" x14ac:dyDescent="0.45">
      <c r="A381" t="s">
        <v>383</v>
      </c>
      <c r="B381">
        <v>92</v>
      </c>
      <c r="C381" s="1">
        <v>7707</v>
      </c>
      <c r="D381" s="12">
        <f>VLOOKUP(A381,'NWAU per episode Acute Adm'!$A$2:$C$388,3,FALSE)</f>
        <v>0.45</v>
      </c>
      <c r="E381" s="12">
        <f t="shared" si="24"/>
        <v>41.4</v>
      </c>
      <c r="F381" s="14">
        <f t="shared" si="25"/>
        <v>3468.15</v>
      </c>
      <c r="G381" s="14">
        <f t="shared" si="26"/>
        <v>319069.8</v>
      </c>
      <c r="H381" s="12"/>
      <c r="I381" s="1">
        <f>NEP!$C$6-C381</f>
        <v>-2387</v>
      </c>
      <c r="J381" s="1">
        <f>'NWAU per episode Acute Adm'!E381-F381</f>
        <v>-1074.1500000000001</v>
      </c>
      <c r="K381" s="1">
        <f t="shared" si="27"/>
        <v>-98821.8</v>
      </c>
    </row>
    <row r="382" spans="1:11" x14ac:dyDescent="0.45">
      <c r="A382" t="s">
        <v>384</v>
      </c>
      <c r="B382">
        <v>149</v>
      </c>
      <c r="C382" s="1">
        <v>7121</v>
      </c>
      <c r="D382" s="12">
        <f>VLOOKUP(A382,'NWAU per episode Acute Adm'!$A$2:$C$388,3,FALSE)</f>
        <v>0.18</v>
      </c>
      <c r="E382" s="12">
        <f t="shared" si="24"/>
        <v>26.82</v>
      </c>
      <c r="F382" s="14">
        <f t="shared" si="25"/>
        <v>1281.78</v>
      </c>
      <c r="G382" s="14">
        <f t="shared" si="26"/>
        <v>190985.22</v>
      </c>
      <c r="H382" s="12"/>
      <c r="I382" s="1">
        <f>NEP!$C$6-C382</f>
        <v>-1801</v>
      </c>
      <c r="J382" s="1">
        <f>'NWAU per episode Acute Adm'!E382-F382</f>
        <v>-324.18000000000006</v>
      </c>
      <c r="K382" s="1">
        <f t="shared" si="27"/>
        <v>-48302.820000000007</v>
      </c>
    </row>
    <row r="383" spans="1:11" x14ac:dyDescent="0.45">
      <c r="A383" t="s">
        <v>385</v>
      </c>
      <c r="B383">
        <v>69</v>
      </c>
      <c r="C383" s="1">
        <v>7010</v>
      </c>
      <c r="D383" s="12">
        <f>VLOOKUP(A383,'NWAU per episode Acute Adm'!$A$2:$C$388,3,FALSE)</f>
        <v>0.69</v>
      </c>
      <c r="E383" s="12">
        <f t="shared" si="24"/>
        <v>47.61</v>
      </c>
      <c r="F383" s="14">
        <f t="shared" si="25"/>
        <v>4836.8999999999996</v>
      </c>
      <c r="G383" s="14">
        <f t="shared" si="26"/>
        <v>333746.09999999998</v>
      </c>
      <c r="H383" s="12"/>
      <c r="I383" s="1">
        <f>NEP!$C$6-C383</f>
        <v>-1690</v>
      </c>
      <c r="J383" s="1">
        <f>'NWAU per episode Acute Adm'!E383-F383</f>
        <v>-1166.0999999999999</v>
      </c>
      <c r="K383" s="1">
        <f t="shared" si="27"/>
        <v>-80460.899999999994</v>
      </c>
    </row>
    <row r="384" spans="1:11" x14ac:dyDescent="0.45">
      <c r="A384" t="s">
        <v>386</v>
      </c>
      <c r="B384">
        <v>125</v>
      </c>
      <c r="C384" s="1">
        <v>7198</v>
      </c>
      <c r="D384" s="12">
        <f>VLOOKUP(A384,'NWAU per episode Acute Adm'!$A$2:$C$388,3,FALSE)</f>
        <v>1.2</v>
      </c>
      <c r="E384" s="12">
        <f t="shared" si="24"/>
        <v>150</v>
      </c>
      <c r="F384" s="14">
        <f t="shared" si="25"/>
        <v>8637.6</v>
      </c>
      <c r="G384" s="14">
        <f t="shared" si="26"/>
        <v>1079700</v>
      </c>
      <c r="H384" s="12"/>
      <c r="I384" s="1">
        <f>NEP!$C$6-C384</f>
        <v>-1878</v>
      </c>
      <c r="J384" s="1">
        <f>'NWAU per episode Acute Adm'!E384-F384</f>
        <v>-2253.6000000000004</v>
      </c>
      <c r="K384" s="1">
        <f t="shared" si="27"/>
        <v>-281700.00000000006</v>
      </c>
    </row>
    <row r="385" spans="1:11" x14ac:dyDescent="0.45">
      <c r="A385" t="s">
        <v>387</v>
      </c>
      <c r="B385">
        <v>271</v>
      </c>
      <c r="C385" s="1">
        <v>7263</v>
      </c>
      <c r="D385" s="12">
        <f>VLOOKUP(A385,'NWAU per episode Acute Adm'!$A$2:$C$388,3,FALSE)</f>
        <v>0.31</v>
      </c>
      <c r="E385" s="12">
        <f t="shared" si="24"/>
        <v>84.01</v>
      </c>
      <c r="F385" s="14">
        <f t="shared" si="25"/>
        <v>2251.5300000000002</v>
      </c>
      <c r="G385" s="14">
        <f t="shared" si="26"/>
        <v>610164.63</v>
      </c>
      <c r="H385" s="12"/>
      <c r="I385" s="1">
        <f>NEP!$C$6-C385</f>
        <v>-1943</v>
      </c>
      <c r="J385" s="1">
        <f>'NWAU per episode Acute Adm'!E385-F385</f>
        <v>-602.33000000000015</v>
      </c>
      <c r="K385" s="1">
        <f t="shared" si="27"/>
        <v>-163231.43000000005</v>
      </c>
    </row>
    <row r="386" spans="1:11" x14ac:dyDescent="0.45">
      <c r="A386" t="s">
        <v>388</v>
      </c>
      <c r="B386">
        <v>35</v>
      </c>
      <c r="C386" s="1">
        <v>5491</v>
      </c>
      <c r="D386" s="12">
        <f>VLOOKUP(A386,'NWAU per episode Acute Adm'!$A$2:$C$388,3,FALSE)</f>
        <v>0.66</v>
      </c>
      <c r="E386" s="12">
        <f t="shared" ref="E386:E388" si="28">D386*B386</f>
        <v>23.1</v>
      </c>
      <c r="F386" s="14">
        <f t="shared" ref="F386:F388" si="29">C386*D386</f>
        <v>3624.06</v>
      </c>
      <c r="G386" s="14">
        <f t="shared" ref="G386:G388" si="30">F386*B386</f>
        <v>126842.09999999999</v>
      </c>
      <c r="H386" s="12"/>
      <c r="I386" s="1">
        <f>NEP!$C$6-C386</f>
        <v>-171</v>
      </c>
      <c r="J386" s="1">
        <f>'NWAU per episode Acute Adm'!E386-F386</f>
        <v>-112.85999999999967</v>
      </c>
      <c r="K386" s="1">
        <f t="shared" ref="K386:K388" si="31">J386*B386</f>
        <v>-3950.0999999999885</v>
      </c>
    </row>
    <row r="387" spans="1:11" x14ac:dyDescent="0.45">
      <c r="A387" t="s">
        <v>389</v>
      </c>
      <c r="B387">
        <v>64</v>
      </c>
      <c r="C387" s="1">
        <v>6826</v>
      </c>
      <c r="D387" s="12">
        <f>VLOOKUP(A387,'NWAU per episode Acute Adm'!$A$2:$C$388,3,FALSE)</f>
        <v>1.38</v>
      </c>
      <c r="E387" s="12">
        <f t="shared" si="28"/>
        <v>88.32</v>
      </c>
      <c r="F387" s="14">
        <f t="shared" si="29"/>
        <v>9419.8799999999992</v>
      </c>
      <c r="G387" s="14">
        <f t="shared" si="30"/>
        <v>602872.31999999995</v>
      </c>
      <c r="H387" s="12"/>
      <c r="I387" s="1">
        <f>NEP!$C$6-C387</f>
        <v>-1506</v>
      </c>
      <c r="J387" s="1">
        <f>'NWAU per episode Acute Adm'!E387-F387</f>
        <v>-2078.2799999999997</v>
      </c>
      <c r="K387" s="1">
        <f t="shared" si="31"/>
        <v>-133009.91999999998</v>
      </c>
    </row>
    <row r="388" spans="1:11" x14ac:dyDescent="0.45">
      <c r="A388" t="s">
        <v>390</v>
      </c>
      <c r="B388">
        <v>839</v>
      </c>
      <c r="C388" s="1">
        <v>6081</v>
      </c>
      <c r="D388" s="12">
        <f>VLOOKUP(A388,'NWAU per episode Acute Adm'!$A$2:$C$388,3,FALSE)</f>
        <v>0.28000000000000003</v>
      </c>
      <c r="E388" s="12">
        <f t="shared" si="28"/>
        <v>234.92000000000002</v>
      </c>
      <c r="F388" s="14">
        <f t="shared" si="29"/>
        <v>1702.68</v>
      </c>
      <c r="G388" s="14">
        <f t="shared" si="30"/>
        <v>1428548.52</v>
      </c>
      <c r="H388" s="12"/>
      <c r="I388" s="1">
        <f>NEP!$C$6-C388</f>
        <v>-761</v>
      </c>
      <c r="J388" s="1">
        <f>'NWAU per episode Acute Adm'!E388-F388</f>
        <v>-213.07999999999993</v>
      </c>
      <c r="K388" s="1">
        <f t="shared" si="31"/>
        <v>-178774.11999999994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388"/>
  <sheetViews>
    <sheetView topLeftCell="A339" workbookViewId="0">
      <selection activeCell="A366" sqref="A366"/>
    </sheetView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5" customFormat="1" ht="28.5" customHeight="1" x14ac:dyDescent="0.45">
      <c r="A1" s="15" t="s">
        <v>0</v>
      </c>
      <c r="B1" s="15" t="s">
        <v>1</v>
      </c>
      <c r="C1" s="15" t="s">
        <v>541</v>
      </c>
      <c r="D1" s="15" t="s">
        <v>543</v>
      </c>
      <c r="E1" s="15" t="s">
        <v>558</v>
      </c>
      <c r="F1" s="15" t="s">
        <v>549</v>
      </c>
    </row>
    <row r="2" spans="1:8" x14ac:dyDescent="0.45">
      <c r="A2" t="s">
        <v>3</v>
      </c>
      <c r="B2">
        <v>32</v>
      </c>
      <c r="C2">
        <v>9.07</v>
      </c>
      <c r="D2">
        <f t="shared" ref="D2:D65" si="0">C2*B2</f>
        <v>290.24</v>
      </c>
      <c r="E2" s="14">
        <f t="shared" ref="E2:E65" si="1">F2/B2</f>
        <v>48252.4</v>
      </c>
      <c r="F2" s="14">
        <f>D2*NEP!$C$6</f>
        <v>1544076.8</v>
      </c>
      <c r="H2" s="13"/>
    </row>
    <row r="3" spans="1:8" x14ac:dyDescent="0.45">
      <c r="A3" t="s">
        <v>4</v>
      </c>
      <c r="B3">
        <v>37</v>
      </c>
      <c r="C3">
        <v>4.29</v>
      </c>
      <c r="D3">
        <f t="shared" si="0"/>
        <v>158.72999999999999</v>
      </c>
      <c r="E3" s="14">
        <f t="shared" si="1"/>
        <v>22822.799999999999</v>
      </c>
      <c r="F3" s="14">
        <f>D3*NEP!$C$6</f>
        <v>844443.6</v>
      </c>
    </row>
    <row r="4" spans="1:8" x14ac:dyDescent="0.45">
      <c r="A4" t="s">
        <v>5</v>
      </c>
      <c r="B4">
        <v>47</v>
      </c>
      <c r="C4">
        <v>1.66</v>
      </c>
      <c r="D4">
        <f t="shared" si="0"/>
        <v>78.02</v>
      </c>
      <c r="E4" s="14">
        <f t="shared" si="1"/>
        <v>8831.1999999999989</v>
      </c>
      <c r="F4" s="14">
        <f>D4*NEP!$C$6</f>
        <v>415066.39999999997</v>
      </c>
    </row>
    <row r="5" spans="1:8" x14ac:dyDescent="0.45">
      <c r="A5" t="s">
        <v>6</v>
      </c>
      <c r="B5">
        <v>59</v>
      </c>
      <c r="C5">
        <v>21.25</v>
      </c>
      <c r="D5">
        <f t="shared" si="0"/>
        <v>1253.75</v>
      </c>
      <c r="E5" s="14">
        <f t="shared" si="1"/>
        <v>113050</v>
      </c>
      <c r="F5" s="14">
        <f>D5*NEP!$C$6</f>
        <v>6669950</v>
      </c>
    </row>
    <row r="6" spans="1:8" x14ac:dyDescent="0.45">
      <c r="A6" t="s">
        <v>7</v>
      </c>
      <c r="B6">
        <v>49</v>
      </c>
      <c r="C6">
        <v>15.41</v>
      </c>
      <c r="D6">
        <f t="shared" si="0"/>
        <v>755.09</v>
      </c>
      <c r="E6" s="14">
        <f t="shared" si="1"/>
        <v>81981.200000000012</v>
      </c>
      <c r="F6" s="14">
        <f>D6*NEP!$C$6</f>
        <v>4017078.8000000003</v>
      </c>
    </row>
    <row r="7" spans="1:8" x14ac:dyDescent="0.45">
      <c r="A7" t="s">
        <v>8</v>
      </c>
      <c r="B7">
        <v>39</v>
      </c>
      <c r="C7">
        <v>14.95</v>
      </c>
      <c r="D7">
        <f t="shared" si="0"/>
        <v>583.04999999999995</v>
      </c>
      <c r="E7" s="14">
        <f t="shared" si="1"/>
        <v>79533.999999999985</v>
      </c>
      <c r="F7" s="14">
        <f>D7*NEP!$C$6</f>
        <v>3101825.9999999995</v>
      </c>
    </row>
    <row r="8" spans="1:8" x14ac:dyDescent="0.45">
      <c r="A8" t="s">
        <v>9</v>
      </c>
      <c r="B8">
        <v>59</v>
      </c>
      <c r="C8">
        <v>6.91</v>
      </c>
      <c r="D8">
        <f t="shared" si="0"/>
        <v>407.69</v>
      </c>
      <c r="E8" s="14">
        <f t="shared" si="1"/>
        <v>36761.199999999997</v>
      </c>
      <c r="F8" s="14">
        <f>D8*NEP!$C$6</f>
        <v>2168910.7999999998</v>
      </c>
    </row>
    <row r="9" spans="1:8" x14ac:dyDescent="0.45">
      <c r="A9" t="s">
        <v>10</v>
      </c>
      <c r="B9">
        <v>110</v>
      </c>
      <c r="C9">
        <v>3.84</v>
      </c>
      <c r="D9">
        <f t="shared" si="0"/>
        <v>422.4</v>
      </c>
      <c r="E9" s="14">
        <f t="shared" si="1"/>
        <v>20428.8</v>
      </c>
      <c r="F9" s="14">
        <f>D9*NEP!$C$6</f>
        <v>2247168</v>
      </c>
    </row>
    <row r="10" spans="1:8" x14ac:dyDescent="0.45">
      <c r="A10" t="s">
        <v>11</v>
      </c>
      <c r="B10">
        <v>53</v>
      </c>
      <c r="C10">
        <v>2.82</v>
      </c>
      <c r="D10">
        <f t="shared" si="0"/>
        <v>149.45999999999998</v>
      </c>
      <c r="E10" s="14">
        <f t="shared" si="1"/>
        <v>15002.399999999998</v>
      </c>
      <c r="F10" s="14">
        <f>D10*NEP!$C$6</f>
        <v>795127.19999999984</v>
      </c>
    </row>
    <row r="11" spans="1:8" x14ac:dyDescent="0.45">
      <c r="A11" t="s">
        <v>12</v>
      </c>
      <c r="B11">
        <v>76</v>
      </c>
      <c r="C11">
        <v>0.46</v>
      </c>
      <c r="D11">
        <f t="shared" si="0"/>
        <v>34.96</v>
      </c>
      <c r="E11" s="14">
        <f t="shared" si="1"/>
        <v>2447.2000000000003</v>
      </c>
      <c r="F11" s="14">
        <f>D11*NEP!$C$6</f>
        <v>185987.20000000001</v>
      </c>
    </row>
    <row r="12" spans="1:8" x14ac:dyDescent="0.45">
      <c r="A12" t="s">
        <v>13</v>
      </c>
      <c r="B12">
        <v>48</v>
      </c>
      <c r="C12">
        <v>1.03</v>
      </c>
      <c r="D12">
        <f t="shared" si="0"/>
        <v>49.44</v>
      </c>
      <c r="E12" s="14">
        <f t="shared" si="1"/>
        <v>5479.5999999999995</v>
      </c>
      <c r="F12" s="14">
        <f>D12*NEP!$C$6</f>
        <v>263020.79999999999</v>
      </c>
    </row>
    <row r="13" spans="1:8" x14ac:dyDescent="0.45">
      <c r="A13" t="s">
        <v>14</v>
      </c>
      <c r="B13">
        <v>169</v>
      </c>
      <c r="C13">
        <v>2.64</v>
      </c>
      <c r="D13">
        <f t="shared" si="0"/>
        <v>446.16</v>
      </c>
      <c r="E13" s="14">
        <f t="shared" si="1"/>
        <v>14044.800000000001</v>
      </c>
      <c r="F13" s="14">
        <f>D13*NEP!$C$6</f>
        <v>2373571.2000000002</v>
      </c>
    </row>
    <row r="14" spans="1:8" x14ac:dyDescent="0.45">
      <c r="A14" t="s">
        <v>15</v>
      </c>
      <c r="B14">
        <v>179</v>
      </c>
      <c r="C14">
        <v>1.26</v>
      </c>
      <c r="D14">
        <f t="shared" si="0"/>
        <v>225.54</v>
      </c>
      <c r="E14" s="14">
        <f t="shared" si="1"/>
        <v>6703.2</v>
      </c>
      <c r="F14" s="14">
        <f>D14*NEP!$C$6</f>
        <v>1199872.8</v>
      </c>
    </row>
    <row r="15" spans="1:8" x14ac:dyDescent="0.45">
      <c r="A15" t="s">
        <v>16</v>
      </c>
      <c r="B15">
        <v>103</v>
      </c>
      <c r="C15">
        <v>2.1</v>
      </c>
      <c r="D15">
        <f t="shared" si="0"/>
        <v>216.3</v>
      </c>
      <c r="E15" s="14">
        <f t="shared" si="1"/>
        <v>11172</v>
      </c>
      <c r="F15" s="14">
        <f>D15*NEP!$C$6</f>
        <v>1150716</v>
      </c>
    </row>
    <row r="16" spans="1:8" x14ac:dyDescent="0.45">
      <c r="A16" t="s">
        <v>17</v>
      </c>
      <c r="B16">
        <v>80</v>
      </c>
      <c r="C16">
        <v>0.79</v>
      </c>
      <c r="D16">
        <f t="shared" si="0"/>
        <v>63.2</v>
      </c>
      <c r="E16" s="14">
        <f t="shared" si="1"/>
        <v>4202.8</v>
      </c>
      <c r="F16" s="14">
        <f>D16*NEP!$C$6</f>
        <v>336224</v>
      </c>
    </row>
    <row r="17" spans="1:6" x14ac:dyDescent="0.45">
      <c r="A17" t="s">
        <v>18</v>
      </c>
      <c r="B17">
        <v>55</v>
      </c>
      <c r="C17">
        <v>1.1200000000000001</v>
      </c>
      <c r="D17">
        <f t="shared" si="0"/>
        <v>61.600000000000009</v>
      </c>
      <c r="E17" s="14">
        <f t="shared" si="1"/>
        <v>5958.4000000000015</v>
      </c>
      <c r="F17" s="14">
        <f>D17*NEP!$C$6</f>
        <v>327712.00000000006</v>
      </c>
    </row>
    <row r="18" spans="1:6" x14ac:dyDescent="0.45">
      <c r="A18" t="s">
        <v>19</v>
      </c>
      <c r="B18">
        <v>32</v>
      </c>
      <c r="C18">
        <v>3.34</v>
      </c>
      <c r="D18">
        <f t="shared" si="0"/>
        <v>106.88</v>
      </c>
      <c r="E18" s="14">
        <f t="shared" si="1"/>
        <v>17768.8</v>
      </c>
      <c r="F18" s="14">
        <f>D18*NEP!$C$6</f>
        <v>568601.59999999998</v>
      </c>
    </row>
    <row r="19" spans="1:6" x14ac:dyDescent="0.45">
      <c r="A19" t="s">
        <v>20</v>
      </c>
      <c r="B19">
        <v>79</v>
      </c>
      <c r="C19">
        <v>1</v>
      </c>
      <c r="D19">
        <f t="shared" si="0"/>
        <v>79</v>
      </c>
      <c r="E19" s="14">
        <f t="shared" si="1"/>
        <v>5320</v>
      </c>
      <c r="F19" s="14">
        <f>D19*NEP!$C$6</f>
        <v>420280</v>
      </c>
    </row>
    <row r="20" spans="1:6" x14ac:dyDescent="0.45">
      <c r="A20" t="s">
        <v>21</v>
      </c>
      <c r="B20">
        <v>30</v>
      </c>
      <c r="C20">
        <v>1.69</v>
      </c>
      <c r="D20">
        <f t="shared" si="0"/>
        <v>50.699999999999996</v>
      </c>
      <c r="E20" s="14">
        <f t="shared" si="1"/>
        <v>8990.7999999999993</v>
      </c>
      <c r="F20" s="14">
        <f>D20*NEP!$C$6</f>
        <v>269724</v>
      </c>
    </row>
    <row r="21" spans="1:6" x14ac:dyDescent="0.45">
      <c r="A21" t="s">
        <v>22</v>
      </c>
      <c r="B21">
        <v>111</v>
      </c>
      <c r="C21">
        <v>0.24</v>
      </c>
      <c r="D21">
        <f t="shared" si="0"/>
        <v>26.64</v>
      </c>
      <c r="E21" s="14">
        <f t="shared" si="1"/>
        <v>1276.8000000000002</v>
      </c>
      <c r="F21" s="14">
        <f>D21*NEP!$C$6</f>
        <v>141724.80000000002</v>
      </c>
    </row>
    <row r="22" spans="1:6" x14ac:dyDescent="0.45">
      <c r="A22" t="s">
        <v>23</v>
      </c>
      <c r="B22">
        <v>182</v>
      </c>
      <c r="C22">
        <v>0.45</v>
      </c>
      <c r="D22">
        <f t="shared" si="0"/>
        <v>81.900000000000006</v>
      </c>
      <c r="E22" s="14">
        <f t="shared" si="1"/>
        <v>2394.0000000000005</v>
      </c>
      <c r="F22" s="14">
        <f>D22*NEP!$C$6</f>
        <v>435708.00000000006</v>
      </c>
    </row>
    <row r="23" spans="1:6" x14ac:dyDescent="0.45">
      <c r="A23" t="s">
        <v>24</v>
      </c>
      <c r="B23">
        <v>69</v>
      </c>
      <c r="C23">
        <v>3.65</v>
      </c>
      <c r="D23">
        <f t="shared" si="0"/>
        <v>251.85</v>
      </c>
      <c r="E23" s="14">
        <f t="shared" si="1"/>
        <v>19418</v>
      </c>
      <c r="F23" s="14">
        <f>D23*NEP!$C$6</f>
        <v>1339842</v>
      </c>
    </row>
    <row r="24" spans="1:6" x14ac:dyDescent="0.45">
      <c r="A24" t="s">
        <v>25</v>
      </c>
      <c r="B24">
        <v>143</v>
      </c>
      <c r="C24">
        <v>1.86</v>
      </c>
      <c r="D24">
        <f t="shared" si="0"/>
        <v>265.98</v>
      </c>
      <c r="E24" s="14">
        <f t="shared" si="1"/>
        <v>9895.2000000000007</v>
      </c>
      <c r="F24" s="14">
        <f>D24*NEP!$C$6</f>
        <v>1415013.6</v>
      </c>
    </row>
    <row r="25" spans="1:6" x14ac:dyDescent="0.45">
      <c r="A25" t="s">
        <v>26</v>
      </c>
      <c r="B25">
        <v>287</v>
      </c>
      <c r="C25">
        <v>1.1100000000000001</v>
      </c>
      <c r="D25">
        <f t="shared" si="0"/>
        <v>318.57000000000005</v>
      </c>
      <c r="E25" s="14">
        <f t="shared" si="1"/>
        <v>5905.2000000000016</v>
      </c>
      <c r="F25" s="14">
        <f>D25*NEP!$C$6</f>
        <v>1694792.4000000004</v>
      </c>
    </row>
    <row r="26" spans="1:6" x14ac:dyDescent="0.45">
      <c r="A26" t="s">
        <v>27</v>
      </c>
      <c r="B26">
        <v>114</v>
      </c>
      <c r="C26">
        <v>1.1599999999999999</v>
      </c>
      <c r="D26">
        <f t="shared" si="0"/>
        <v>132.23999999999998</v>
      </c>
      <c r="E26" s="14">
        <f t="shared" si="1"/>
        <v>6171.2</v>
      </c>
      <c r="F26" s="14">
        <f>D26*NEP!$C$6</f>
        <v>703516.79999999993</v>
      </c>
    </row>
    <row r="27" spans="1:6" x14ac:dyDescent="0.45">
      <c r="A27" t="s">
        <v>28</v>
      </c>
      <c r="B27">
        <v>89</v>
      </c>
      <c r="C27">
        <v>0.19</v>
      </c>
      <c r="D27">
        <f t="shared" si="0"/>
        <v>16.91</v>
      </c>
      <c r="E27" s="14">
        <f t="shared" si="1"/>
        <v>1010.8</v>
      </c>
      <c r="F27" s="14">
        <f>D27*NEP!$C$6</f>
        <v>89961.2</v>
      </c>
    </row>
    <row r="28" spans="1:6" x14ac:dyDescent="0.45">
      <c r="A28" t="s">
        <v>29</v>
      </c>
      <c r="B28">
        <v>37</v>
      </c>
      <c r="C28">
        <v>0.46</v>
      </c>
      <c r="D28">
        <f t="shared" si="0"/>
        <v>17.02</v>
      </c>
      <c r="E28" s="14">
        <f t="shared" si="1"/>
        <v>2447.1999999999998</v>
      </c>
      <c r="F28" s="14">
        <f>D28*NEP!$C$6</f>
        <v>90546.4</v>
      </c>
    </row>
    <row r="29" spans="1:6" x14ac:dyDescent="0.45">
      <c r="A29" t="s">
        <v>30</v>
      </c>
      <c r="B29">
        <v>121</v>
      </c>
      <c r="C29">
        <v>1.24</v>
      </c>
      <c r="D29">
        <f t="shared" si="0"/>
        <v>150.04</v>
      </c>
      <c r="E29" s="14">
        <f t="shared" si="1"/>
        <v>6596.7999999999993</v>
      </c>
      <c r="F29" s="14">
        <f>D29*NEP!$C$6</f>
        <v>798212.79999999993</v>
      </c>
    </row>
    <row r="30" spans="1:6" x14ac:dyDescent="0.45">
      <c r="A30" t="s">
        <v>31</v>
      </c>
      <c r="B30">
        <v>368</v>
      </c>
      <c r="C30">
        <v>0.34</v>
      </c>
      <c r="D30">
        <f t="shared" si="0"/>
        <v>125.12</v>
      </c>
      <c r="E30" s="14">
        <f t="shared" si="1"/>
        <v>1808.8</v>
      </c>
      <c r="F30" s="14">
        <f>D30*NEP!$C$6</f>
        <v>665638.40000000002</v>
      </c>
    </row>
    <row r="31" spans="1:6" x14ac:dyDescent="0.45">
      <c r="A31" t="s">
        <v>32</v>
      </c>
      <c r="B31">
        <v>83</v>
      </c>
      <c r="C31">
        <v>0.56999999999999995</v>
      </c>
      <c r="D31">
        <f t="shared" si="0"/>
        <v>47.309999999999995</v>
      </c>
      <c r="E31" s="14">
        <f t="shared" si="1"/>
        <v>3032.3999999999996</v>
      </c>
      <c r="F31" s="14">
        <f>D31*NEP!$C$6</f>
        <v>251689.19999999998</v>
      </c>
    </row>
    <row r="32" spans="1:6" x14ac:dyDescent="0.45">
      <c r="A32" t="s">
        <v>33</v>
      </c>
      <c r="B32">
        <v>449</v>
      </c>
      <c r="C32">
        <v>0.19</v>
      </c>
      <c r="D32">
        <f t="shared" si="0"/>
        <v>85.31</v>
      </c>
      <c r="E32" s="14">
        <f t="shared" si="1"/>
        <v>1010.8000000000001</v>
      </c>
      <c r="F32" s="14">
        <f>D32*NEP!$C$6</f>
        <v>453849.2</v>
      </c>
    </row>
    <row r="33" spans="1:6" x14ac:dyDescent="0.45">
      <c r="A33" t="s">
        <v>34</v>
      </c>
      <c r="B33">
        <v>38</v>
      </c>
      <c r="C33">
        <v>2.41</v>
      </c>
      <c r="D33">
        <f t="shared" si="0"/>
        <v>91.580000000000013</v>
      </c>
      <c r="E33" s="14">
        <f t="shared" si="1"/>
        <v>12821.200000000003</v>
      </c>
      <c r="F33" s="14">
        <f>D33*NEP!$C$6</f>
        <v>487205.60000000009</v>
      </c>
    </row>
    <row r="34" spans="1:6" x14ac:dyDescent="0.45">
      <c r="A34" t="s">
        <v>35</v>
      </c>
      <c r="B34">
        <v>91</v>
      </c>
      <c r="C34">
        <v>0.91</v>
      </c>
      <c r="D34">
        <f t="shared" si="0"/>
        <v>82.81</v>
      </c>
      <c r="E34" s="14">
        <f t="shared" si="1"/>
        <v>4841.2</v>
      </c>
      <c r="F34" s="14">
        <f>D34*NEP!$C$6</f>
        <v>440549.2</v>
      </c>
    </row>
    <row r="35" spans="1:6" x14ac:dyDescent="0.45">
      <c r="A35" t="s">
        <v>36</v>
      </c>
      <c r="B35">
        <v>48</v>
      </c>
      <c r="C35">
        <v>0.84</v>
      </c>
      <c r="D35">
        <f t="shared" si="0"/>
        <v>40.32</v>
      </c>
      <c r="E35" s="14">
        <f t="shared" si="1"/>
        <v>4468.8</v>
      </c>
      <c r="F35" s="14">
        <f>D35*NEP!$C$6</f>
        <v>214502.39999999999</v>
      </c>
    </row>
    <row r="36" spans="1:6" x14ac:dyDescent="0.45">
      <c r="A36" t="s">
        <v>37</v>
      </c>
      <c r="B36">
        <v>180</v>
      </c>
      <c r="C36">
        <v>0.15</v>
      </c>
      <c r="D36">
        <f t="shared" si="0"/>
        <v>27</v>
      </c>
      <c r="E36" s="14">
        <f t="shared" si="1"/>
        <v>798</v>
      </c>
      <c r="F36" s="14">
        <f>D36*NEP!$C$6</f>
        <v>143640</v>
      </c>
    </row>
    <row r="37" spans="1:6" x14ac:dyDescent="0.45">
      <c r="A37" t="s">
        <v>38</v>
      </c>
      <c r="B37">
        <v>124</v>
      </c>
      <c r="C37">
        <v>1.77</v>
      </c>
      <c r="D37">
        <f t="shared" si="0"/>
        <v>219.48</v>
      </c>
      <c r="E37" s="14">
        <f t="shared" si="1"/>
        <v>9416.4</v>
      </c>
      <c r="F37" s="14">
        <f>D37*NEP!$C$6</f>
        <v>1167633.5999999999</v>
      </c>
    </row>
    <row r="38" spans="1:6" x14ac:dyDescent="0.45">
      <c r="A38" t="s">
        <v>39</v>
      </c>
      <c r="B38">
        <v>210</v>
      </c>
      <c r="C38">
        <v>0.56000000000000005</v>
      </c>
      <c r="D38">
        <f t="shared" si="0"/>
        <v>117.60000000000001</v>
      </c>
      <c r="E38" s="14">
        <f t="shared" si="1"/>
        <v>2979.2</v>
      </c>
      <c r="F38" s="14">
        <f>D38*NEP!$C$6</f>
        <v>625632</v>
      </c>
    </row>
    <row r="39" spans="1:6" x14ac:dyDescent="0.45">
      <c r="A39" t="s">
        <v>40</v>
      </c>
      <c r="B39">
        <v>166</v>
      </c>
      <c r="C39">
        <v>0.87</v>
      </c>
      <c r="D39">
        <f t="shared" si="0"/>
        <v>144.41999999999999</v>
      </c>
      <c r="E39" s="14">
        <f t="shared" si="1"/>
        <v>4628.3999999999996</v>
      </c>
      <c r="F39" s="14">
        <f>D39*NEP!$C$6</f>
        <v>768314.39999999991</v>
      </c>
    </row>
    <row r="40" spans="1:6" x14ac:dyDescent="0.45">
      <c r="A40" t="s">
        <v>41</v>
      </c>
      <c r="B40">
        <v>186</v>
      </c>
      <c r="C40">
        <v>0.31</v>
      </c>
      <c r="D40">
        <f t="shared" si="0"/>
        <v>57.66</v>
      </c>
      <c r="E40" s="14">
        <f t="shared" si="1"/>
        <v>1649.1999999999998</v>
      </c>
      <c r="F40" s="14">
        <f>D40*NEP!$C$6</f>
        <v>306751.19999999995</v>
      </c>
    </row>
    <row r="41" spans="1:6" x14ac:dyDescent="0.45">
      <c r="A41" t="s">
        <v>42</v>
      </c>
      <c r="B41">
        <v>40</v>
      </c>
      <c r="C41">
        <v>1.38</v>
      </c>
      <c r="D41">
        <f t="shared" si="0"/>
        <v>55.199999999999996</v>
      </c>
      <c r="E41" s="14">
        <f t="shared" si="1"/>
        <v>7341.6</v>
      </c>
      <c r="F41" s="14">
        <f>D41*NEP!$C$6</f>
        <v>293664</v>
      </c>
    </row>
    <row r="42" spans="1:6" x14ac:dyDescent="0.45">
      <c r="A42" t="s">
        <v>43</v>
      </c>
      <c r="B42">
        <v>75</v>
      </c>
      <c r="C42">
        <v>0.78</v>
      </c>
      <c r="D42">
        <f t="shared" si="0"/>
        <v>58.5</v>
      </c>
      <c r="E42" s="14">
        <f t="shared" si="1"/>
        <v>4149.6000000000004</v>
      </c>
      <c r="F42" s="14">
        <f>D42*NEP!$C$6</f>
        <v>311220</v>
      </c>
    </row>
    <row r="43" spans="1:6" x14ac:dyDescent="0.45">
      <c r="A43" t="s">
        <v>44</v>
      </c>
      <c r="B43">
        <v>64</v>
      </c>
      <c r="C43">
        <v>0.68</v>
      </c>
      <c r="D43">
        <f t="shared" si="0"/>
        <v>43.52</v>
      </c>
      <c r="E43" s="14">
        <f t="shared" si="1"/>
        <v>3617.6000000000004</v>
      </c>
      <c r="F43" s="14">
        <f>D43*NEP!$C$6</f>
        <v>231526.40000000002</v>
      </c>
    </row>
    <row r="44" spans="1:6" x14ac:dyDescent="0.45">
      <c r="A44" t="s">
        <v>45</v>
      </c>
      <c r="B44">
        <v>74</v>
      </c>
      <c r="C44">
        <v>0.61</v>
      </c>
      <c r="D44">
        <f t="shared" si="0"/>
        <v>45.14</v>
      </c>
      <c r="E44" s="14">
        <f t="shared" si="1"/>
        <v>3245.2000000000003</v>
      </c>
      <c r="F44" s="14">
        <f>D44*NEP!$C$6</f>
        <v>240144.80000000002</v>
      </c>
    </row>
    <row r="45" spans="1:6" x14ac:dyDescent="0.45">
      <c r="A45" t="s">
        <v>46</v>
      </c>
      <c r="B45">
        <v>148</v>
      </c>
      <c r="C45">
        <v>0.72</v>
      </c>
      <c r="D45">
        <f t="shared" si="0"/>
        <v>106.56</v>
      </c>
      <c r="E45" s="14">
        <f t="shared" si="1"/>
        <v>3830.4000000000005</v>
      </c>
      <c r="F45" s="14">
        <f>D45*NEP!$C$6</f>
        <v>566899.20000000007</v>
      </c>
    </row>
    <row r="46" spans="1:6" x14ac:dyDescent="0.45">
      <c r="A46" t="s">
        <v>47</v>
      </c>
      <c r="B46" s="2">
        <v>1096</v>
      </c>
      <c r="C46">
        <v>0.53</v>
      </c>
      <c r="D46">
        <f t="shared" si="0"/>
        <v>580.88</v>
      </c>
      <c r="E46" s="14">
        <f t="shared" si="1"/>
        <v>2819.6</v>
      </c>
      <c r="F46" s="14">
        <f>D46*NEP!$C$6</f>
        <v>3090281.6</v>
      </c>
    </row>
    <row r="47" spans="1:6" x14ac:dyDescent="0.45">
      <c r="A47" t="s">
        <v>48</v>
      </c>
      <c r="B47">
        <v>95</v>
      </c>
      <c r="C47">
        <v>0.2</v>
      </c>
      <c r="D47">
        <f t="shared" si="0"/>
        <v>19</v>
      </c>
      <c r="E47" s="14">
        <f t="shared" si="1"/>
        <v>1064</v>
      </c>
      <c r="F47" s="14">
        <f>D47*NEP!$C$6</f>
        <v>101080</v>
      </c>
    </row>
    <row r="48" spans="1:6" x14ac:dyDescent="0.45">
      <c r="A48" t="s">
        <v>49</v>
      </c>
      <c r="B48">
        <v>68</v>
      </c>
      <c r="C48">
        <v>0.28000000000000003</v>
      </c>
      <c r="D48">
        <f t="shared" si="0"/>
        <v>19.040000000000003</v>
      </c>
      <c r="E48" s="14">
        <f t="shared" si="1"/>
        <v>1489.6000000000004</v>
      </c>
      <c r="F48" s="14">
        <f>D48*NEP!$C$6</f>
        <v>101292.80000000002</v>
      </c>
    </row>
    <row r="49" spans="1:6" x14ac:dyDescent="0.45">
      <c r="A49" t="s">
        <v>50</v>
      </c>
      <c r="B49">
        <v>102</v>
      </c>
      <c r="C49">
        <v>1.46</v>
      </c>
      <c r="D49">
        <f t="shared" si="0"/>
        <v>148.91999999999999</v>
      </c>
      <c r="E49" s="14">
        <f t="shared" si="1"/>
        <v>7767.1999999999989</v>
      </c>
      <c r="F49" s="14">
        <f>D49*NEP!$C$6</f>
        <v>792254.39999999991</v>
      </c>
    </row>
    <row r="50" spans="1:6" x14ac:dyDescent="0.45">
      <c r="A50" t="s">
        <v>51</v>
      </c>
      <c r="B50">
        <v>116</v>
      </c>
      <c r="C50">
        <v>1.01</v>
      </c>
      <c r="D50">
        <f t="shared" si="0"/>
        <v>117.16</v>
      </c>
      <c r="E50" s="14">
        <f t="shared" si="1"/>
        <v>5373.2</v>
      </c>
      <c r="F50" s="14">
        <f>D50*NEP!$C$6</f>
        <v>623291.19999999995</v>
      </c>
    </row>
    <row r="51" spans="1:6" x14ac:dyDescent="0.45">
      <c r="A51" t="s">
        <v>52</v>
      </c>
      <c r="B51">
        <v>225</v>
      </c>
      <c r="C51">
        <v>0.77</v>
      </c>
      <c r="D51">
        <f t="shared" si="0"/>
        <v>173.25</v>
      </c>
      <c r="E51" s="14">
        <f t="shared" si="1"/>
        <v>4096.3999999999996</v>
      </c>
      <c r="F51" s="14">
        <f>D51*NEP!$C$6</f>
        <v>921690</v>
      </c>
    </row>
    <row r="52" spans="1:6" x14ac:dyDescent="0.45">
      <c r="A52" t="s">
        <v>53</v>
      </c>
      <c r="B52">
        <v>146</v>
      </c>
      <c r="C52">
        <v>0.86</v>
      </c>
      <c r="D52">
        <f t="shared" si="0"/>
        <v>125.56</v>
      </c>
      <c r="E52" s="14">
        <f t="shared" si="1"/>
        <v>4575.2000000000007</v>
      </c>
      <c r="F52" s="14">
        <f>D52*NEP!$C$6</f>
        <v>667979.20000000007</v>
      </c>
    </row>
    <row r="53" spans="1:6" x14ac:dyDescent="0.45">
      <c r="A53" t="s">
        <v>54</v>
      </c>
      <c r="B53">
        <v>79</v>
      </c>
      <c r="C53">
        <v>0.45</v>
      </c>
      <c r="D53">
        <f t="shared" si="0"/>
        <v>35.550000000000004</v>
      </c>
      <c r="E53" s="14">
        <f t="shared" si="1"/>
        <v>2394.0000000000005</v>
      </c>
      <c r="F53" s="14">
        <f>D53*NEP!$C$6</f>
        <v>189126.00000000003</v>
      </c>
    </row>
    <row r="54" spans="1:6" x14ac:dyDescent="0.45">
      <c r="A54" t="s">
        <v>55</v>
      </c>
      <c r="B54">
        <v>35</v>
      </c>
      <c r="C54">
        <v>0.67</v>
      </c>
      <c r="D54">
        <f t="shared" si="0"/>
        <v>23.450000000000003</v>
      </c>
      <c r="E54" s="14">
        <f t="shared" si="1"/>
        <v>3564.4000000000005</v>
      </c>
      <c r="F54" s="14">
        <f>D54*NEP!$C$6</f>
        <v>124754.00000000001</v>
      </c>
    </row>
    <row r="55" spans="1:6" x14ac:dyDescent="0.45">
      <c r="A55" t="s">
        <v>56</v>
      </c>
      <c r="B55">
        <v>107</v>
      </c>
      <c r="C55">
        <v>0.69</v>
      </c>
      <c r="D55">
        <f t="shared" si="0"/>
        <v>73.83</v>
      </c>
      <c r="E55" s="14">
        <f t="shared" si="1"/>
        <v>3670.7999999999997</v>
      </c>
      <c r="F55" s="14">
        <f>D55*NEP!$C$6</f>
        <v>392775.6</v>
      </c>
    </row>
    <row r="56" spans="1:6" x14ac:dyDescent="0.45">
      <c r="A56" t="s">
        <v>57</v>
      </c>
      <c r="B56">
        <v>115</v>
      </c>
      <c r="C56">
        <v>0.71</v>
      </c>
      <c r="D56">
        <f t="shared" si="0"/>
        <v>81.649999999999991</v>
      </c>
      <c r="E56" s="14">
        <f t="shared" si="1"/>
        <v>3777.1999999999994</v>
      </c>
      <c r="F56" s="14">
        <f>D56*NEP!$C$6</f>
        <v>434377.99999999994</v>
      </c>
    </row>
    <row r="57" spans="1:6" x14ac:dyDescent="0.45">
      <c r="A57" t="s">
        <v>58</v>
      </c>
      <c r="B57">
        <v>287</v>
      </c>
      <c r="C57">
        <v>0.23</v>
      </c>
      <c r="D57">
        <f t="shared" si="0"/>
        <v>66.010000000000005</v>
      </c>
      <c r="E57" s="14">
        <f t="shared" si="1"/>
        <v>1223.6000000000001</v>
      </c>
      <c r="F57" s="14">
        <f>D57*NEP!$C$6</f>
        <v>351173.2</v>
      </c>
    </row>
    <row r="58" spans="1:6" x14ac:dyDescent="0.45">
      <c r="A58" t="s">
        <v>59</v>
      </c>
      <c r="B58">
        <v>145</v>
      </c>
      <c r="C58">
        <v>0.25</v>
      </c>
      <c r="D58">
        <f t="shared" si="0"/>
        <v>36.25</v>
      </c>
      <c r="E58" s="14">
        <f t="shared" si="1"/>
        <v>1330</v>
      </c>
      <c r="F58" s="14">
        <f>D58*NEP!$C$6</f>
        <v>192850</v>
      </c>
    </row>
    <row r="59" spans="1:6" x14ac:dyDescent="0.45">
      <c r="A59" t="s">
        <v>60</v>
      </c>
      <c r="B59">
        <v>53</v>
      </c>
      <c r="C59">
        <v>0.72</v>
      </c>
      <c r="D59">
        <f t="shared" si="0"/>
        <v>38.159999999999997</v>
      </c>
      <c r="E59" s="14">
        <f t="shared" si="1"/>
        <v>3830.3999999999996</v>
      </c>
      <c r="F59" s="14">
        <f>D59*NEP!$C$6</f>
        <v>203011.19999999998</v>
      </c>
    </row>
    <row r="60" spans="1:6" x14ac:dyDescent="0.45">
      <c r="A60" t="s">
        <v>61</v>
      </c>
      <c r="B60">
        <v>324</v>
      </c>
      <c r="C60">
        <v>0.28999999999999998</v>
      </c>
      <c r="D60">
        <f t="shared" si="0"/>
        <v>93.96</v>
      </c>
      <c r="E60" s="14">
        <f t="shared" si="1"/>
        <v>1542.8</v>
      </c>
      <c r="F60" s="14">
        <f>D60*NEP!$C$6</f>
        <v>499867.19999999995</v>
      </c>
    </row>
    <row r="61" spans="1:6" x14ac:dyDescent="0.45">
      <c r="A61" t="s">
        <v>62</v>
      </c>
      <c r="B61">
        <v>37</v>
      </c>
      <c r="C61">
        <v>0.34</v>
      </c>
      <c r="D61">
        <f t="shared" si="0"/>
        <v>12.58</v>
      </c>
      <c r="E61" s="14">
        <f t="shared" si="1"/>
        <v>1808.8000000000002</v>
      </c>
      <c r="F61" s="14">
        <f>D61*NEP!$C$6</f>
        <v>66925.600000000006</v>
      </c>
    </row>
    <row r="62" spans="1:6" x14ac:dyDescent="0.45">
      <c r="A62" t="s">
        <v>63</v>
      </c>
      <c r="B62">
        <v>87</v>
      </c>
      <c r="C62">
        <v>0.25</v>
      </c>
      <c r="D62">
        <f t="shared" si="0"/>
        <v>21.75</v>
      </c>
      <c r="E62" s="14">
        <f t="shared" si="1"/>
        <v>1330</v>
      </c>
      <c r="F62" s="14">
        <f>D62*NEP!$C$6</f>
        <v>115710</v>
      </c>
    </row>
    <row r="63" spans="1:6" x14ac:dyDescent="0.45">
      <c r="A63" t="s">
        <v>64</v>
      </c>
      <c r="B63">
        <v>89</v>
      </c>
      <c r="C63">
        <v>0.91</v>
      </c>
      <c r="D63">
        <f t="shared" si="0"/>
        <v>80.990000000000009</v>
      </c>
      <c r="E63" s="14">
        <f t="shared" si="1"/>
        <v>4841.2000000000007</v>
      </c>
      <c r="F63" s="14">
        <f>D63*NEP!$C$6</f>
        <v>430866.80000000005</v>
      </c>
    </row>
    <row r="64" spans="1:6" x14ac:dyDescent="0.45">
      <c r="A64" t="s">
        <v>65</v>
      </c>
      <c r="B64">
        <v>121</v>
      </c>
      <c r="C64">
        <v>0.27</v>
      </c>
      <c r="D64">
        <f t="shared" si="0"/>
        <v>32.67</v>
      </c>
      <c r="E64" s="14">
        <f t="shared" si="1"/>
        <v>1436.4</v>
      </c>
      <c r="F64" s="14">
        <f>D64*NEP!$C$6</f>
        <v>173804.40000000002</v>
      </c>
    </row>
    <row r="65" spans="1:6" x14ac:dyDescent="0.45">
      <c r="A65" t="s">
        <v>66</v>
      </c>
      <c r="B65">
        <v>38</v>
      </c>
      <c r="C65">
        <v>1.1100000000000001</v>
      </c>
      <c r="D65">
        <f t="shared" si="0"/>
        <v>42.180000000000007</v>
      </c>
      <c r="E65" s="14">
        <f t="shared" si="1"/>
        <v>5905.2000000000007</v>
      </c>
      <c r="F65" s="14">
        <f>D65*NEP!$C$6</f>
        <v>224397.60000000003</v>
      </c>
    </row>
    <row r="66" spans="1:6" x14ac:dyDescent="0.45">
      <c r="A66" t="s">
        <v>67</v>
      </c>
      <c r="B66">
        <v>94</v>
      </c>
      <c r="C66">
        <v>0.27</v>
      </c>
      <c r="D66">
        <f t="shared" ref="D66:D129" si="2">C66*B66</f>
        <v>25.380000000000003</v>
      </c>
      <c r="E66" s="14">
        <f t="shared" ref="E66:E129" si="3">F66/B66</f>
        <v>1436.4</v>
      </c>
      <c r="F66" s="14">
        <f>D66*NEP!$C$6</f>
        <v>135021.6</v>
      </c>
    </row>
    <row r="67" spans="1:6" x14ac:dyDescent="0.45">
      <c r="A67" t="s">
        <v>68</v>
      </c>
      <c r="B67">
        <v>51</v>
      </c>
      <c r="C67">
        <v>3.37</v>
      </c>
      <c r="D67">
        <f t="shared" si="2"/>
        <v>171.87</v>
      </c>
      <c r="E67" s="14">
        <f t="shared" si="3"/>
        <v>17928.400000000001</v>
      </c>
      <c r="F67" s="14">
        <f>D67*NEP!$C$6</f>
        <v>914348.4</v>
      </c>
    </row>
    <row r="68" spans="1:6" x14ac:dyDescent="0.45">
      <c r="A68" t="s">
        <v>69</v>
      </c>
      <c r="B68">
        <v>58</v>
      </c>
      <c r="C68">
        <v>1.68</v>
      </c>
      <c r="D68">
        <f t="shared" si="2"/>
        <v>97.44</v>
      </c>
      <c r="E68" s="14">
        <f t="shared" si="3"/>
        <v>8937.6</v>
      </c>
      <c r="F68" s="14">
        <f>D68*NEP!$C$6</f>
        <v>518380.79999999999</v>
      </c>
    </row>
    <row r="69" spans="1:6" x14ac:dyDescent="0.45">
      <c r="A69" t="s">
        <v>70</v>
      </c>
      <c r="B69">
        <v>129</v>
      </c>
      <c r="C69">
        <v>0.8</v>
      </c>
      <c r="D69">
        <f t="shared" si="2"/>
        <v>103.2</v>
      </c>
      <c r="E69" s="14">
        <f t="shared" si="3"/>
        <v>4256</v>
      </c>
      <c r="F69" s="14">
        <f>D69*NEP!$C$6</f>
        <v>549024</v>
      </c>
    </row>
    <row r="70" spans="1:6" x14ac:dyDescent="0.45">
      <c r="A70" t="s">
        <v>71</v>
      </c>
      <c r="B70">
        <v>33</v>
      </c>
      <c r="C70">
        <v>7.72</v>
      </c>
      <c r="D70">
        <f t="shared" si="2"/>
        <v>254.76</v>
      </c>
      <c r="E70" s="14">
        <f t="shared" si="3"/>
        <v>41070.400000000001</v>
      </c>
      <c r="F70" s="14">
        <f>D70*NEP!$C$6</f>
        <v>1355323.2</v>
      </c>
    </row>
    <row r="71" spans="1:6" x14ac:dyDescent="0.45">
      <c r="A71" t="s">
        <v>72</v>
      </c>
      <c r="B71">
        <v>59</v>
      </c>
      <c r="C71">
        <v>3.19</v>
      </c>
      <c r="D71">
        <f t="shared" si="2"/>
        <v>188.21</v>
      </c>
      <c r="E71" s="14">
        <f t="shared" si="3"/>
        <v>16970.800000000003</v>
      </c>
      <c r="F71" s="14">
        <f>D71*NEP!$C$6</f>
        <v>1001277.2000000001</v>
      </c>
    </row>
    <row r="72" spans="1:6" x14ac:dyDescent="0.45">
      <c r="A72" t="s">
        <v>73</v>
      </c>
      <c r="B72">
        <v>43</v>
      </c>
      <c r="C72">
        <v>4.75</v>
      </c>
      <c r="D72">
        <f t="shared" si="2"/>
        <v>204.25</v>
      </c>
      <c r="E72" s="14">
        <f t="shared" si="3"/>
        <v>25270</v>
      </c>
      <c r="F72" s="14">
        <f>D72*NEP!$C$6</f>
        <v>1086610</v>
      </c>
    </row>
    <row r="73" spans="1:6" x14ac:dyDescent="0.45">
      <c r="A73" t="s">
        <v>74</v>
      </c>
      <c r="B73">
        <v>55</v>
      </c>
      <c r="C73">
        <v>1.91</v>
      </c>
      <c r="D73">
        <f t="shared" si="2"/>
        <v>105.05</v>
      </c>
      <c r="E73" s="14">
        <f t="shared" si="3"/>
        <v>10161.200000000001</v>
      </c>
      <c r="F73" s="14">
        <f>D73*NEP!$C$6</f>
        <v>558866</v>
      </c>
    </row>
    <row r="74" spans="1:6" x14ac:dyDescent="0.45">
      <c r="A74" t="s">
        <v>75</v>
      </c>
      <c r="B74">
        <v>57</v>
      </c>
      <c r="C74">
        <v>1</v>
      </c>
      <c r="D74">
        <f t="shared" si="2"/>
        <v>57</v>
      </c>
      <c r="E74" s="14">
        <f t="shared" si="3"/>
        <v>5320</v>
      </c>
      <c r="F74" s="14">
        <f>D74*NEP!$C$6</f>
        <v>303240</v>
      </c>
    </row>
    <row r="75" spans="1:6" x14ac:dyDescent="0.45">
      <c r="A75" t="s">
        <v>76</v>
      </c>
      <c r="B75">
        <v>114</v>
      </c>
      <c r="C75">
        <v>1.92</v>
      </c>
      <c r="D75">
        <f t="shared" si="2"/>
        <v>218.88</v>
      </c>
      <c r="E75" s="14">
        <f t="shared" si="3"/>
        <v>10214.4</v>
      </c>
      <c r="F75" s="14">
        <f>D75*NEP!$C$6</f>
        <v>1164441.5999999999</v>
      </c>
    </row>
    <row r="76" spans="1:6" x14ac:dyDescent="0.45">
      <c r="A76" t="s">
        <v>77</v>
      </c>
      <c r="B76">
        <v>171</v>
      </c>
      <c r="C76">
        <v>0.7</v>
      </c>
      <c r="D76">
        <f t="shared" si="2"/>
        <v>119.69999999999999</v>
      </c>
      <c r="E76" s="14">
        <f t="shared" si="3"/>
        <v>3723.9999999999995</v>
      </c>
      <c r="F76" s="14">
        <f>D76*NEP!$C$6</f>
        <v>636803.99999999988</v>
      </c>
    </row>
    <row r="77" spans="1:6" x14ac:dyDescent="0.45">
      <c r="A77" t="s">
        <v>78</v>
      </c>
      <c r="B77">
        <v>535</v>
      </c>
      <c r="C77">
        <v>1.69</v>
      </c>
      <c r="D77">
        <f t="shared" si="2"/>
        <v>904.15</v>
      </c>
      <c r="E77" s="14">
        <f t="shared" si="3"/>
        <v>8990.7999999999993</v>
      </c>
      <c r="F77" s="14">
        <f>D77*NEP!$C$6</f>
        <v>4810078</v>
      </c>
    </row>
    <row r="78" spans="1:6" x14ac:dyDescent="0.45">
      <c r="A78" t="s">
        <v>79</v>
      </c>
      <c r="B78">
        <v>528</v>
      </c>
      <c r="C78">
        <v>0.71</v>
      </c>
      <c r="D78">
        <f t="shared" si="2"/>
        <v>374.88</v>
      </c>
      <c r="E78" s="14">
        <f t="shared" si="3"/>
        <v>3777.2</v>
      </c>
      <c r="F78" s="14">
        <f>D78*NEP!$C$6</f>
        <v>1994361.5999999999</v>
      </c>
    </row>
    <row r="79" spans="1:6" x14ac:dyDescent="0.45">
      <c r="A79" t="s">
        <v>80</v>
      </c>
      <c r="B79">
        <v>40</v>
      </c>
      <c r="C79">
        <v>2.64</v>
      </c>
      <c r="D79">
        <f t="shared" si="2"/>
        <v>105.60000000000001</v>
      </c>
      <c r="E79" s="14">
        <f t="shared" si="3"/>
        <v>14044.8</v>
      </c>
      <c r="F79" s="14">
        <f>D79*NEP!$C$6</f>
        <v>561792</v>
      </c>
    </row>
    <row r="80" spans="1:6" x14ac:dyDescent="0.45">
      <c r="A80" t="s">
        <v>81</v>
      </c>
      <c r="B80">
        <v>260</v>
      </c>
      <c r="C80">
        <v>1.55</v>
      </c>
      <c r="D80">
        <f t="shared" si="2"/>
        <v>403</v>
      </c>
      <c r="E80" s="14">
        <f t="shared" si="3"/>
        <v>8246</v>
      </c>
      <c r="F80" s="14">
        <f>D80*NEP!$C$6</f>
        <v>2143960</v>
      </c>
    </row>
    <row r="81" spans="1:6" x14ac:dyDescent="0.45">
      <c r="A81" t="s">
        <v>82</v>
      </c>
      <c r="B81">
        <v>385</v>
      </c>
      <c r="C81">
        <v>0.65</v>
      </c>
      <c r="D81">
        <f t="shared" si="2"/>
        <v>250.25</v>
      </c>
      <c r="E81" s="14">
        <f t="shared" si="3"/>
        <v>3458</v>
      </c>
      <c r="F81" s="14">
        <f>D81*NEP!$C$6</f>
        <v>1331330</v>
      </c>
    </row>
    <row r="82" spans="1:6" x14ac:dyDescent="0.45">
      <c r="A82" t="s">
        <v>83</v>
      </c>
      <c r="B82">
        <v>45</v>
      </c>
      <c r="C82">
        <v>1.65</v>
      </c>
      <c r="D82">
        <f t="shared" si="2"/>
        <v>74.25</v>
      </c>
      <c r="E82" s="14">
        <f t="shared" si="3"/>
        <v>8778</v>
      </c>
      <c r="F82" s="14">
        <f>D82*NEP!$C$6</f>
        <v>395010</v>
      </c>
    </row>
    <row r="83" spans="1:6" x14ac:dyDescent="0.45">
      <c r="A83" t="s">
        <v>84</v>
      </c>
      <c r="B83">
        <v>71</v>
      </c>
      <c r="C83">
        <v>0.56999999999999995</v>
      </c>
      <c r="D83">
        <f t="shared" si="2"/>
        <v>40.47</v>
      </c>
      <c r="E83" s="14">
        <f t="shared" si="3"/>
        <v>3032.4</v>
      </c>
      <c r="F83" s="14">
        <f>D83*NEP!$C$6</f>
        <v>215300.4</v>
      </c>
    </row>
    <row r="84" spans="1:6" x14ac:dyDescent="0.45">
      <c r="A84" t="s">
        <v>85</v>
      </c>
      <c r="B84">
        <v>78</v>
      </c>
      <c r="C84">
        <v>0.78</v>
      </c>
      <c r="D84">
        <f t="shared" si="2"/>
        <v>60.84</v>
      </c>
      <c r="E84" s="14">
        <f t="shared" si="3"/>
        <v>4149.6000000000004</v>
      </c>
      <c r="F84" s="14">
        <f>D84*NEP!$C$6</f>
        <v>323668.80000000005</v>
      </c>
    </row>
    <row r="85" spans="1:6" x14ac:dyDescent="0.45">
      <c r="A85" t="s">
        <v>86</v>
      </c>
      <c r="B85">
        <v>164</v>
      </c>
      <c r="C85">
        <v>0.25</v>
      </c>
      <c r="D85">
        <f t="shared" si="2"/>
        <v>41</v>
      </c>
      <c r="E85" s="14">
        <f t="shared" si="3"/>
        <v>1330</v>
      </c>
      <c r="F85" s="14">
        <f>D85*NEP!$C$6</f>
        <v>218120</v>
      </c>
    </row>
    <row r="86" spans="1:6" x14ac:dyDescent="0.45">
      <c r="A86" t="s">
        <v>87</v>
      </c>
      <c r="B86">
        <v>45</v>
      </c>
      <c r="C86">
        <v>0.63</v>
      </c>
      <c r="D86">
        <f t="shared" si="2"/>
        <v>28.35</v>
      </c>
      <c r="E86" s="14">
        <f t="shared" si="3"/>
        <v>3351.6</v>
      </c>
      <c r="F86" s="14">
        <f>D86*NEP!$C$6</f>
        <v>150822</v>
      </c>
    </row>
    <row r="87" spans="1:6" x14ac:dyDescent="0.45">
      <c r="A87" t="s">
        <v>88</v>
      </c>
      <c r="B87">
        <v>81</v>
      </c>
      <c r="C87">
        <v>0.85</v>
      </c>
      <c r="D87">
        <f t="shared" si="2"/>
        <v>68.849999999999994</v>
      </c>
      <c r="E87" s="14">
        <f t="shared" si="3"/>
        <v>4521.9999999999991</v>
      </c>
      <c r="F87" s="14">
        <f>D87*NEP!$C$6</f>
        <v>366281.99999999994</v>
      </c>
    </row>
    <row r="88" spans="1:6" x14ac:dyDescent="0.45">
      <c r="A88" t="s">
        <v>89</v>
      </c>
      <c r="B88">
        <v>274</v>
      </c>
      <c r="C88">
        <v>0.27</v>
      </c>
      <c r="D88">
        <f t="shared" si="2"/>
        <v>73.98</v>
      </c>
      <c r="E88" s="14">
        <f t="shared" si="3"/>
        <v>1436.4</v>
      </c>
      <c r="F88" s="14">
        <f>D88*NEP!$C$6</f>
        <v>393573.60000000003</v>
      </c>
    </row>
    <row r="89" spans="1:6" x14ac:dyDescent="0.45">
      <c r="A89" t="s">
        <v>90</v>
      </c>
      <c r="B89">
        <v>58</v>
      </c>
      <c r="C89">
        <v>0.96</v>
      </c>
      <c r="D89">
        <f t="shared" si="2"/>
        <v>55.68</v>
      </c>
      <c r="E89" s="14">
        <f t="shared" si="3"/>
        <v>5107.2</v>
      </c>
      <c r="F89" s="14">
        <f>D89*NEP!$C$6</f>
        <v>296217.59999999998</v>
      </c>
    </row>
    <row r="90" spans="1:6" x14ac:dyDescent="0.45">
      <c r="A90" t="s">
        <v>91</v>
      </c>
      <c r="B90">
        <v>201</v>
      </c>
      <c r="C90">
        <v>0.5</v>
      </c>
      <c r="D90">
        <f t="shared" si="2"/>
        <v>100.5</v>
      </c>
      <c r="E90" s="14">
        <f t="shared" si="3"/>
        <v>2660</v>
      </c>
      <c r="F90" s="14">
        <f>D90*NEP!$C$6</f>
        <v>534660</v>
      </c>
    </row>
    <row r="91" spans="1:6" x14ac:dyDescent="0.45">
      <c r="A91" t="s">
        <v>92</v>
      </c>
      <c r="B91">
        <v>60</v>
      </c>
      <c r="C91">
        <v>2.35</v>
      </c>
      <c r="D91">
        <f t="shared" si="2"/>
        <v>141</v>
      </c>
      <c r="E91" s="14">
        <f t="shared" si="3"/>
        <v>12502</v>
      </c>
      <c r="F91" s="14">
        <f>D91*NEP!$C$6</f>
        <v>750120</v>
      </c>
    </row>
    <row r="92" spans="1:6" x14ac:dyDescent="0.45">
      <c r="A92" t="s">
        <v>93</v>
      </c>
      <c r="B92">
        <v>71</v>
      </c>
      <c r="C92">
        <v>0.82</v>
      </c>
      <c r="D92">
        <f t="shared" si="2"/>
        <v>58.22</v>
      </c>
      <c r="E92" s="14">
        <f t="shared" si="3"/>
        <v>4362.3999999999996</v>
      </c>
      <c r="F92" s="14">
        <f>D92*NEP!$C$6</f>
        <v>309730.39999999997</v>
      </c>
    </row>
    <row r="93" spans="1:6" x14ac:dyDescent="0.45">
      <c r="A93" t="s">
        <v>94</v>
      </c>
      <c r="B93">
        <v>34</v>
      </c>
      <c r="C93">
        <v>1.19</v>
      </c>
      <c r="D93">
        <f t="shared" si="2"/>
        <v>40.46</v>
      </c>
      <c r="E93" s="14">
        <f t="shared" si="3"/>
        <v>6330.8</v>
      </c>
      <c r="F93" s="14">
        <f>D93*NEP!$C$6</f>
        <v>215247.2</v>
      </c>
    </row>
    <row r="94" spans="1:6" x14ac:dyDescent="0.45">
      <c r="A94" t="s">
        <v>95</v>
      </c>
      <c r="B94">
        <v>87</v>
      </c>
      <c r="C94">
        <v>0.3</v>
      </c>
      <c r="D94">
        <f t="shared" si="2"/>
        <v>26.099999999999998</v>
      </c>
      <c r="E94" s="14">
        <f t="shared" si="3"/>
        <v>1596</v>
      </c>
      <c r="F94" s="14">
        <f>D94*NEP!$C$6</f>
        <v>138852</v>
      </c>
    </row>
    <row r="95" spans="1:6" x14ac:dyDescent="0.45">
      <c r="A95" t="s">
        <v>96</v>
      </c>
      <c r="B95">
        <v>34</v>
      </c>
      <c r="C95">
        <v>1.71</v>
      </c>
      <c r="D95">
        <f t="shared" si="2"/>
        <v>58.14</v>
      </c>
      <c r="E95" s="14">
        <f t="shared" si="3"/>
        <v>9097.1999999999989</v>
      </c>
      <c r="F95" s="14">
        <f>D95*NEP!$C$6</f>
        <v>309304.8</v>
      </c>
    </row>
    <row r="96" spans="1:6" x14ac:dyDescent="0.45">
      <c r="A96" t="s">
        <v>97</v>
      </c>
      <c r="B96">
        <v>110</v>
      </c>
      <c r="C96">
        <v>1.03</v>
      </c>
      <c r="D96">
        <f t="shared" si="2"/>
        <v>113.3</v>
      </c>
      <c r="E96" s="14">
        <f t="shared" si="3"/>
        <v>5479.6</v>
      </c>
      <c r="F96" s="14">
        <f>D96*NEP!$C$6</f>
        <v>602756</v>
      </c>
    </row>
    <row r="97" spans="1:6" x14ac:dyDescent="0.45">
      <c r="A97" t="s">
        <v>98</v>
      </c>
      <c r="B97">
        <v>169</v>
      </c>
      <c r="C97">
        <v>0.36</v>
      </c>
      <c r="D97">
        <f t="shared" si="2"/>
        <v>60.839999999999996</v>
      </c>
      <c r="E97" s="14">
        <f t="shared" si="3"/>
        <v>1915.1999999999998</v>
      </c>
      <c r="F97" s="14">
        <f>D97*NEP!$C$6</f>
        <v>323668.8</v>
      </c>
    </row>
    <row r="98" spans="1:6" x14ac:dyDescent="0.45">
      <c r="A98" t="s">
        <v>99</v>
      </c>
      <c r="B98">
        <v>54</v>
      </c>
      <c r="C98">
        <v>4.03</v>
      </c>
      <c r="D98">
        <f t="shared" si="2"/>
        <v>217.62</v>
      </c>
      <c r="E98" s="14">
        <f t="shared" si="3"/>
        <v>21439.600000000002</v>
      </c>
      <c r="F98" s="14">
        <f>D98*NEP!$C$6</f>
        <v>1157738.4000000001</v>
      </c>
    </row>
    <row r="99" spans="1:6" x14ac:dyDescent="0.45">
      <c r="A99" t="s">
        <v>100</v>
      </c>
      <c r="B99">
        <v>35</v>
      </c>
      <c r="C99">
        <v>11.03</v>
      </c>
      <c r="D99">
        <f t="shared" si="2"/>
        <v>386.04999999999995</v>
      </c>
      <c r="E99" s="14">
        <f t="shared" si="3"/>
        <v>58679.599999999991</v>
      </c>
      <c r="F99" s="14">
        <f>D99*NEP!$C$6</f>
        <v>2053785.9999999998</v>
      </c>
    </row>
    <row r="100" spans="1:6" x14ac:dyDescent="0.45">
      <c r="A100" t="s">
        <v>101</v>
      </c>
      <c r="B100">
        <v>66</v>
      </c>
      <c r="C100">
        <v>7.83</v>
      </c>
      <c r="D100">
        <f t="shared" si="2"/>
        <v>516.78</v>
      </c>
      <c r="E100" s="14">
        <f t="shared" si="3"/>
        <v>41655.599999999991</v>
      </c>
      <c r="F100" s="14">
        <f>D100*NEP!$C$6</f>
        <v>2749269.5999999996</v>
      </c>
    </row>
    <row r="101" spans="1:6" x14ac:dyDescent="0.45">
      <c r="A101" t="s">
        <v>102</v>
      </c>
      <c r="B101">
        <v>51</v>
      </c>
      <c r="C101">
        <v>9.6300000000000008</v>
      </c>
      <c r="D101">
        <f t="shared" si="2"/>
        <v>491.13000000000005</v>
      </c>
      <c r="E101" s="14">
        <f t="shared" si="3"/>
        <v>51231.6</v>
      </c>
      <c r="F101" s="14">
        <f>D101*NEP!$C$6</f>
        <v>2612811.6</v>
      </c>
    </row>
    <row r="102" spans="1:6" x14ac:dyDescent="0.45">
      <c r="A102" t="s">
        <v>103</v>
      </c>
      <c r="B102">
        <v>46</v>
      </c>
      <c r="C102">
        <v>8.67</v>
      </c>
      <c r="D102">
        <f t="shared" si="2"/>
        <v>398.82</v>
      </c>
      <c r="E102" s="14">
        <f t="shared" si="3"/>
        <v>46124.4</v>
      </c>
      <c r="F102" s="14">
        <f>D102*NEP!$C$6</f>
        <v>2121722.4</v>
      </c>
    </row>
    <row r="103" spans="1:6" x14ac:dyDescent="0.45">
      <c r="A103" t="s">
        <v>104</v>
      </c>
      <c r="B103">
        <v>45</v>
      </c>
      <c r="C103">
        <v>7.19</v>
      </c>
      <c r="D103">
        <f t="shared" si="2"/>
        <v>323.55</v>
      </c>
      <c r="E103" s="14">
        <f t="shared" si="3"/>
        <v>38250.800000000003</v>
      </c>
      <c r="F103" s="14">
        <f>D103*NEP!$C$6</f>
        <v>1721286</v>
      </c>
    </row>
    <row r="104" spans="1:6" x14ac:dyDescent="0.45">
      <c r="A104" t="s">
        <v>105</v>
      </c>
      <c r="B104">
        <v>33</v>
      </c>
      <c r="C104">
        <v>8.7200000000000006</v>
      </c>
      <c r="D104">
        <f t="shared" si="2"/>
        <v>287.76000000000005</v>
      </c>
      <c r="E104" s="14">
        <f t="shared" si="3"/>
        <v>46390.400000000009</v>
      </c>
      <c r="F104" s="14">
        <f>D104*NEP!$C$6</f>
        <v>1530883.2000000002</v>
      </c>
    </row>
    <row r="105" spans="1:6" x14ac:dyDescent="0.45">
      <c r="A105" t="s">
        <v>106</v>
      </c>
      <c r="B105">
        <v>50</v>
      </c>
      <c r="C105">
        <v>4.21</v>
      </c>
      <c r="D105">
        <f t="shared" si="2"/>
        <v>210.5</v>
      </c>
      <c r="E105" s="14">
        <f t="shared" si="3"/>
        <v>22397.200000000001</v>
      </c>
      <c r="F105" s="14">
        <f>D105*NEP!$C$6</f>
        <v>1119860</v>
      </c>
    </row>
    <row r="106" spans="1:6" x14ac:dyDescent="0.45">
      <c r="A106" t="s">
        <v>107</v>
      </c>
      <c r="B106">
        <v>39</v>
      </c>
      <c r="C106">
        <v>3.14</v>
      </c>
      <c r="D106">
        <f t="shared" si="2"/>
        <v>122.46000000000001</v>
      </c>
      <c r="E106" s="14">
        <f t="shared" si="3"/>
        <v>16704.800000000003</v>
      </c>
      <c r="F106" s="14">
        <f>D106*NEP!$C$6</f>
        <v>651487.20000000007</v>
      </c>
    </row>
    <row r="107" spans="1:6" x14ac:dyDescent="0.45">
      <c r="A107" t="s">
        <v>108</v>
      </c>
      <c r="B107">
        <v>48</v>
      </c>
      <c r="C107">
        <v>4.1100000000000003</v>
      </c>
      <c r="D107">
        <f t="shared" si="2"/>
        <v>197.28000000000003</v>
      </c>
      <c r="E107" s="14">
        <f t="shared" si="3"/>
        <v>21865.200000000001</v>
      </c>
      <c r="F107" s="14">
        <f>D107*NEP!$C$6</f>
        <v>1049529.6000000001</v>
      </c>
    </row>
    <row r="108" spans="1:6" x14ac:dyDescent="0.45">
      <c r="A108" t="s">
        <v>109</v>
      </c>
      <c r="B108">
        <v>245</v>
      </c>
      <c r="C108">
        <v>1.99</v>
      </c>
      <c r="D108">
        <f t="shared" si="2"/>
        <v>487.55</v>
      </c>
      <c r="E108" s="14">
        <f t="shared" si="3"/>
        <v>10586.8</v>
      </c>
      <c r="F108" s="14">
        <f>D108*NEP!$C$6</f>
        <v>2593766</v>
      </c>
    </row>
    <row r="109" spans="1:6" x14ac:dyDescent="0.45">
      <c r="A109" t="s">
        <v>110</v>
      </c>
      <c r="B109">
        <v>66</v>
      </c>
      <c r="C109">
        <v>4.01</v>
      </c>
      <c r="D109">
        <f t="shared" si="2"/>
        <v>264.65999999999997</v>
      </c>
      <c r="E109" s="14">
        <f t="shared" si="3"/>
        <v>21333.199999999997</v>
      </c>
      <c r="F109" s="14">
        <f>D109*NEP!$C$6</f>
        <v>1407991.1999999997</v>
      </c>
    </row>
    <row r="110" spans="1:6" x14ac:dyDescent="0.45">
      <c r="A110" t="s">
        <v>111</v>
      </c>
      <c r="B110">
        <v>207</v>
      </c>
      <c r="C110">
        <v>2.16</v>
      </c>
      <c r="D110">
        <f t="shared" si="2"/>
        <v>447.12</v>
      </c>
      <c r="E110" s="14">
        <f t="shared" si="3"/>
        <v>11491.199999999999</v>
      </c>
      <c r="F110" s="14">
        <f>D110*NEP!$C$6</f>
        <v>2378678.4</v>
      </c>
    </row>
    <row r="111" spans="1:6" x14ac:dyDescent="0.45">
      <c r="A111" t="s">
        <v>112</v>
      </c>
      <c r="B111">
        <v>44</v>
      </c>
      <c r="C111">
        <v>7.62</v>
      </c>
      <c r="D111">
        <f t="shared" si="2"/>
        <v>335.28000000000003</v>
      </c>
      <c r="E111" s="14">
        <f t="shared" si="3"/>
        <v>40538.400000000001</v>
      </c>
      <c r="F111" s="14">
        <f>D111*NEP!$C$6</f>
        <v>1783689.6</v>
      </c>
    </row>
    <row r="112" spans="1:6" x14ac:dyDescent="0.45">
      <c r="A112" t="s">
        <v>113</v>
      </c>
      <c r="B112">
        <v>95</v>
      </c>
      <c r="C112">
        <v>2.78</v>
      </c>
      <c r="D112">
        <f t="shared" si="2"/>
        <v>264.09999999999997</v>
      </c>
      <c r="E112" s="14">
        <f t="shared" si="3"/>
        <v>14789.599999999997</v>
      </c>
      <c r="F112" s="14">
        <f>D112*NEP!$C$6</f>
        <v>1405011.9999999998</v>
      </c>
    </row>
    <row r="113" spans="1:6" x14ac:dyDescent="0.45">
      <c r="A113" t="s">
        <v>114</v>
      </c>
      <c r="B113">
        <v>225</v>
      </c>
      <c r="C113">
        <v>1.52</v>
      </c>
      <c r="D113">
        <f t="shared" si="2"/>
        <v>342</v>
      </c>
      <c r="E113" s="14">
        <f t="shared" si="3"/>
        <v>8086.4</v>
      </c>
      <c r="F113" s="14">
        <f>D113*NEP!$C$6</f>
        <v>1819440</v>
      </c>
    </row>
    <row r="114" spans="1:6" x14ac:dyDescent="0.45">
      <c r="A114" t="s">
        <v>115</v>
      </c>
      <c r="B114">
        <v>30</v>
      </c>
      <c r="C114">
        <v>1.24</v>
      </c>
      <c r="D114">
        <f t="shared" si="2"/>
        <v>37.200000000000003</v>
      </c>
      <c r="E114" s="14">
        <f t="shared" si="3"/>
        <v>6596.8000000000011</v>
      </c>
      <c r="F114" s="14">
        <f>D114*NEP!$C$6</f>
        <v>197904.00000000003</v>
      </c>
    </row>
    <row r="115" spans="1:6" x14ac:dyDescent="0.45">
      <c r="A115" t="s">
        <v>116</v>
      </c>
      <c r="B115">
        <v>108</v>
      </c>
      <c r="C115">
        <v>0.96</v>
      </c>
      <c r="D115">
        <f t="shared" si="2"/>
        <v>103.67999999999999</v>
      </c>
      <c r="E115" s="14">
        <f t="shared" si="3"/>
        <v>5107.2</v>
      </c>
      <c r="F115" s="14">
        <f>D115*NEP!$C$6</f>
        <v>551577.59999999998</v>
      </c>
    </row>
    <row r="116" spans="1:6" x14ac:dyDescent="0.45">
      <c r="A116" t="s">
        <v>117</v>
      </c>
      <c r="B116">
        <v>265</v>
      </c>
      <c r="C116">
        <v>1.54</v>
      </c>
      <c r="D116">
        <f t="shared" si="2"/>
        <v>408.1</v>
      </c>
      <c r="E116" s="14">
        <f t="shared" si="3"/>
        <v>8192.7999999999993</v>
      </c>
      <c r="F116" s="14">
        <f>D116*NEP!$C$6</f>
        <v>2171092</v>
      </c>
    </row>
    <row r="117" spans="1:6" x14ac:dyDescent="0.45">
      <c r="A117" t="s">
        <v>118</v>
      </c>
      <c r="B117">
        <v>123</v>
      </c>
      <c r="C117">
        <v>1.52</v>
      </c>
      <c r="D117">
        <f t="shared" si="2"/>
        <v>186.96</v>
      </c>
      <c r="E117" s="14">
        <f t="shared" si="3"/>
        <v>8086.4000000000005</v>
      </c>
      <c r="F117" s="14">
        <f>D117*NEP!$C$6</f>
        <v>994627.20000000007</v>
      </c>
    </row>
    <row r="118" spans="1:6" x14ac:dyDescent="0.45">
      <c r="A118" t="s">
        <v>119</v>
      </c>
      <c r="B118">
        <v>117</v>
      </c>
      <c r="C118">
        <v>2.59</v>
      </c>
      <c r="D118">
        <f t="shared" si="2"/>
        <v>303.02999999999997</v>
      </c>
      <c r="E118" s="14">
        <f t="shared" si="3"/>
        <v>13778.8</v>
      </c>
      <c r="F118" s="14">
        <f>D118*NEP!$C$6</f>
        <v>1612119.5999999999</v>
      </c>
    </row>
    <row r="119" spans="1:6" x14ac:dyDescent="0.45">
      <c r="A119" t="s">
        <v>120</v>
      </c>
      <c r="B119">
        <v>548</v>
      </c>
      <c r="C119">
        <v>0.79</v>
      </c>
      <c r="D119">
        <f t="shared" si="2"/>
        <v>432.92</v>
      </c>
      <c r="E119" s="14">
        <f t="shared" si="3"/>
        <v>4202.8</v>
      </c>
      <c r="F119" s="14">
        <f>D119*NEP!$C$6</f>
        <v>2303134.4</v>
      </c>
    </row>
    <row r="120" spans="1:6" x14ac:dyDescent="0.45">
      <c r="A120" t="s">
        <v>121</v>
      </c>
      <c r="B120">
        <v>101</v>
      </c>
      <c r="C120">
        <v>1.39</v>
      </c>
      <c r="D120">
        <f t="shared" si="2"/>
        <v>140.38999999999999</v>
      </c>
      <c r="E120" s="14">
        <f t="shared" si="3"/>
        <v>7394.7999999999993</v>
      </c>
      <c r="F120" s="14">
        <f>D120*NEP!$C$6</f>
        <v>746874.79999999993</v>
      </c>
    </row>
    <row r="121" spans="1:6" x14ac:dyDescent="0.45">
      <c r="A121" t="s">
        <v>122</v>
      </c>
      <c r="B121">
        <v>40</v>
      </c>
      <c r="C121">
        <v>0.54</v>
      </c>
      <c r="D121">
        <f t="shared" si="2"/>
        <v>21.6</v>
      </c>
      <c r="E121" s="14">
        <f t="shared" si="3"/>
        <v>2872.8</v>
      </c>
      <c r="F121" s="14">
        <f>D121*NEP!$C$6</f>
        <v>114912.00000000001</v>
      </c>
    </row>
    <row r="122" spans="1:6" x14ac:dyDescent="0.45">
      <c r="A122" t="s">
        <v>123</v>
      </c>
      <c r="B122">
        <v>284</v>
      </c>
      <c r="C122">
        <v>2.4300000000000002</v>
      </c>
      <c r="D122">
        <f t="shared" si="2"/>
        <v>690.12</v>
      </c>
      <c r="E122" s="14">
        <f t="shared" si="3"/>
        <v>12927.6</v>
      </c>
      <c r="F122" s="14">
        <f>D122*NEP!$C$6</f>
        <v>3671438.4</v>
      </c>
    </row>
    <row r="123" spans="1:6" x14ac:dyDescent="0.45">
      <c r="A123" t="s">
        <v>124</v>
      </c>
      <c r="B123">
        <v>347</v>
      </c>
      <c r="C123">
        <v>0.94</v>
      </c>
      <c r="D123">
        <f t="shared" si="2"/>
        <v>326.18</v>
      </c>
      <c r="E123" s="14">
        <f t="shared" si="3"/>
        <v>5000.8</v>
      </c>
      <c r="F123" s="14">
        <f>D123*NEP!$C$6</f>
        <v>1735277.6</v>
      </c>
    </row>
    <row r="124" spans="1:6" x14ac:dyDescent="0.45">
      <c r="A124" t="s">
        <v>125</v>
      </c>
      <c r="B124">
        <v>48</v>
      </c>
      <c r="C124">
        <v>0.38</v>
      </c>
      <c r="D124">
        <f t="shared" si="2"/>
        <v>18.240000000000002</v>
      </c>
      <c r="E124" s="14">
        <f t="shared" si="3"/>
        <v>2021.6000000000004</v>
      </c>
      <c r="F124" s="14">
        <f>D124*NEP!$C$6</f>
        <v>97036.800000000017</v>
      </c>
    </row>
    <row r="125" spans="1:6" x14ac:dyDescent="0.45">
      <c r="A125" t="s">
        <v>126</v>
      </c>
      <c r="B125">
        <v>40</v>
      </c>
      <c r="C125">
        <v>1.04</v>
      </c>
      <c r="D125">
        <f t="shared" si="2"/>
        <v>41.6</v>
      </c>
      <c r="E125" s="14">
        <f t="shared" si="3"/>
        <v>5532.8</v>
      </c>
      <c r="F125" s="14">
        <f>D125*NEP!$C$6</f>
        <v>221312</v>
      </c>
    </row>
    <row r="126" spans="1:6" x14ac:dyDescent="0.45">
      <c r="A126" t="s">
        <v>127</v>
      </c>
      <c r="B126">
        <v>58</v>
      </c>
      <c r="C126">
        <v>1.82</v>
      </c>
      <c r="D126">
        <f t="shared" si="2"/>
        <v>105.56</v>
      </c>
      <c r="E126" s="14">
        <f t="shared" si="3"/>
        <v>9682.4000000000015</v>
      </c>
      <c r="F126" s="14">
        <f>D126*NEP!$C$6</f>
        <v>561579.20000000007</v>
      </c>
    </row>
    <row r="127" spans="1:6" x14ac:dyDescent="0.45">
      <c r="A127" t="s">
        <v>128</v>
      </c>
      <c r="B127">
        <v>135</v>
      </c>
      <c r="C127">
        <v>0.57999999999999996</v>
      </c>
      <c r="D127">
        <f t="shared" si="2"/>
        <v>78.3</v>
      </c>
      <c r="E127" s="14">
        <f t="shared" si="3"/>
        <v>3085.6</v>
      </c>
      <c r="F127" s="14">
        <f>D127*NEP!$C$6</f>
        <v>416556</v>
      </c>
    </row>
    <row r="128" spans="1:6" x14ac:dyDescent="0.45">
      <c r="A128" t="s">
        <v>129</v>
      </c>
      <c r="B128">
        <v>36</v>
      </c>
      <c r="C128">
        <v>1.3</v>
      </c>
      <c r="D128">
        <f t="shared" si="2"/>
        <v>46.800000000000004</v>
      </c>
      <c r="E128" s="14">
        <f t="shared" si="3"/>
        <v>6916.0000000000009</v>
      </c>
      <c r="F128" s="14">
        <f>D128*NEP!$C$6</f>
        <v>248976.00000000003</v>
      </c>
    </row>
    <row r="129" spans="1:6" x14ac:dyDescent="0.45">
      <c r="A129" t="s">
        <v>130</v>
      </c>
      <c r="B129">
        <v>104</v>
      </c>
      <c r="C129">
        <v>0.32</v>
      </c>
      <c r="D129">
        <f t="shared" si="2"/>
        <v>33.28</v>
      </c>
      <c r="E129" s="14">
        <f t="shared" si="3"/>
        <v>1702.4</v>
      </c>
      <c r="F129" s="14">
        <f>D129*NEP!$C$6</f>
        <v>177049.60000000001</v>
      </c>
    </row>
    <row r="130" spans="1:6" x14ac:dyDescent="0.45">
      <c r="A130" t="s">
        <v>131</v>
      </c>
      <c r="B130">
        <v>93</v>
      </c>
      <c r="C130">
        <v>0.27</v>
      </c>
      <c r="D130">
        <f t="shared" ref="D130:D193" si="4">C130*B130</f>
        <v>25.110000000000003</v>
      </c>
      <c r="E130" s="14">
        <f t="shared" ref="E130:E193" si="5">F130/B130</f>
        <v>1436.4</v>
      </c>
      <c r="F130" s="14">
        <f>D130*NEP!$C$6</f>
        <v>133585.20000000001</v>
      </c>
    </row>
    <row r="131" spans="1:6" x14ac:dyDescent="0.45">
      <c r="A131" t="s">
        <v>132</v>
      </c>
      <c r="B131">
        <v>36</v>
      </c>
      <c r="C131">
        <v>0.51</v>
      </c>
      <c r="D131">
        <f t="shared" si="4"/>
        <v>18.36</v>
      </c>
      <c r="E131" s="14">
        <f t="shared" si="5"/>
        <v>2713.2</v>
      </c>
      <c r="F131" s="14">
        <f>D131*NEP!$C$6</f>
        <v>97675.199999999997</v>
      </c>
    </row>
    <row r="132" spans="1:6" x14ac:dyDescent="0.45">
      <c r="A132" t="s">
        <v>133</v>
      </c>
      <c r="B132">
        <v>53</v>
      </c>
      <c r="C132">
        <v>1.45</v>
      </c>
      <c r="D132">
        <f t="shared" si="4"/>
        <v>76.849999999999994</v>
      </c>
      <c r="E132" s="14">
        <f t="shared" si="5"/>
        <v>7713.9999999999991</v>
      </c>
      <c r="F132" s="14">
        <f>D132*NEP!$C$6</f>
        <v>408841.99999999994</v>
      </c>
    </row>
    <row r="133" spans="1:6" x14ac:dyDescent="0.45">
      <c r="A133" t="s">
        <v>134</v>
      </c>
      <c r="B133">
        <v>98</v>
      </c>
      <c r="C133">
        <v>0.2</v>
      </c>
      <c r="D133">
        <f t="shared" si="4"/>
        <v>19.600000000000001</v>
      </c>
      <c r="E133" s="14">
        <f t="shared" si="5"/>
        <v>1064.0000000000002</v>
      </c>
      <c r="F133" s="14">
        <f>D133*NEP!$C$6</f>
        <v>104272.00000000001</v>
      </c>
    </row>
    <row r="134" spans="1:6" x14ac:dyDescent="0.45">
      <c r="A134" t="s">
        <v>135</v>
      </c>
      <c r="B134">
        <v>52</v>
      </c>
      <c r="C134">
        <v>0.39</v>
      </c>
      <c r="D134">
        <f t="shared" si="4"/>
        <v>20.28</v>
      </c>
      <c r="E134" s="14">
        <f t="shared" si="5"/>
        <v>2074.8000000000002</v>
      </c>
      <c r="F134" s="14">
        <f>D134*NEP!$C$6</f>
        <v>107889.60000000001</v>
      </c>
    </row>
    <row r="135" spans="1:6" x14ac:dyDescent="0.45">
      <c r="A135" t="s">
        <v>136</v>
      </c>
      <c r="B135">
        <v>211</v>
      </c>
      <c r="C135">
        <v>1.1499999999999999</v>
      </c>
      <c r="D135">
        <f t="shared" si="4"/>
        <v>242.64999999999998</v>
      </c>
      <c r="E135" s="14">
        <f t="shared" si="5"/>
        <v>6117.9999999999991</v>
      </c>
      <c r="F135" s="14">
        <f>D135*NEP!$C$6</f>
        <v>1290897.9999999998</v>
      </c>
    </row>
    <row r="136" spans="1:6" x14ac:dyDescent="0.45">
      <c r="A136" t="s">
        <v>137</v>
      </c>
      <c r="B136">
        <v>483</v>
      </c>
      <c r="C136">
        <v>0.32</v>
      </c>
      <c r="D136">
        <f t="shared" si="4"/>
        <v>154.56</v>
      </c>
      <c r="E136" s="14">
        <f t="shared" si="5"/>
        <v>1702.4</v>
      </c>
      <c r="F136" s="14">
        <f>D136*NEP!$C$6</f>
        <v>822259.20000000007</v>
      </c>
    </row>
    <row r="137" spans="1:6" x14ac:dyDescent="0.45">
      <c r="A137" t="s">
        <v>138</v>
      </c>
      <c r="B137">
        <v>145</v>
      </c>
      <c r="C137">
        <v>0.46</v>
      </c>
      <c r="D137">
        <f t="shared" si="4"/>
        <v>66.7</v>
      </c>
      <c r="E137" s="14">
        <f t="shared" si="5"/>
        <v>2447.1999999999998</v>
      </c>
      <c r="F137" s="14">
        <f>D137*NEP!$C$6</f>
        <v>354844</v>
      </c>
    </row>
    <row r="138" spans="1:6" x14ac:dyDescent="0.45">
      <c r="A138" t="s">
        <v>139</v>
      </c>
      <c r="B138">
        <v>887</v>
      </c>
      <c r="C138">
        <v>0.15</v>
      </c>
      <c r="D138">
        <f t="shared" si="4"/>
        <v>133.04999999999998</v>
      </c>
      <c r="E138" s="14">
        <f t="shared" si="5"/>
        <v>797.99999999999989</v>
      </c>
      <c r="F138" s="14">
        <f>D138*NEP!$C$6</f>
        <v>707825.99999999988</v>
      </c>
    </row>
    <row r="139" spans="1:6" x14ac:dyDescent="0.45">
      <c r="A139" t="s">
        <v>140</v>
      </c>
      <c r="B139">
        <v>128</v>
      </c>
      <c r="C139">
        <v>2.52</v>
      </c>
      <c r="D139">
        <f t="shared" si="4"/>
        <v>322.56</v>
      </c>
      <c r="E139" s="14">
        <f t="shared" si="5"/>
        <v>13406.4</v>
      </c>
      <c r="F139" s="14">
        <f>D139*NEP!$C$6</f>
        <v>1716019.2</v>
      </c>
    </row>
    <row r="140" spans="1:6" x14ac:dyDescent="0.45">
      <c r="A140" t="s">
        <v>141</v>
      </c>
      <c r="B140">
        <v>227</v>
      </c>
      <c r="C140">
        <v>0.72</v>
      </c>
      <c r="D140">
        <f t="shared" si="4"/>
        <v>163.44</v>
      </c>
      <c r="E140" s="14">
        <f t="shared" si="5"/>
        <v>3830.3999999999996</v>
      </c>
      <c r="F140" s="14">
        <f>D140*NEP!$C$6</f>
        <v>869500.79999999993</v>
      </c>
    </row>
    <row r="141" spans="1:6" x14ac:dyDescent="0.45">
      <c r="A141" t="s">
        <v>142</v>
      </c>
      <c r="B141">
        <v>251</v>
      </c>
      <c r="C141">
        <v>1.1599999999999999</v>
      </c>
      <c r="D141">
        <f t="shared" si="4"/>
        <v>291.15999999999997</v>
      </c>
      <c r="E141" s="14">
        <f t="shared" si="5"/>
        <v>6171.1999999999989</v>
      </c>
      <c r="F141" s="14">
        <f>D141*NEP!$C$6</f>
        <v>1548971.1999999997</v>
      </c>
    </row>
    <row r="142" spans="1:6" x14ac:dyDescent="0.45">
      <c r="A142" t="s">
        <v>143</v>
      </c>
      <c r="B142">
        <v>497</v>
      </c>
      <c r="C142">
        <v>0.33</v>
      </c>
      <c r="D142">
        <f t="shared" si="4"/>
        <v>164.01000000000002</v>
      </c>
      <c r="E142" s="14">
        <f t="shared" si="5"/>
        <v>1755.6000000000001</v>
      </c>
      <c r="F142" s="14">
        <f>D142*NEP!$C$6</f>
        <v>872533.20000000007</v>
      </c>
    </row>
    <row r="143" spans="1:6" x14ac:dyDescent="0.45">
      <c r="A143" t="s">
        <v>144</v>
      </c>
      <c r="B143">
        <v>48</v>
      </c>
      <c r="C143">
        <v>4.88</v>
      </c>
      <c r="D143">
        <f t="shared" si="4"/>
        <v>234.24</v>
      </c>
      <c r="E143" s="14">
        <f t="shared" si="5"/>
        <v>25961.600000000002</v>
      </c>
      <c r="F143" s="14">
        <f>D143*NEP!$C$6</f>
        <v>1246156.8</v>
      </c>
    </row>
    <row r="144" spans="1:6" x14ac:dyDescent="0.45">
      <c r="A144" t="s">
        <v>145</v>
      </c>
      <c r="B144">
        <v>36</v>
      </c>
      <c r="C144">
        <v>11.07</v>
      </c>
      <c r="D144">
        <f t="shared" si="4"/>
        <v>398.52</v>
      </c>
      <c r="E144" s="14">
        <f t="shared" si="5"/>
        <v>58892.399999999994</v>
      </c>
      <c r="F144" s="14">
        <f>D144*NEP!$C$6</f>
        <v>2120126.4</v>
      </c>
    </row>
    <row r="145" spans="1:6" x14ac:dyDescent="0.45">
      <c r="A145" t="s">
        <v>146</v>
      </c>
      <c r="B145">
        <v>93</v>
      </c>
      <c r="C145">
        <v>5.35</v>
      </c>
      <c r="D145">
        <f t="shared" si="4"/>
        <v>497.54999999999995</v>
      </c>
      <c r="E145" s="14">
        <f t="shared" si="5"/>
        <v>28461.999999999996</v>
      </c>
      <c r="F145" s="14">
        <f>D145*NEP!$C$6</f>
        <v>2646965.9999999995</v>
      </c>
    </row>
    <row r="146" spans="1:6" x14ac:dyDescent="0.45">
      <c r="A146" t="s">
        <v>147</v>
      </c>
      <c r="B146">
        <v>150</v>
      </c>
      <c r="C146">
        <v>3.29</v>
      </c>
      <c r="D146">
        <f t="shared" si="4"/>
        <v>493.5</v>
      </c>
      <c r="E146" s="14">
        <f t="shared" si="5"/>
        <v>17502.8</v>
      </c>
      <c r="F146" s="14">
        <f>D146*NEP!$C$6</f>
        <v>2625420</v>
      </c>
    </row>
    <row r="147" spans="1:6" x14ac:dyDescent="0.45">
      <c r="A147" t="s">
        <v>148</v>
      </c>
      <c r="B147">
        <v>33</v>
      </c>
      <c r="C147">
        <v>6.01</v>
      </c>
      <c r="D147">
        <f t="shared" si="4"/>
        <v>198.32999999999998</v>
      </c>
      <c r="E147" s="14">
        <f t="shared" si="5"/>
        <v>31973.199999999997</v>
      </c>
      <c r="F147" s="14">
        <f>D147*NEP!$C$6</f>
        <v>1055115.5999999999</v>
      </c>
    </row>
    <row r="148" spans="1:6" x14ac:dyDescent="0.45">
      <c r="A148" t="s">
        <v>149</v>
      </c>
      <c r="B148">
        <v>91</v>
      </c>
      <c r="C148">
        <v>2.21</v>
      </c>
      <c r="D148">
        <f t="shared" si="4"/>
        <v>201.10999999999999</v>
      </c>
      <c r="E148" s="14">
        <f t="shared" si="5"/>
        <v>11757.199999999999</v>
      </c>
      <c r="F148" s="14">
        <f>D148*NEP!$C$6</f>
        <v>1069905.2</v>
      </c>
    </row>
    <row r="149" spans="1:6" x14ac:dyDescent="0.45">
      <c r="A149" t="s">
        <v>150</v>
      </c>
      <c r="B149">
        <v>31</v>
      </c>
      <c r="C149">
        <v>2.88</v>
      </c>
      <c r="D149">
        <f t="shared" si="4"/>
        <v>89.28</v>
      </c>
      <c r="E149" s="14">
        <f t="shared" si="5"/>
        <v>15321.6</v>
      </c>
      <c r="F149" s="14">
        <f>D149*NEP!$C$6</f>
        <v>474969.60000000003</v>
      </c>
    </row>
    <row r="150" spans="1:6" x14ac:dyDescent="0.45">
      <c r="A150" t="s">
        <v>151</v>
      </c>
      <c r="B150">
        <v>93</v>
      </c>
      <c r="C150">
        <v>1.72</v>
      </c>
      <c r="D150">
        <f t="shared" si="4"/>
        <v>159.96</v>
      </c>
      <c r="E150" s="14">
        <f t="shared" si="5"/>
        <v>9150.4000000000015</v>
      </c>
      <c r="F150" s="14">
        <f>D150*NEP!$C$6</f>
        <v>850987.20000000007</v>
      </c>
    </row>
    <row r="151" spans="1:6" x14ac:dyDescent="0.45">
      <c r="A151" t="s">
        <v>152</v>
      </c>
      <c r="B151">
        <v>39</v>
      </c>
      <c r="C151">
        <v>2.25</v>
      </c>
      <c r="D151">
        <f t="shared" si="4"/>
        <v>87.75</v>
      </c>
      <c r="E151" s="14">
        <f t="shared" si="5"/>
        <v>11970</v>
      </c>
      <c r="F151" s="14">
        <f>D151*NEP!$C$6</f>
        <v>466830</v>
      </c>
    </row>
    <row r="152" spans="1:6" x14ac:dyDescent="0.45">
      <c r="A152" t="s">
        <v>153</v>
      </c>
      <c r="B152">
        <v>299</v>
      </c>
      <c r="C152">
        <v>1.21</v>
      </c>
      <c r="D152">
        <f t="shared" si="4"/>
        <v>361.78999999999996</v>
      </c>
      <c r="E152" s="14">
        <f t="shared" si="5"/>
        <v>6437.2</v>
      </c>
      <c r="F152" s="14">
        <f>D152*NEP!$C$6</f>
        <v>1924722.7999999998</v>
      </c>
    </row>
    <row r="153" spans="1:6" x14ac:dyDescent="0.45">
      <c r="A153" t="s">
        <v>154</v>
      </c>
      <c r="B153">
        <v>45</v>
      </c>
      <c r="C153">
        <v>2.98</v>
      </c>
      <c r="D153">
        <f t="shared" si="4"/>
        <v>134.1</v>
      </c>
      <c r="E153" s="14">
        <f t="shared" si="5"/>
        <v>15853.6</v>
      </c>
      <c r="F153" s="14">
        <f>D153*NEP!$C$6</f>
        <v>713412</v>
      </c>
    </row>
    <row r="154" spans="1:6" x14ac:dyDescent="0.45">
      <c r="A154" t="s">
        <v>155</v>
      </c>
      <c r="B154">
        <v>195</v>
      </c>
      <c r="C154">
        <v>1.1399999999999999</v>
      </c>
      <c r="D154">
        <f t="shared" si="4"/>
        <v>222.29999999999998</v>
      </c>
      <c r="E154" s="14">
        <f t="shared" si="5"/>
        <v>6064.8</v>
      </c>
      <c r="F154" s="14">
        <f>D154*NEP!$C$6</f>
        <v>1182636</v>
      </c>
    </row>
    <row r="155" spans="1:6" x14ac:dyDescent="0.45">
      <c r="A155" t="s">
        <v>156</v>
      </c>
      <c r="B155">
        <v>35</v>
      </c>
      <c r="C155">
        <v>1.91</v>
      </c>
      <c r="D155">
        <f t="shared" si="4"/>
        <v>66.849999999999994</v>
      </c>
      <c r="E155" s="14">
        <f t="shared" si="5"/>
        <v>10161.199999999999</v>
      </c>
      <c r="F155" s="14">
        <f>D155*NEP!$C$6</f>
        <v>355641.99999999994</v>
      </c>
    </row>
    <row r="156" spans="1:6" x14ac:dyDescent="0.45">
      <c r="A156" t="s">
        <v>157</v>
      </c>
      <c r="B156">
        <v>167</v>
      </c>
      <c r="C156">
        <v>0.67</v>
      </c>
      <c r="D156">
        <f t="shared" si="4"/>
        <v>111.89</v>
      </c>
      <c r="E156" s="14">
        <f t="shared" si="5"/>
        <v>3564.4</v>
      </c>
      <c r="F156" s="14">
        <f>D156*NEP!$C$6</f>
        <v>595254.80000000005</v>
      </c>
    </row>
    <row r="157" spans="1:6" x14ac:dyDescent="0.45">
      <c r="A157" t="s">
        <v>158</v>
      </c>
      <c r="B157">
        <v>34</v>
      </c>
      <c r="C157">
        <v>1.23</v>
      </c>
      <c r="D157">
        <f t="shared" si="4"/>
        <v>41.82</v>
      </c>
      <c r="E157" s="14">
        <f t="shared" si="5"/>
        <v>6543.5999999999995</v>
      </c>
      <c r="F157" s="14">
        <f>D157*NEP!$C$6</f>
        <v>222482.4</v>
      </c>
    </row>
    <row r="158" spans="1:6" x14ac:dyDescent="0.45">
      <c r="A158" t="s">
        <v>159</v>
      </c>
      <c r="B158">
        <v>124</v>
      </c>
      <c r="C158">
        <v>2.75</v>
      </c>
      <c r="D158">
        <f t="shared" si="4"/>
        <v>341</v>
      </c>
      <c r="E158" s="14">
        <f t="shared" si="5"/>
        <v>14630</v>
      </c>
      <c r="F158" s="14">
        <f>D158*NEP!$C$6</f>
        <v>1814120</v>
      </c>
    </row>
    <row r="159" spans="1:6" x14ac:dyDescent="0.45">
      <c r="A159" t="s">
        <v>160</v>
      </c>
      <c r="B159">
        <v>30</v>
      </c>
      <c r="C159">
        <v>0.67</v>
      </c>
      <c r="D159">
        <f t="shared" si="4"/>
        <v>20.100000000000001</v>
      </c>
      <c r="E159" s="14">
        <f t="shared" si="5"/>
        <v>3564.4000000000005</v>
      </c>
      <c r="F159" s="14">
        <f>D159*NEP!$C$6</f>
        <v>106932.00000000001</v>
      </c>
    </row>
    <row r="160" spans="1:6" x14ac:dyDescent="0.45">
      <c r="A160" t="s">
        <v>161</v>
      </c>
      <c r="B160">
        <v>151</v>
      </c>
      <c r="C160">
        <v>2.0299999999999998</v>
      </c>
      <c r="D160">
        <f t="shared" si="4"/>
        <v>306.52999999999997</v>
      </c>
      <c r="E160" s="14">
        <f t="shared" si="5"/>
        <v>10799.599999999999</v>
      </c>
      <c r="F160" s="14">
        <f>D160*NEP!$C$6</f>
        <v>1630739.5999999999</v>
      </c>
    </row>
    <row r="161" spans="1:6" x14ac:dyDescent="0.45">
      <c r="A161" t="s">
        <v>162</v>
      </c>
      <c r="B161">
        <v>128</v>
      </c>
      <c r="C161">
        <v>0.84</v>
      </c>
      <c r="D161">
        <f t="shared" si="4"/>
        <v>107.52</v>
      </c>
      <c r="E161" s="14">
        <f t="shared" si="5"/>
        <v>4468.8</v>
      </c>
      <c r="F161" s="14">
        <f>D161*NEP!$C$6</f>
        <v>572006.40000000002</v>
      </c>
    </row>
    <row r="162" spans="1:6" x14ac:dyDescent="0.45">
      <c r="A162" t="s">
        <v>163</v>
      </c>
      <c r="B162">
        <v>72</v>
      </c>
      <c r="C162">
        <v>0.38</v>
      </c>
      <c r="D162">
        <f t="shared" si="4"/>
        <v>27.36</v>
      </c>
      <c r="E162" s="14">
        <f t="shared" si="5"/>
        <v>2021.5999999999997</v>
      </c>
      <c r="F162" s="14">
        <f>D162*NEP!$C$6</f>
        <v>145555.19999999998</v>
      </c>
    </row>
    <row r="163" spans="1:6" x14ac:dyDescent="0.45">
      <c r="A163" t="s">
        <v>164</v>
      </c>
      <c r="B163">
        <v>129</v>
      </c>
      <c r="C163">
        <v>1.82</v>
      </c>
      <c r="D163">
        <f t="shared" si="4"/>
        <v>234.78</v>
      </c>
      <c r="E163" s="14">
        <f t="shared" si="5"/>
        <v>9682.4000000000015</v>
      </c>
      <c r="F163" s="14">
        <f>D163*NEP!$C$6</f>
        <v>1249029.6000000001</v>
      </c>
    </row>
    <row r="164" spans="1:6" x14ac:dyDescent="0.45">
      <c r="A164" t="s">
        <v>165</v>
      </c>
      <c r="B164">
        <v>80</v>
      </c>
      <c r="C164">
        <v>0.48</v>
      </c>
      <c r="D164">
        <f t="shared" si="4"/>
        <v>38.4</v>
      </c>
      <c r="E164" s="14">
        <f t="shared" si="5"/>
        <v>2553.6</v>
      </c>
      <c r="F164" s="14">
        <f>D164*NEP!$C$6</f>
        <v>204288</v>
      </c>
    </row>
    <row r="165" spans="1:6" x14ac:dyDescent="0.45">
      <c r="A165" t="s">
        <v>166</v>
      </c>
      <c r="B165">
        <v>46</v>
      </c>
      <c r="C165">
        <v>1.88</v>
      </c>
      <c r="D165">
        <f t="shared" si="4"/>
        <v>86.47999999999999</v>
      </c>
      <c r="E165" s="14">
        <f t="shared" si="5"/>
        <v>10001.599999999999</v>
      </c>
      <c r="F165" s="14">
        <f>D165*NEP!$C$6</f>
        <v>460073.59999999992</v>
      </c>
    </row>
    <row r="166" spans="1:6" x14ac:dyDescent="0.45">
      <c r="A166" t="s">
        <v>167</v>
      </c>
      <c r="B166">
        <v>40</v>
      </c>
      <c r="C166">
        <v>0.72</v>
      </c>
      <c r="D166">
        <f t="shared" si="4"/>
        <v>28.799999999999997</v>
      </c>
      <c r="E166" s="14">
        <f t="shared" si="5"/>
        <v>3830.3999999999992</v>
      </c>
      <c r="F166" s="14">
        <f>D166*NEP!$C$6</f>
        <v>153215.99999999997</v>
      </c>
    </row>
    <row r="167" spans="1:6" x14ac:dyDescent="0.45">
      <c r="A167" t="s">
        <v>168</v>
      </c>
      <c r="B167">
        <v>105</v>
      </c>
      <c r="C167">
        <v>1.03</v>
      </c>
      <c r="D167">
        <f t="shared" si="4"/>
        <v>108.15</v>
      </c>
      <c r="E167" s="14">
        <f t="shared" si="5"/>
        <v>5479.6</v>
      </c>
      <c r="F167" s="14">
        <f>D167*NEP!$C$6</f>
        <v>575358</v>
      </c>
    </row>
    <row r="168" spans="1:6" x14ac:dyDescent="0.45">
      <c r="A168" t="s">
        <v>169</v>
      </c>
      <c r="B168">
        <v>135</v>
      </c>
      <c r="C168">
        <v>0.35</v>
      </c>
      <c r="D168">
        <f t="shared" si="4"/>
        <v>47.25</v>
      </c>
      <c r="E168" s="14">
        <f t="shared" si="5"/>
        <v>1862</v>
      </c>
      <c r="F168" s="14">
        <f>D168*NEP!$C$6</f>
        <v>251370</v>
      </c>
    </row>
    <row r="169" spans="1:6" x14ac:dyDescent="0.45">
      <c r="A169" t="s">
        <v>170</v>
      </c>
      <c r="B169">
        <v>71</v>
      </c>
      <c r="C169">
        <v>0.66</v>
      </c>
      <c r="D169">
        <f t="shared" si="4"/>
        <v>46.86</v>
      </c>
      <c r="E169" s="14">
        <f t="shared" si="5"/>
        <v>3511.2</v>
      </c>
      <c r="F169" s="14">
        <f>D169*NEP!$C$6</f>
        <v>249295.19999999998</v>
      </c>
    </row>
    <row r="170" spans="1:6" x14ac:dyDescent="0.45">
      <c r="A170" t="s">
        <v>171</v>
      </c>
      <c r="B170">
        <v>77</v>
      </c>
      <c r="C170">
        <v>1.44</v>
      </c>
      <c r="D170">
        <f t="shared" si="4"/>
        <v>110.88</v>
      </c>
      <c r="E170" s="14">
        <f t="shared" si="5"/>
        <v>7660.7999999999993</v>
      </c>
      <c r="F170" s="14">
        <f>D170*NEP!$C$6</f>
        <v>589881.59999999998</v>
      </c>
    </row>
    <row r="171" spans="1:6" x14ac:dyDescent="0.45">
      <c r="A171" t="s">
        <v>172</v>
      </c>
      <c r="B171">
        <v>239</v>
      </c>
      <c r="C171">
        <v>0.56999999999999995</v>
      </c>
      <c r="D171">
        <f t="shared" si="4"/>
        <v>136.22999999999999</v>
      </c>
      <c r="E171" s="14">
        <f t="shared" si="5"/>
        <v>3032.4</v>
      </c>
      <c r="F171" s="14">
        <f>D171*NEP!$C$6</f>
        <v>724743.6</v>
      </c>
    </row>
    <row r="172" spans="1:6" x14ac:dyDescent="0.45">
      <c r="A172" t="s">
        <v>173</v>
      </c>
      <c r="B172">
        <v>178</v>
      </c>
      <c r="C172">
        <v>0.52</v>
      </c>
      <c r="D172">
        <f t="shared" si="4"/>
        <v>92.56</v>
      </c>
      <c r="E172" s="14">
        <f t="shared" si="5"/>
        <v>2766.4</v>
      </c>
      <c r="F172" s="14">
        <f>D172*NEP!$C$6</f>
        <v>492419.2</v>
      </c>
    </row>
    <row r="173" spans="1:6" x14ac:dyDescent="0.45">
      <c r="A173" t="s">
        <v>174</v>
      </c>
      <c r="B173">
        <v>672</v>
      </c>
      <c r="C173">
        <v>0.2</v>
      </c>
      <c r="D173">
        <f t="shared" si="4"/>
        <v>134.4</v>
      </c>
      <c r="E173" s="14">
        <f t="shared" si="5"/>
        <v>1064</v>
      </c>
      <c r="F173" s="14">
        <f>D173*NEP!$C$6</f>
        <v>715008</v>
      </c>
    </row>
    <row r="174" spans="1:6" x14ac:dyDescent="0.45">
      <c r="A174" t="s">
        <v>175</v>
      </c>
      <c r="B174">
        <v>444</v>
      </c>
      <c r="C174">
        <v>0.84</v>
      </c>
      <c r="D174">
        <f t="shared" si="4"/>
        <v>372.96</v>
      </c>
      <c r="E174" s="14">
        <f t="shared" si="5"/>
        <v>4468.8</v>
      </c>
      <c r="F174" s="14">
        <f>D174*NEP!$C$6</f>
        <v>1984147.2</v>
      </c>
    </row>
    <row r="175" spans="1:6" x14ac:dyDescent="0.45">
      <c r="A175" t="s">
        <v>176</v>
      </c>
      <c r="B175">
        <v>427</v>
      </c>
      <c r="C175">
        <v>0.23</v>
      </c>
      <c r="D175">
        <f t="shared" si="4"/>
        <v>98.210000000000008</v>
      </c>
      <c r="E175" s="14">
        <f t="shared" si="5"/>
        <v>1223.6000000000001</v>
      </c>
      <c r="F175" s="14">
        <f>D175*NEP!$C$6</f>
        <v>522477.20000000007</v>
      </c>
    </row>
    <row r="176" spans="1:6" x14ac:dyDescent="0.45">
      <c r="A176" t="s">
        <v>177</v>
      </c>
      <c r="B176">
        <v>271</v>
      </c>
      <c r="C176">
        <v>1.63</v>
      </c>
      <c r="D176">
        <f t="shared" si="4"/>
        <v>441.72999999999996</v>
      </c>
      <c r="E176" s="14">
        <f t="shared" si="5"/>
        <v>8671.5999999999985</v>
      </c>
      <c r="F176" s="14">
        <f>D176*NEP!$C$6</f>
        <v>2350003.5999999996</v>
      </c>
    </row>
    <row r="177" spans="1:6" x14ac:dyDescent="0.45">
      <c r="A177" t="s">
        <v>178</v>
      </c>
      <c r="B177">
        <v>599</v>
      </c>
      <c r="C177">
        <v>0.61</v>
      </c>
      <c r="D177">
        <f t="shared" si="4"/>
        <v>365.39</v>
      </c>
      <c r="E177" s="14">
        <f t="shared" si="5"/>
        <v>3245.2</v>
      </c>
      <c r="F177" s="14">
        <f>D177*NEP!$C$6</f>
        <v>1943874.7999999998</v>
      </c>
    </row>
    <row r="178" spans="1:6" x14ac:dyDescent="0.45">
      <c r="A178" t="s">
        <v>179</v>
      </c>
      <c r="B178">
        <v>849</v>
      </c>
      <c r="C178">
        <v>0.26</v>
      </c>
      <c r="D178">
        <f t="shared" si="4"/>
        <v>220.74</v>
      </c>
      <c r="E178" s="14">
        <f t="shared" si="5"/>
        <v>1383.2</v>
      </c>
      <c r="F178" s="14">
        <f>D178*NEP!$C$6</f>
        <v>1174336.8</v>
      </c>
    </row>
    <row r="179" spans="1:6" x14ac:dyDescent="0.45">
      <c r="A179" t="s">
        <v>180</v>
      </c>
      <c r="B179">
        <v>52</v>
      </c>
      <c r="C179">
        <v>2.94</v>
      </c>
      <c r="D179">
        <f t="shared" si="4"/>
        <v>152.88</v>
      </c>
      <c r="E179" s="14">
        <f t="shared" si="5"/>
        <v>15640.8</v>
      </c>
      <c r="F179" s="14">
        <f>D179*NEP!$C$6</f>
        <v>813321.6</v>
      </c>
    </row>
    <row r="180" spans="1:6" x14ac:dyDescent="0.45">
      <c r="A180" t="s">
        <v>181</v>
      </c>
      <c r="B180">
        <v>37</v>
      </c>
      <c r="C180">
        <v>1.48</v>
      </c>
      <c r="D180">
        <f t="shared" si="4"/>
        <v>54.76</v>
      </c>
      <c r="E180" s="14">
        <f t="shared" si="5"/>
        <v>7873.6</v>
      </c>
      <c r="F180" s="14">
        <f>D180*NEP!$C$6</f>
        <v>291323.2</v>
      </c>
    </row>
    <row r="181" spans="1:6" x14ac:dyDescent="0.45">
      <c r="A181" t="s">
        <v>182</v>
      </c>
      <c r="B181">
        <v>77</v>
      </c>
      <c r="C181">
        <v>3.02</v>
      </c>
      <c r="D181">
        <f t="shared" si="4"/>
        <v>232.54</v>
      </c>
      <c r="E181" s="14">
        <f t="shared" si="5"/>
        <v>16066.400000000001</v>
      </c>
      <c r="F181" s="14">
        <f>D181*NEP!$C$6</f>
        <v>1237112.8</v>
      </c>
    </row>
    <row r="182" spans="1:6" x14ac:dyDescent="0.45">
      <c r="A182" t="s">
        <v>183</v>
      </c>
      <c r="B182">
        <v>374</v>
      </c>
      <c r="C182">
        <v>1.59</v>
      </c>
      <c r="D182">
        <f t="shared" si="4"/>
        <v>594.66000000000008</v>
      </c>
      <c r="E182" s="14">
        <f t="shared" si="5"/>
        <v>8458.8000000000011</v>
      </c>
      <c r="F182" s="14">
        <f>D182*NEP!$C$6</f>
        <v>3163591.2000000007</v>
      </c>
    </row>
    <row r="183" spans="1:6" x14ac:dyDescent="0.45">
      <c r="A183" t="s">
        <v>184</v>
      </c>
      <c r="B183">
        <v>42</v>
      </c>
      <c r="C183">
        <v>1.96</v>
      </c>
      <c r="D183">
        <f t="shared" si="4"/>
        <v>82.32</v>
      </c>
      <c r="E183" s="14">
        <f t="shared" si="5"/>
        <v>10427.199999999999</v>
      </c>
      <c r="F183" s="14">
        <f>D183*NEP!$C$6</f>
        <v>437942.39999999997</v>
      </c>
    </row>
    <row r="184" spans="1:6" x14ac:dyDescent="0.45">
      <c r="A184" t="s">
        <v>185</v>
      </c>
      <c r="B184">
        <v>38</v>
      </c>
      <c r="C184">
        <v>0.68</v>
      </c>
      <c r="D184">
        <f t="shared" si="4"/>
        <v>25.840000000000003</v>
      </c>
      <c r="E184" s="14">
        <f t="shared" si="5"/>
        <v>3617.6000000000004</v>
      </c>
      <c r="F184" s="14">
        <f>D184*NEP!$C$6</f>
        <v>137468.80000000002</v>
      </c>
    </row>
    <row r="185" spans="1:6" x14ac:dyDescent="0.45">
      <c r="A185" t="s">
        <v>186</v>
      </c>
      <c r="B185">
        <v>38</v>
      </c>
      <c r="C185">
        <v>2.29</v>
      </c>
      <c r="D185">
        <f t="shared" si="4"/>
        <v>87.02</v>
      </c>
      <c r="E185" s="14">
        <f t="shared" si="5"/>
        <v>12182.8</v>
      </c>
      <c r="F185" s="14">
        <f>D185*NEP!$C$6</f>
        <v>462946.39999999997</v>
      </c>
    </row>
    <row r="186" spans="1:6" x14ac:dyDescent="0.45">
      <c r="A186" t="s">
        <v>187</v>
      </c>
      <c r="B186">
        <v>84</v>
      </c>
      <c r="C186">
        <v>0.88</v>
      </c>
      <c r="D186">
        <f t="shared" si="4"/>
        <v>73.92</v>
      </c>
      <c r="E186" s="14">
        <f t="shared" si="5"/>
        <v>4681.6000000000004</v>
      </c>
      <c r="F186" s="14">
        <f>D186*NEP!$C$6</f>
        <v>393254.40000000002</v>
      </c>
    </row>
    <row r="187" spans="1:6" x14ac:dyDescent="0.45">
      <c r="A187" t="s">
        <v>188</v>
      </c>
      <c r="B187">
        <v>71</v>
      </c>
      <c r="C187">
        <v>2.3199999999999998</v>
      </c>
      <c r="D187">
        <f t="shared" si="4"/>
        <v>164.72</v>
      </c>
      <c r="E187" s="14">
        <f t="shared" si="5"/>
        <v>12342.4</v>
      </c>
      <c r="F187" s="14">
        <f>D187*NEP!$C$6</f>
        <v>876310.4</v>
      </c>
    </row>
    <row r="188" spans="1:6" x14ac:dyDescent="0.45">
      <c r="A188" t="s">
        <v>189</v>
      </c>
      <c r="B188">
        <v>200</v>
      </c>
      <c r="C188">
        <v>0.73</v>
      </c>
      <c r="D188">
        <f t="shared" si="4"/>
        <v>146</v>
      </c>
      <c r="E188" s="14">
        <f t="shared" si="5"/>
        <v>3883.6</v>
      </c>
      <c r="F188" s="14">
        <f>D188*NEP!$C$6</f>
        <v>776720</v>
      </c>
    </row>
    <row r="189" spans="1:6" x14ac:dyDescent="0.45">
      <c r="A189" t="s">
        <v>190</v>
      </c>
      <c r="B189">
        <v>35</v>
      </c>
      <c r="C189">
        <v>2.04</v>
      </c>
      <c r="D189">
        <f t="shared" si="4"/>
        <v>71.400000000000006</v>
      </c>
      <c r="E189" s="14">
        <f t="shared" si="5"/>
        <v>10852.800000000001</v>
      </c>
      <c r="F189" s="14">
        <f>D189*NEP!$C$6</f>
        <v>379848.00000000006</v>
      </c>
    </row>
    <row r="190" spans="1:6" x14ac:dyDescent="0.45">
      <c r="A190" t="s">
        <v>191</v>
      </c>
      <c r="B190">
        <v>35</v>
      </c>
      <c r="C190">
        <v>0.64</v>
      </c>
      <c r="D190">
        <f t="shared" si="4"/>
        <v>22.400000000000002</v>
      </c>
      <c r="E190" s="14">
        <f t="shared" si="5"/>
        <v>3404.8000000000006</v>
      </c>
      <c r="F190" s="14">
        <f>D190*NEP!$C$6</f>
        <v>119168.00000000001</v>
      </c>
    </row>
    <row r="191" spans="1:6" x14ac:dyDescent="0.45">
      <c r="A191" t="s">
        <v>192</v>
      </c>
      <c r="B191">
        <v>101</v>
      </c>
      <c r="C191">
        <v>2.0299999999999998</v>
      </c>
      <c r="D191">
        <f t="shared" si="4"/>
        <v>205.02999999999997</v>
      </c>
      <c r="E191" s="14">
        <f t="shared" si="5"/>
        <v>10799.599999999999</v>
      </c>
      <c r="F191" s="14">
        <f>D191*NEP!$C$6</f>
        <v>1090759.5999999999</v>
      </c>
    </row>
    <row r="192" spans="1:6" x14ac:dyDescent="0.45">
      <c r="A192" t="s">
        <v>193</v>
      </c>
      <c r="B192">
        <v>330</v>
      </c>
      <c r="C192">
        <v>0.64</v>
      </c>
      <c r="D192">
        <f t="shared" si="4"/>
        <v>211.20000000000002</v>
      </c>
      <c r="E192" s="14">
        <f t="shared" si="5"/>
        <v>3404.8</v>
      </c>
      <c r="F192" s="14">
        <f>D192*NEP!$C$6</f>
        <v>1123584</v>
      </c>
    </row>
    <row r="193" spans="1:6" x14ac:dyDescent="0.45">
      <c r="A193" t="s">
        <v>194</v>
      </c>
      <c r="B193">
        <v>85</v>
      </c>
      <c r="C193">
        <v>3.8</v>
      </c>
      <c r="D193">
        <f t="shared" si="4"/>
        <v>323</v>
      </c>
      <c r="E193" s="14">
        <f t="shared" si="5"/>
        <v>20216</v>
      </c>
      <c r="F193" s="14">
        <f>D193*NEP!$C$6</f>
        <v>1718360</v>
      </c>
    </row>
    <row r="194" spans="1:6" x14ac:dyDescent="0.45">
      <c r="A194" t="s">
        <v>195</v>
      </c>
      <c r="B194">
        <v>49</v>
      </c>
      <c r="C194">
        <v>3.57</v>
      </c>
      <c r="D194">
        <f t="shared" ref="D194:D257" si="6">C194*B194</f>
        <v>174.92999999999998</v>
      </c>
      <c r="E194" s="14">
        <f t="shared" ref="E194:E257" si="7">F194/B194</f>
        <v>18992.399999999998</v>
      </c>
      <c r="F194" s="14">
        <f>D194*NEP!$C$6</f>
        <v>930627.59999999986</v>
      </c>
    </row>
    <row r="195" spans="1:6" x14ac:dyDescent="0.45">
      <c r="A195" t="s">
        <v>196</v>
      </c>
      <c r="B195">
        <v>34</v>
      </c>
      <c r="C195">
        <v>3.82</v>
      </c>
      <c r="D195">
        <f t="shared" si="6"/>
        <v>129.88</v>
      </c>
      <c r="E195" s="14">
        <f t="shared" si="7"/>
        <v>20322.399999999998</v>
      </c>
      <c r="F195" s="14">
        <f>D195*NEP!$C$6</f>
        <v>690961.6</v>
      </c>
    </row>
    <row r="196" spans="1:6" x14ac:dyDescent="0.45">
      <c r="A196" t="s">
        <v>197</v>
      </c>
      <c r="B196">
        <v>33</v>
      </c>
      <c r="C196">
        <v>6.71</v>
      </c>
      <c r="D196">
        <f t="shared" si="6"/>
        <v>221.43</v>
      </c>
      <c r="E196" s="14">
        <f t="shared" si="7"/>
        <v>35697.200000000004</v>
      </c>
      <c r="F196" s="14">
        <f>D196*NEP!$C$6</f>
        <v>1178007.6000000001</v>
      </c>
    </row>
    <row r="197" spans="1:6" x14ac:dyDescent="0.45">
      <c r="A197" t="s">
        <v>198</v>
      </c>
      <c r="B197">
        <v>61</v>
      </c>
      <c r="C197">
        <v>3.89</v>
      </c>
      <c r="D197">
        <f t="shared" si="6"/>
        <v>237.29000000000002</v>
      </c>
      <c r="E197" s="14">
        <f t="shared" si="7"/>
        <v>20694.8</v>
      </c>
      <c r="F197" s="14">
        <f>D197*NEP!$C$6</f>
        <v>1262382.8</v>
      </c>
    </row>
    <row r="198" spans="1:6" x14ac:dyDescent="0.45">
      <c r="A198" t="s">
        <v>199</v>
      </c>
      <c r="B198">
        <v>102</v>
      </c>
      <c r="C198">
        <v>2.65</v>
      </c>
      <c r="D198">
        <f t="shared" si="6"/>
        <v>270.3</v>
      </c>
      <c r="E198" s="14">
        <f t="shared" si="7"/>
        <v>14098</v>
      </c>
      <c r="F198" s="14">
        <f>D198*NEP!$C$6</f>
        <v>1437996</v>
      </c>
    </row>
    <row r="199" spans="1:6" x14ac:dyDescent="0.45">
      <c r="A199" t="s">
        <v>200</v>
      </c>
      <c r="B199">
        <v>53</v>
      </c>
      <c r="C199">
        <v>4.72</v>
      </c>
      <c r="D199">
        <f t="shared" si="6"/>
        <v>250.16</v>
      </c>
      <c r="E199" s="14">
        <f t="shared" si="7"/>
        <v>25110.399999999998</v>
      </c>
      <c r="F199" s="14">
        <f>D199*NEP!$C$6</f>
        <v>1330851.2</v>
      </c>
    </row>
    <row r="200" spans="1:6" x14ac:dyDescent="0.45">
      <c r="A200" t="s">
        <v>201</v>
      </c>
      <c r="B200">
        <v>70</v>
      </c>
      <c r="C200">
        <v>2.31</v>
      </c>
      <c r="D200">
        <f t="shared" si="6"/>
        <v>161.70000000000002</v>
      </c>
      <c r="E200" s="14">
        <f t="shared" si="7"/>
        <v>12289.200000000003</v>
      </c>
      <c r="F200" s="14">
        <f>D200*NEP!$C$6</f>
        <v>860244.00000000012</v>
      </c>
    </row>
    <row r="201" spans="1:6" x14ac:dyDescent="0.45">
      <c r="A201" t="s">
        <v>202</v>
      </c>
      <c r="B201">
        <v>88</v>
      </c>
      <c r="C201">
        <v>2.04</v>
      </c>
      <c r="D201">
        <f t="shared" si="6"/>
        <v>179.52</v>
      </c>
      <c r="E201" s="14">
        <f t="shared" si="7"/>
        <v>10852.800000000001</v>
      </c>
      <c r="F201" s="14">
        <f>D201*NEP!$C$6</f>
        <v>955046.40000000002</v>
      </c>
    </row>
    <row r="202" spans="1:6" x14ac:dyDescent="0.45">
      <c r="A202" t="s">
        <v>203</v>
      </c>
      <c r="B202">
        <v>41</v>
      </c>
      <c r="C202">
        <v>5.44</v>
      </c>
      <c r="D202">
        <f t="shared" si="6"/>
        <v>223.04000000000002</v>
      </c>
      <c r="E202" s="14">
        <f t="shared" si="7"/>
        <v>28940.800000000003</v>
      </c>
      <c r="F202" s="14">
        <f>D202*NEP!$C$6</f>
        <v>1186572.8</v>
      </c>
    </row>
    <row r="203" spans="1:6" x14ac:dyDescent="0.45">
      <c r="A203" t="s">
        <v>204</v>
      </c>
      <c r="B203">
        <v>65</v>
      </c>
      <c r="C203">
        <v>2.7</v>
      </c>
      <c r="D203">
        <f t="shared" si="6"/>
        <v>175.5</v>
      </c>
      <c r="E203" s="14">
        <f t="shared" si="7"/>
        <v>14364</v>
      </c>
      <c r="F203" s="14">
        <f>D203*NEP!$C$6</f>
        <v>933660</v>
      </c>
    </row>
    <row r="204" spans="1:6" x14ac:dyDescent="0.45">
      <c r="A204" t="s">
        <v>205</v>
      </c>
      <c r="B204">
        <v>162</v>
      </c>
      <c r="C204">
        <v>1.81</v>
      </c>
      <c r="D204">
        <f t="shared" si="6"/>
        <v>293.22000000000003</v>
      </c>
      <c r="E204" s="14">
        <f t="shared" si="7"/>
        <v>9629.2000000000007</v>
      </c>
      <c r="F204" s="14">
        <f>D204*NEP!$C$6</f>
        <v>1559930.4000000001</v>
      </c>
    </row>
    <row r="205" spans="1:6" x14ac:dyDescent="0.45">
      <c r="A205" t="s">
        <v>206</v>
      </c>
      <c r="B205">
        <v>30</v>
      </c>
      <c r="C205">
        <v>2.33</v>
      </c>
      <c r="D205">
        <f t="shared" si="6"/>
        <v>69.900000000000006</v>
      </c>
      <c r="E205" s="14">
        <f t="shared" si="7"/>
        <v>12395.600000000002</v>
      </c>
      <c r="F205" s="14">
        <f>D205*NEP!$C$6</f>
        <v>371868.00000000006</v>
      </c>
    </row>
    <row r="206" spans="1:6" x14ac:dyDescent="0.45">
      <c r="A206" t="s">
        <v>207</v>
      </c>
      <c r="B206">
        <v>38</v>
      </c>
      <c r="C206">
        <v>2.4500000000000002</v>
      </c>
      <c r="D206">
        <f t="shared" si="6"/>
        <v>93.100000000000009</v>
      </c>
      <c r="E206" s="14">
        <f t="shared" si="7"/>
        <v>13034.000000000002</v>
      </c>
      <c r="F206" s="14">
        <f>D206*NEP!$C$6</f>
        <v>495292.00000000006</v>
      </c>
    </row>
    <row r="207" spans="1:6" x14ac:dyDescent="0.45">
      <c r="A207" t="s">
        <v>208</v>
      </c>
      <c r="B207">
        <v>177</v>
      </c>
      <c r="C207">
        <v>1.5</v>
      </c>
      <c r="D207">
        <f t="shared" si="6"/>
        <v>265.5</v>
      </c>
      <c r="E207" s="14">
        <f t="shared" si="7"/>
        <v>7980</v>
      </c>
      <c r="F207" s="14">
        <f>D207*NEP!$C$6</f>
        <v>1412460</v>
      </c>
    </row>
    <row r="208" spans="1:6" x14ac:dyDescent="0.45">
      <c r="A208" t="s">
        <v>209</v>
      </c>
      <c r="B208">
        <v>54</v>
      </c>
      <c r="C208">
        <v>1.25</v>
      </c>
      <c r="D208">
        <f t="shared" si="6"/>
        <v>67.5</v>
      </c>
      <c r="E208" s="14">
        <f t="shared" si="7"/>
        <v>6650</v>
      </c>
      <c r="F208" s="14">
        <f>D208*NEP!$C$6</f>
        <v>359100</v>
      </c>
    </row>
    <row r="209" spans="1:6" x14ac:dyDescent="0.45">
      <c r="A209" t="s">
        <v>210</v>
      </c>
      <c r="B209">
        <v>34</v>
      </c>
      <c r="C209">
        <v>1.25</v>
      </c>
      <c r="D209">
        <f t="shared" si="6"/>
        <v>42.5</v>
      </c>
      <c r="E209" s="14">
        <f t="shared" si="7"/>
        <v>6650</v>
      </c>
      <c r="F209" s="14">
        <f>D209*NEP!$C$6</f>
        <v>226100</v>
      </c>
    </row>
    <row r="210" spans="1:6" x14ac:dyDescent="0.45">
      <c r="A210" t="s">
        <v>211</v>
      </c>
      <c r="B210">
        <v>120</v>
      </c>
      <c r="C210">
        <v>0.57999999999999996</v>
      </c>
      <c r="D210">
        <f t="shared" si="6"/>
        <v>69.599999999999994</v>
      </c>
      <c r="E210" s="14">
        <f t="shared" si="7"/>
        <v>3085.5999999999995</v>
      </c>
      <c r="F210" s="14">
        <f>D210*NEP!$C$6</f>
        <v>370271.99999999994</v>
      </c>
    </row>
    <row r="211" spans="1:6" x14ac:dyDescent="0.45">
      <c r="A211" t="s">
        <v>212</v>
      </c>
      <c r="B211">
        <v>34</v>
      </c>
      <c r="C211">
        <v>4.6399999999999997</v>
      </c>
      <c r="D211">
        <f t="shared" si="6"/>
        <v>157.76</v>
      </c>
      <c r="E211" s="14">
        <f t="shared" si="7"/>
        <v>24684.799999999999</v>
      </c>
      <c r="F211" s="14">
        <f>D211*NEP!$C$6</f>
        <v>839283.19999999995</v>
      </c>
    </row>
    <row r="212" spans="1:6" x14ac:dyDescent="0.45">
      <c r="A212" t="s">
        <v>213</v>
      </c>
      <c r="B212">
        <v>158</v>
      </c>
      <c r="C212">
        <v>1.0900000000000001</v>
      </c>
      <c r="D212">
        <f t="shared" si="6"/>
        <v>172.22</v>
      </c>
      <c r="E212" s="14">
        <f t="shared" si="7"/>
        <v>5798.8</v>
      </c>
      <c r="F212" s="14">
        <f>D212*NEP!$C$6</f>
        <v>916210.4</v>
      </c>
    </row>
    <row r="213" spans="1:6" x14ac:dyDescent="0.45">
      <c r="A213" t="s">
        <v>214</v>
      </c>
      <c r="B213">
        <v>60</v>
      </c>
      <c r="C213">
        <v>1.2</v>
      </c>
      <c r="D213">
        <f t="shared" si="6"/>
        <v>72</v>
      </c>
      <c r="E213" s="14">
        <f t="shared" si="7"/>
        <v>6384</v>
      </c>
      <c r="F213" s="14">
        <f>D213*NEP!$C$6</f>
        <v>383040</v>
      </c>
    </row>
    <row r="214" spans="1:6" x14ac:dyDescent="0.45">
      <c r="A214" t="s">
        <v>215</v>
      </c>
      <c r="B214">
        <v>323</v>
      </c>
      <c r="C214">
        <v>0.85</v>
      </c>
      <c r="D214">
        <f t="shared" si="6"/>
        <v>274.55</v>
      </c>
      <c r="E214" s="14">
        <f t="shared" si="7"/>
        <v>4522</v>
      </c>
      <c r="F214" s="14">
        <f>D214*NEP!$C$6</f>
        <v>1460606</v>
      </c>
    </row>
    <row r="215" spans="1:6" x14ac:dyDescent="0.45">
      <c r="A215" t="s">
        <v>216</v>
      </c>
      <c r="B215">
        <v>163</v>
      </c>
      <c r="C215">
        <v>3.82</v>
      </c>
      <c r="D215">
        <f t="shared" si="6"/>
        <v>622.66</v>
      </c>
      <c r="E215" s="14">
        <f t="shared" si="7"/>
        <v>20322.399999999998</v>
      </c>
      <c r="F215" s="14">
        <f>D215*NEP!$C$6</f>
        <v>3312551.1999999997</v>
      </c>
    </row>
    <row r="216" spans="1:6" x14ac:dyDescent="0.45">
      <c r="A216" t="s">
        <v>217</v>
      </c>
      <c r="B216">
        <v>41</v>
      </c>
      <c r="C216">
        <v>0.28000000000000003</v>
      </c>
      <c r="D216">
        <f t="shared" si="6"/>
        <v>11.48</v>
      </c>
      <c r="E216" s="14">
        <f t="shared" si="7"/>
        <v>1489.6000000000001</v>
      </c>
      <c r="F216" s="14">
        <f>D216*NEP!$C$6</f>
        <v>61073.600000000006</v>
      </c>
    </row>
    <row r="217" spans="1:6" x14ac:dyDescent="0.45">
      <c r="A217" t="s">
        <v>218</v>
      </c>
      <c r="B217">
        <v>38</v>
      </c>
      <c r="C217">
        <v>1.46</v>
      </c>
      <c r="D217">
        <f t="shared" si="6"/>
        <v>55.48</v>
      </c>
      <c r="E217" s="14">
        <f t="shared" si="7"/>
        <v>7767.2</v>
      </c>
      <c r="F217" s="14">
        <f>D217*NEP!$C$6</f>
        <v>295153.59999999998</v>
      </c>
    </row>
    <row r="218" spans="1:6" x14ac:dyDescent="0.45">
      <c r="A218" t="s">
        <v>219</v>
      </c>
      <c r="B218">
        <v>103</v>
      </c>
      <c r="C218">
        <v>0.28999999999999998</v>
      </c>
      <c r="D218">
        <f t="shared" si="6"/>
        <v>29.869999999999997</v>
      </c>
      <c r="E218" s="14">
        <f t="shared" si="7"/>
        <v>1542.8</v>
      </c>
      <c r="F218" s="14">
        <f>D218*NEP!$C$6</f>
        <v>158908.4</v>
      </c>
    </row>
    <row r="219" spans="1:6" x14ac:dyDescent="0.45">
      <c r="A219" t="s">
        <v>220</v>
      </c>
      <c r="B219">
        <v>187</v>
      </c>
      <c r="C219">
        <v>1.43</v>
      </c>
      <c r="D219">
        <f t="shared" si="6"/>
        <v>267.40999999999997</v>
      </c>
      <c r="E219" s="14">
        <f t="shared" si="7"/>
        <v>7607.5999999999985</v>
      </c>
      <c r="F219" s="14">
        <f>D219*NEP!$C$6</f>
        <v>1422621.1999999997</v>
      </c>
    </row>
    <row r="220" spans="1:6" x14ac:dyDescent="0.45">
      <c r="A220" t="s">
        <v>221</v>
      </c>
      <c r="B220">
        <v>408</v>
      </c>
      <c r="C220">
        <v>0.34</v>
      </c>
      <c r="D220">
        <f t="shared" si="6"/>
        <v>138.72</v>
      </c>
      <c r="E220" s="14">
        <f t="shared" si="7"/>
        <v>1808.8</v>
      </c>
      <c r="F220" s="14">
        <f>D220*NEP!$C$6</f>
        <v>737990.4</v>
      </c>
    </row>
    <row r="221" spans="1:6" x14ac:dyDescent="0.45">
      <c r="A221" t="s">
        <v>222</v>
      </c>
      <c r="B221">
        <v>108</v>
      </c>
      <c r="C221">
        <v>1.25</v>
      </c>
      <c r="D221">
        <f t="shared" si="6"/>
        <v>135</v>
      </c>
      <c r="E221" s="14">
        <f t="shared" si="7"/>
        <v>6650</v>
      </c>
      <c r="F221" s="14">
        <f>D221*NEP!$C$6</f>
        <v>718200</v>
      </c>
    </row>
    <row r="222" spans="1:6" x14ac:dyDescent="0.45">
      <c r="A222" t="s">
        <v>223</v>
      </c>
      <c r="B222">
        <v>124</v>
      </c>
      <c r="C222">
        <v>0.34</v>
      </c>
      <c r="D222">
        <f t="shared" si="6"/>
        <v>42.160000000000004</v>
      </c>
      <c r="E222" s="14">
        <f t="shared" si="7"/>
        <v>1808.8000000000002</v>
      </c>
      <c r="F222" s="14">
        <f>D222*NEP!$C$6</f>
        <v>224291.20000000001</v>
      </c>
    </row>
    <row r="223" spans="1:6" x14ac:dyDescent="0.45">
      <c r="A223" t="s">
        <v>224</v>
      </c>
      <c r="B223">
        <v>31</v>
      </c>
      <c r="C223">
        <v>1.02</v>
      </c>
      <c r="D223">
        <f t="shared" si="6"/>
        <v>31.62</v>
      </c>
      <c r="E223" s="14">
        <f t="shared" si="7"/>
        <v>5426.4</v>
      </c>
      <c r="F223" s="14">
        <f>D223*NEP!$C$6</f>
        <v>168218.4</v>
      </c>
    </row>
    <row r="224" spans="1:6" x14ac:dyDescent="0.45">
      <c r="A224" t="s">
        <v>225</v>
      </c>
      <c r="B224">
        <v>172</v>
      </c>
      <c r="C224">
        <v>0.28000000000000003</v>
      </c>
      <c r="D224">
        <f t="shared" si="6"/>
        <v>48.160000000000004</v>
      </c>
      <c r="E224" s="14">
        <f t="shared" si="7"/>
        <v>1489.6000000000001</v>
      </c>
      <c r="F224" s="14">
        <f>D224*NEP!$C$6</f>
        <v>256211.20000000001</v>
      </c>
    </row>
    <row r="225" spans="1:6" x14ac:dyDescent="0.45">
      <c r="A225" t="s">
        <v>226</v>
      </c>
      <c r="B225">
        <v>60</v>
      </c>
      <c r="C225">
        <v>1.48</v>
      </c>
      <c r="D225">
        <f t="shared" si="6"/>
        <v>88.8</v>
      </c>
      <c r="E225" s="14">
        <f t="shared" si="7"/>
        <v>7873.6</v>
      </c>
      <c r="F225" s="14">
        <f>D225*NEP!$C$6</f>
        <v>472416</v>
      </c>
    </row>
    <row r="226" spans="1:6" x14ac:dyDescent="0.45">
      <c r="A226" t="s">
        <v>227</v>
      </c>
      <c r="B226">
        <v>71</v>
      </c>
      <c r="C226">
        <v>0.36</v>
      </c>
      <c r="D226">
        <f t="shared" si="6"/>
        <v>25.56</v>
      </c>
      <c r="E226" s="14">
        <f t="shared" si="7"/>
        <v>1915.1999999999998</v>
      </c>
      <c r="F226" s="14">
        <f>D226*NEP!$C$6</f>
        <v>135979.19999999998</v>
      </c>
    </row>
    <row r="227" spans="1:6" x14ac:dyDescent="0.45">
      <c r="A227" t="s">
        <v>228</v>
      </c>
      <c r="B227">
        <v>34</v>
      </c>
      <c r="C227">
        <v>1.79</v>
      </c>
      <c r="D227">
        <f t="shared" si="6"/>
        <v>60.86</v>
      </c>
      <c r="E227" s="14">
        <f t="shared" si="7"/>
        <v>9522.8000000000011</v>
      </c>
      <c r="F227" s="14">
        <f>D227*NEP!$C$6</f>
        <v>323775.2</v>
      </c>
    </row>
    <row r="228" spans="1:6" x14ac:dyDescent="0.45">
      <c r="A228" t="s">
        <v>229</v>
      </c>
      <c r="B228">
        <v>46</v>
      </c>
      <c r="C228">
        <v>0.55000000000000004</v>
      </c>
      <c r="D228">
        <f t="shared" si="6"/>
        <v>25.3</v>
      </c>
      <c r="E228" s="14">
        <f t="shared" si="7"/>
        <v>2926</v>
      </c>
      <c r="F228" s="14">
        <f>D228*NEP!$C$6</f>
        <v>134596</v>
      </c>
    </row>
    <row r="229" spans="1:6" x14ac:dyDescent="0.45">
      <c r="A229" t="s">
        <v>230</v>
      </c>
      <c r="B229">
        <v>59</v>
      </c>
      <c r="C229">
        <v>0.78</v>
      </c>
      <c r="D229">
        <f t="shared" si="6"/>
        <v>46.02</v>
      </c>
      <c r="E229" s="14">
        <f t="shared" si="7"/>
        <v>4149.6000000000004</v>
      </c>
      <c r="F229" s="14">
        <f>D229*NEP!$C$6</f>
        <v>244826.40000000002</v>
      </c>
    </row>
    <row r="230" spans="1:6" x14ac:dyDescent="0.45">
      <c r="A230" t="s">
        <v>231</v>
      </c>
      <c r="B230">
        <v>260</v>
      </c>
      <c r="C230">
        <v>0.3</v>
      </c>
      <c r="D230">
        <f t="shared" si="6"/>
        <v>78</v>
      </c>
      <c r="E230" s="14">
        <f t="shared" si="7"/>
        <v>1596</v>
      </c>
      <c r="F230" s="14">
        <f>D230*NEP!$C$6</f>
        <v>414960</v>
      </c>
    </row>
    <row r="231" spans="1:6" x14ac:dyDescent="0.45">
      <c r="A231" t="s">
        <v>232</v>
      </c>
      <c r="B231">
        <v>61</v>
      </c>
      <c r="C231">
        <v>1.85</v>
      </c>
      <c r="D231">
        <f t="shared" si="6"/>
        <v>112.85000000000001</v>
      </c>
      <c r="E231" s="14">
        <f t="shared" si="7"/>
        <v>9842</v>
      </c>
      <c r="F231" s="14">
        <f>D231*NEP!$C$6</f>
        <v>600362</v>
      </c>
    </row>
    <row r="232" spans="1:6" x14ac:dyDescent="0.45">
      <c r="A232" t="s">
        <v>233</v>
      </c>
      <c r="B232">
        <v>138</v>
      </c>
      <c r="C232">
        <v>0.5</v>
      </c>
      <c r="D232">
        <f t="shared" si="6"/>
        <v>69</v>
      </c>
      <c r="E232" s="14">
        <f t="shared" si="7"/>
        <v>2660</v>
      </c>
      <c r="F232" s="14">
        <f>D232*NEP!$C$6</f>
        <v>367080</v>
      </c>
    </row>
    <row r="233" spans="1:6" x14ac:dyDescent="0.45">
      <c r="A233" t="s">
        <v>234</v>
      </c>
      <c r="B233">
        <v>143</v>
      </c>
      <c r="C233">
        <v>0.24</v>
      </c>
      <c r="D233">
        <f t="shared" si="6"/>
        <v>34.32</v>
      </c>
      <c r="E233" s="14">
        <f t="shared" si="7"/>
        <v>1276.8</v>
      </c>
      <c r="F233" s="14">
        <f>D233*NEP!$C$6</f>
        <v>182582.39999999999</v>
      </c>
    </row>
    <row r="234" spans="1:6" x14ac:dyDescent="0.45">
      <c r="A234" t="s">
        <v>235</v>
      </c>
      <c r="B234">
        <v>49</v>
      </c>
      <c r="C234">
        <v>1.54</v>
      </c>
      <c r="D234">
        <f t="shared" si="6"/>
        <v>75.460000000000008</v>
      </c>
      <c r="E234" s="14">
        <f t="shared" si="7"/>
        <v>8192.8000000000011</v>
      </c>
      <c r="F234" s="14">
        <f>D234*NEP!$C$6</f>
        <v>401447.20000000007</v>
      </c>
    </row>
    <row r="235" spans="1:6" x14ac:dyDescent="0.45">
      <c r="A235" t="s">
        <v>236</v>
      </c>
      <c r="B235">
        <v>98</v>
      </c>
      <c r="C235">
        <v>0.32</v>
      </c>
      <c r="D235">
        <f t="shared" si="6"/>
        <v>31.36</v>
      </c>
      <c r="E235" s="14">
        <f t="shared" si="7"/>
        <v>1702.3999999999999</v>
      </c>
      <c r="F235" s="14">
        <f>D235*NEP!$C$6</f>
        <v>166835.19999999998</v>
      </c>
    </row>
    <row r="236" spans="1:6" x14ac:dyDescent="0.45">
      <c r="A236" t="s">
        <v>237</v>
      </c>
      <c r="B236">
        <v>40</v>
      </c>
      <c r="C236">
        <v>0.7</v>
      </c>
      <c r="D236">
        <f t="shared" si="6"/>
        <v>28</v>
      </c>
      <c r="E236" s="14">
        <f t="shared" si="7"/>
        <v>3724</v>
      </c>
      <c r="F236" s="14">
        <f>D236*NEP!$C$6</f>
        <v>148960</v>
      </c>
    </row>
    <row r="237" spans="1:6" x14ac:dyDescent="0.45">
      <c r="A237" t="s">
        <v>238</v>
      </c>
      <c r="B237">
        <v>40</v>
      </c>
      <c r="C237">
        <v>0.99</v>
      </c>
      <c r="D237">
        <f t="shared" si="6"/>
        <v>39.6</v>
      </c>
      <c r="E237" s="14">
        <f t="shared" si="7"/>
        <v>5266.8</v>
      </c>
      <c r="F237" s="14">
        <f>D237*NEP!$C$6</f>
        <v>210672</v>
      </c>
    </row>
    <row r="238" spans="1:6" x14ac:dyDescent="0.45">
      <c r="A238" t="s">
        <v>239</v>
      </c>
      <c r="B238">
        <v>77</v>
      </c>
      <c r="C238">
        <v>0.2</v>
      </c>
      <c r="D238">
        <f t="shared" si="6"/>
        <v>15.4</v>
      </c>
      <c r="E238" s="14">
        <f t="shared" si="7"/>
        <v>1064</v>
      </c>
      <c r="F238" s="14">
        <f>D238*NEP!$C$6</f>
        <v>81928</v>
      </c>
    </row>
    <row r="239" spans="1:6" x14ac:dyDescent="0.45">
      <c r="A239" t="s">
        <v>240</v>
      </c>
      <c r="B239">
        <v>212</v>
      </c>
      <c r="C239">
        <v>2.06</v>
      </c>
      <c r="D239">
        <f t="shared" si="6"/>
        <v>436.72</v>
      </c>
      <c r="E239" s="14">
        <f t="shared" si="7"/>
        <v>10959.200000000003</v>
      </c>
      <c r="F239" s="14">
        <f>D239*NEP!$C$6</f>
        <v>2323350.4000000004</v>
      </c>
    </row>
    <row r="240" spans="1:6" x14ac:dyDescent="0.45">
      <c r="A240" t="s">
        <v>241</v>
      </c>
      <c r="B240">
        <v>211</v>
      </c>
      <c r="C240">
        <v>1.05</v>
      </c>
      <c r="D240">
        <f t="shared" si="6"/>
        <v>221.55</v>
      </c>
      <c r="E240" s="14">
        <f t="shared" si="7"/>
        <v>5586</v>
      </c>
      <c r="F240" s="14">
        <f>D240*NEP!$C$6</f>
        <v>1178646</v>
      </c>
    </row>
    <row r="241" spans="1:6" x14ac:dyDescent="0.45">
      <c r="A241" t="s">
        <v>242</v>
      </c>
      <c r="B241">
        <v>48</v>
      </c>
      <c r="C241">
        <v>6.13</v>
      </c>
      <c r="D241">
        <f t="shared" si="6"/>
        <v>294.24</v>
      </c>
      <c r="E241" s="14">
        <f t="shared" si="7"/>
        <v>32611.600000000002</v>
      </c>
      <c r="F241" s="14">
        <f>D241*NEP!$C$6</f>
        <v>1565356.8</v>
      </c>
    </row>
    <row r="242" spans="1:6" x14ac:dyDescent="0.45">
      <c r="A242" t="s">
        <v>243</v>
      </c>
      <c r="B242">
        <v>104</v>
      </c>
      <c r="C242">
        <v>1.39</v>
      </c>
      <c r="D242">
        <f t="shared" si="6"/>
        <v>144.56</v>
      </c>
      <c r="E242" s="14">
        <f t="shared" si="7"/>
        <v>7394.8000000000011</v>
      </c>
      <c r="F242" s="14">
        <f>D242*NEP!$C$6</f>
        <v>769059.20000000007</v>
      </c>
    </row>
    <row r="243" spans="1:6" x14ac:dyDescent="0.45">
      <c r="A243" t="s">
        <v>244</v>
      </c>
      <c r="B243">
        <v>192</v>
      </c>
      <c r="C243">
        <v>0.83</v>
      </c>
      <c r="D243">
        <f t="shared" si="6"/>
        <v>159.35999999999999</v>
      </c>
      <c r="E243" s="14">
        <f t="shared" si="7"/>
        <v>4415.5999999999995</v>
      </c>
      <c r="F243" s="14">
        <f>D243*NEP!$C$6</f>
        <v>847795.19999999995</v>
      </c>
    </row>
    <row r="244" spans="1:6" x14ac:dyDescent="0.45">
      <c r="A244" t="s">
        <v>245</v>
      </c>
      <c r="B244">
        <v>30</v>
      </c>
      <c r="C244">
        <v>1.64</v>
      </c>
      <c r="D244">
        <f t="shared" si="6"/>
        <v>49.199999999999996</v>
      </c>
      <c r="E244" s="14">
        <f t="shared" si="7"/>
        <v>8724.7999999999993</v>
      </c>
      <c r="F244" s="14">
        <f>D244*NEP!$C$6</f>
        <v>261743.99999999997</v>
      </c>
    </row>
    <row r="245" spans="1:6" x14ac:dyDescent="0.45">
      <c r="A245" t="s">
        <v>246</v>
      </c>
      <c r="B245">
        <v>142</v>
      </c>
      <c r="C245">
        <v>0.64</v>
      </c>
      <c r="D245">
        <f t="shared" si="6"/>
        <v>90.88</v>
      </c>
      <c r="E245" s="14">
        <f t="shared" si="7"/>
        <v>3404.7999999999997</v>
      </c>
      <c r="F245" s="14">
        <f>D245*NEP!$C$6</f>
        <v>483481.59999999998</v>
      </c>
    </row>
    <row r="246" spans="1:6" x14ac:dyDescent="0.45">
      <c r="A246" t="s">
        <v>247</v>
      </c>
      <c r="B246">
        <v>94</v>
      </c>
      <c r="C246">
        <v>1.06</v>
      </c>
      <c r="D246">
        <f t="shared" si="6"/>
        <v>99.64</v>
      </c>
      <c r="E246" s="14">
        <f t="shared" si="7"/>
        <v>5639.2000000000007</v>
      </c>
      <c r="F246" s="14">
        <f>D246*NEP!$C$6</f>
        <v>530084.80000000005</v>
      </c>
    </row>
    <row r="247" spans="1:6" x14ac:dyDescent="0.45">
      <c r="A247" t="s">
        <v>248</v>
      </c>
      <c r="B247">
        <v>772</v>
      </c>
      <c r="C247">
        <v>0.46</v>
      </c>
      <c r="D247">
        <f t="shared" si="6"/>
        <v>355.12</v>
      </c>
      <c r="E247" s="14">
        <f t="shared" si="7"/>
        <v>2447.2000000000003</v>
      </c>
      <c r="F247" s="14">
        <f>D247*NEP!$C$6</f>
        <v>1889238.4000000001</v>
      </c>
    </row>
    <row r="248" spans="1:6" x14ac:dyDescent="0.45">
      <c r="A248" t="s">
        <v>249</v>
      </c>
      <c r="B248">
        <v>51</v>
      </c>
      <c r="C248">
        <v>1.1599999999999999</v>
      </c>
      <c r="D248">
        <f t="shared" si="6"/>
        <v>59.16</v>
      </c>
      <c r="E248" s="14">
        <f t="shared" si="7"/>
        <v>6171.1999999999989</v>
      </c>
      <c r="F248" s="14">
        <f>D248*NEP!$C$6</f>
        <v>314731.19999999995</v>
      </c>
    </row>
    <row r="249" spans="1:6" x14ac:dyDescent="0.45">
      <c r="A249" t="s">
        <v>250</v>
      </c>
      <c r="B249">
        <v>46</v>
      </c>
      <c r="C249">
        <v>0.78</v>
      </c>
      <c r="D249">
        <f t="shared" si="6"/>
        <v>35.880000000000003</v>
      </c>
      <c r="E249" s="14">
        <f t="shared" si="7"/>
        <v>4149.6000000000004</v>
      </c>
      <c r="F249" s="14">
        <f>D249*NEP!$C$6</f>
        <v>190881.6</v>
      </c>
    </row>
    <row r="250" spans="1:6" x14ac:dyDescent="0.45">
      <c r="A250" t="s">
        <v>251</v>
      </c>
      <c r="B250">
        <v>210</v>
      </c>
      <c r="C250">
        <v>1.45</v>
      </c>
      <c r="D250">
        <f t="shared" si="6"/>
        <v>304.5</v>
      </c>
      <c r="E250" s="14">
        <f t="shared" si="7"/>
        <v>7714</v>
      </c>
      <c r="F250" s="14">
        <f>D250*NEP!$C$6</f>
        <v>1619940</v>
      </c>
    </row>
    <row r="251" spans="1:6" x14ac:dyDescent="0.45">
      <c r="A251" t="s">
        <v>252</v>
      </c>
      <c r="B251">
        <v>479</v>
      </c>
      <c r="C251">
        <v>0.59</v>
      </c>
      <c r="D251">
        <f t="shared" si="6"/>
        <v>282.60999999999996</v>
      </c>
      <c r="E251" s="14">
        <f t="shared" si="7"/>
        <v>3138.7999999999993</v>
      </c>
      <c r="F251" s="14">
        <f>D251*NEP!$C$6</f>
        <v>1503485.1999999997</v>
      </c>
    </row>
    <row r="252" spans="1:6" x14ac:dyDescent="0.45">
      <c r="A252" t="s">
        <v>253</v>
      </c>
      <c r="B252">
        <v>82</v>
      </c>
      <c r="C252">
        <v>1.31</v>
      </c>
      <c r="D252">
        <f t="shared" si="6"/>
        <v>107.42</v>
      </c>
      <c r="E252" s="14">
        <f t="shared" si="7"/>
        <v>6969.2000000000007</v>
      </c>
      <c r="F252" s="14">
        <f>D252*NEP!$C$6</f>
        <v>571474.4</v>
      </c>
    </row>
    <row r="253" spans="1:6" x14ac:dyDescent="0.45">
      <c r="A253" t="s">
        <v>254</v>
      </c>
      <c r="B253">
        <v>348</v>
      </c>
      <c r="C253">
        <v>0.25</v>
      </c>
      <c r="D253">
        <f t="shared" si="6"/>
        <v>87</v>
      </c>
      <c r="E253" s="14">
        <f t="shared" si="7"/>
        <v>1330</v>
      </c>
      <c r="F253" s="14">
        <f>D253*NEP!$C$6</f>
        <v>462840</v>
      </c>
    </row>
    <row r="254" spans="1:6" x14ac:dyDescent="0.45">
      <c r="A254" t="s">
        <v>255</v>
      </c>
      <c r="B254">
        <v>71</v>
      </c>
      <c r="C254">
        <v>0.84</v>
      </c>
      <c r="D254">
        <f t="shared" si="6"/>
        <v>59.64</v>
      </c>
      <c r="E254" s="14">
        <f t="shared" si="7"/>
        <v>4468.8</v>
      </c>
      <c r="F254" s="14">
        <f>D254*NEP!$C$6</f>
        <v>317284.8</v>
      </c>
    </row>
    <row r="255" spans="1:6" x14ac:dyDescent="0.45">
      <c r="A255" t="s">
        <v>256</v>
      </c>
      <c r="B255">
        <v>426</v>
      </c>
      <c r="C255">
        <v>0.31</v>
      </c>
      <c r="D255">
        <f t="shared" si="6"/>
        <v>132.06</v>
      </c>
      <c r="E255" s="14">
        <f t="shared" si="7"/>
        <v>1649.2000000000003</v>
      </c>
      <c r="F255" s="14">
        <f>D255*NEP!$C$6</f>
        <v>702559.20000000007</v>
      </c>
    </row>
    <row r="256" spans="1:6" x14ac:dyDescent="0.45">
      <c r="A256" t="s">
        <v>257</v>
      </c>
      <c r="B256">
        <v>90</v>
      </c>
      <c r="C256">
        <v>0.95</v>
      </c>
      <c r="D256">
        <f t="shared" si="6"/>
        <v>85.5</v>
      </c>
      <c r="E256" s="14">
        <f t="shared" si="7"/>
        <v>5054</v>
      </c>
      <c r="F256" s="14">
        <f>D256*NEP!$C$6</f>
        <v>454860</v>
      </c>
    </row>
    <row r="257" spans="1:6" x14ac:dyDescent="0.45">
      <c r="A257" t="s">
        <v>258</v>
      </c>
      <c r="B257">
        <v>436</v>
      </c>
      <c r="C257">
        <v>0.24</v>
      </c>
      <c r="D257">
        <f t="shared" si="6"/>
        <v>104.64</v>
      </c>
      <c r="E257" s="14">
        <f t="shared" si="7"/>
        <v>1276.8000000000002</v>
      </c>
      <c r="F257" s="14">
        <f>D257*NEP!$C$6</f>
        <v>556684.80000000005</v>
      </c>
    </row>
    <row r="258" spans="1:6" x14ac:dyDescent="0.45">
      <c r="A258" t="s">
        <v>259</v>
      </c>
      <c r="B258">
        <v>120</v>
      </c>
      <c r="C258">
        <v>0.23</v>
      </c>
      <c r="D258">
        <f t="shared" ref="D258:D321" si="8">C258*B258</f>
        <v>27.6</v>
      </c>
      <c r="E258" s="14">
        <f t="shared" ref="E258:E321" si="9">F258/B258</f>
        <v>1223.5999999999999</v>
      </c>
      <c r="F258" s="14">
        <f>D258*NEP!$C$6</f>
        <v>146832</v>
      </c>
    </row>
    <row r="259" spans="1:6" x14ac:dyDescent="0.45">
      <c r="A259" t="s">
        <v>260</v>
      </c>
      <c r="B259">
        <v>45</v>
      </c>
      <c r="C259">
        <v>4.6100000000000003</v>
      </c>
      <c r="D259">
        <f t="shared" si="8"/>
        <v>207.45000000000002</v>
      </c>
      <c r="E259" s="14">
        <f t="shared" si="9"/>
        <v>24525.200000000001</v>
      </c>
      <c r="F259" s="14">
        <f>D259*NEP!$C$6</f>
        <v>1103634</v>
      </c>
    </row>
    <row r="260" spans="1:6" x14ac:dyDescent="0.45">
      <c r="A260" t="s">
        <v>261</v>
      </c>
      <c r="B260">
        <v>62</v>
      </c>
      <c r="C260">
        <v>1.94</v>
      </c>
      <c r="D260">
        <f t="shared" si="8"/>
        <v>120.28</v>
      </c>
      <c r="E260" s="14">
        <f t="shared" si="9"/>
        <v>10320.799999999999</v>
      </c>
      <c r="F260" s="14">
        <f>D260*NEP!$C$6</f>
        <v>639889.6</v>
      </c>
    </row>
    <row r="261" spans="1:6" x14ac:dyDescent="0.45">
      <c r="A261" t="s">
        <v>262</v>
      </c>
      <c r="B261">
        <v>68</v>
      </c>
      <c r="C261">
        <v>1.91</v>
      </c>
      <c r="D261">
        <f t="shared" si="8"/>
        <v>129.88</v>
      </c>
      <c r="E261" s="14">
        <f t="shared" si="9"/>
        <v>10161.199999999999</v>
      </c>
      <c r="F261" s="14">
        <f>D261*NEP!$C$6</f>
        <v>690961.6</v>
      </c>
    </row>
    <row r="262" spans="1:6" x14ac:dyDescent="0.45">
      <c r="A262" t="s">
        <v>263</v>
      </c>
      <c r="B262">
        <v>41</v>
      </c>
      <c r="C262">
        <v>2.2599999999999998</v>
      </c>
      <c r="D262">
        <f t="shared" si="8"/>
        <v>92.66</v>
      </c>
      <c r="E262" s="14">
        <f t="shared" si="9"/>
        <v>12023.199999999999</v>
      </c>
      <c r="F262" s="14">
        <f>D262*NEP!$C$6</f>
        <v>492951.19999999995</v>
      </c>
    </row>
    <row r="263" spans="1:6" x14ac:dyDescent="0.45">
      <c r="A263" t="s">
        <v>264</v>
      </c>
      <c r="B263">
        <v>97</v>
      </c>
      <c r="C263">
        <v>2.23</v>
      </c>
      <c r="D263">
        <f t="shared" si="8"/>
        <v>216.31</v>
      </c>
      <c r="E263" s="14">
        <f t="shared" si="9"/>
        <v>11863.6</v>
      </c>
      <c r="F263" s="14">
        <f>D263*NEP!$C$6</f>
        <v>1150769.2</v>
      </c>
    </row>
    <row r="264" spans="1:6" x14ac:dyDescent="0.45">
      <c r="A264" t="s">
        <v>265</v>
      </c>
      <c r="B264">
        <v>238</v>
      </c>
      <c r="C264">
        <v>0.74</v>
      </c>
      <c r="D264">
        <f t="shared" si="8"/>
        <v>176.12</v>
      </c>
      <c r="E264" s="14">
        <f t="shared" si="9"/>
        <v>3936.8</v>
      </c>
      <c r="F264" s="14">
        <f>D264*NEP!$C$6</f>
        <v>936958.4</v>
      </c>
    </row>
    <row r="265" spans="1:6" x14ac:dyDescent="0.45">
      <c r="A265" t="s">
        <v>266</v>
      </c>
      <c r="B265">
        <v>86</v>
      </c>
      <c r="C265">
        <v>1.83</v>
      </c>
      <c r="D265">
        <f t="shared" si="8"/>
        <v>157.38</v>
      </c>
      <c r="E265" s="14">
        <f t="shared" si="9"/>
        <v>9735.6</v>
      </c>
      <c r="F265" s="14">
        <f>D265*NEP!$C$6</f>
        <v>837261.6</v>
      </c>
    </row>
    <row r="266" spans="1:6" x14ac:dyDescent="0.45">
      <c r="A266" t="s">
        <v>267</v>
      </c>
      <c r="B266">
        <v>104</v>
      </c>
      <c r="C266">
        <v>0.72</v>
      </c>
      <c r="D266">
        <f t="shared" si="8"/>
        <v>74.88</v>
      </c>
      <c r="E266" s="14">
        <f t="shared" si="9"/>
        <v>3830.3999999999996</v>
      </c>
      <c r="F266" s="14">
        <f>D266*NEP!$C$6</f>
        <v>398361.59999999998</v>
      </c>
    </row>
    <row r="267" spans="1:6" x14ac:dyDescent="0.45">
      <c r="A267" t="s">
        <v>268</v>
      </c>
      <c r="B267">
        <v>146</v>
      </c>
      <c r="C267">
        <v>0.26</v>
      </c>
      <c r="D267">
        <f t="shared" si="8"/>
        <v>37.96</v>
      </c>
      <c r="E267" s="14">
        <f t="shared" si="9"/>
        <v>1383.2</v>
      </c>
      <c r="F267" s="14">
        <f>D267*NEP!$C$6</f>
        <v>201947.2</v>
      </c>
    </row>
    <row r="268" spans="1:6" x14ac:dyDescent="0.45">
      <c r="A268" t="s">
        <v>269</v>
      </c>
      <c r="B268">
        <v>80</v>
      </c>
      <c r="C268">
        <v>1.77</v>
      </c>
      <c r="D268">
        <f t="shared" si="8"/>
        <v>141.6</v>
      </c>
      <c r="E268" s="14">
        <f t="shared" si="9"/>
        <v>9416.4</v>
      </c>
      <c r="F268" s="14">
        <f>D268*NEP!$C$6</f>
        <v>753312</v>
      </c>
    </row>
    <row r="269" spans="1:6" x14ac:dyDescent="0.45">
      <c r="A269" t="s">
        <v>270</v>
      </c>
      <c r="B269">
        <v>31</v>
      </c>
      <c r="C269">
        <v>0.54</v>
      </c>
      <c r="D269">
        <f t="shared" si="8"/>
        <v>16.740000000000002</v>
      </c>
      <c r="E269" s="14">
        <f t="shared" si="9"/>
        <v>2872.8000000000006</v>
      </c>
      <c r="F269" s="14">
        <f>D269*NEP!$C$6</f>
        <v>89056.800000000017</v>
      </c>
    </row>
    <row r="270" spans="1:6" x14ac:dyDescent="0.45">
      <c r="A270" t="s">
        <v>271</v>
      </c>
      <c r="B270">
        <v>34</v>
      </c>
      <c r="C270">
        <v>2.82</v>
      </c>
      <c r="D270">
        <f t="shared" si="8"/>
        <v>95.88</v>
      </c>
      <c r="E270" s="14">
        <f t="shared" si="9"/>
        <v>15002.4</v>
      </c>
      <c r="F270" s="14">
        <f>D270*NEP!$C$6</f>
        <v>510081.6</v>
      </c>
    </row>
    <row r="271" spans="1:6" x14ac:dyDescent="0.45">
      <c r="A271" t="s">
        <v>272</v>
      </c>
      <c r="B271">
        <v>42</v>
      </c>
      <c r="C271">
        <v>6.93</v>
      </c>
      <c r="D271">
        <f t="shared" si="8"/>
        <v>291.06</v>
      </c>
      <c r="E271" s="14">
        <f t="shared" si="9"/>
        <v>36867.599999999999</v>
      </c>
      <c r="F271" s="14">
        <f>D271*NEP!$C$6</f>
        <v>1548439.2</v>
      </c>
    </row>
    <row r="272" spans="1:6" x14ac:dyDescent="0.45">
      <c r="A272" t="s">
        <v>273</v>
      </c>
      <c r="B272">
        <v>72</v>
      </c>
      <c r="C272">
        <v>2.15</v>
      </c>
      <c r="D272">
        <f t="shared" si="8"/>
        <v>154.79999999999998</v>
      </c>
      <c r="E272" s="14">
        <f t="shared" si="9"/>
        <v>11437.999999999998</v>
      </c>
      <c r="F272" s="14">
        <f>D272*NEP!$C$6</f>
        <v>823535.99999999988</v>
      </c>
    </row>
    <row r="273" spans="1:6" x14ac:dyDescent="0.45">
      <c r="A273" t="s">
        <v>274</v>
      </c>
      <c r="B273">
        <v>172</v>
      </c>
      <c r="C273">
        <v>1.08</v>
      </c>
      <c r="D273">
        <f t="shared" si="8"/>
        <v>185.76000000000002</v>
      </c>
      <c r="E273" s="14">
        <f t="shared" si="9"/>
        <v>5745.6</v>
      </c>
      <c r="F273" s="14">
        <f>D273*NEP!$C$6</f>
        <v>988243.20000000007</v>
      </c>
    </row>
    <row r="274" spans="1:6" x14ac:dyDescent="0.45">
      <c r="A274" t="s">
        <v>275</v>
      </c>
      <c r="B274">
        <v>31</v>
      </c>
      <c r="C274">
        <v>2.38</v>
      </c>
      <c r="D274">
        <f t="shared" si="8"/>
        <v>73.78</v>
      </c>
      <c r="E274" s="14">
        <f t="shared" si="9"/>
        <v>12661.6</v>
      </c>
      <c r="F274" s="14">
        <f>D274*NEP!$C$6</f>
        <v>392509.60000000003</v>
      </c>
    </row>
    <row r="275" spans="1:6" x14ac:dyDescent="0.45">
      <c r="A275" t="s">
        <v>276</v>
      </c>
      <c r="B275">
        <v>170</v>
      </c>
      <c r="C275">
        <v>0.85</v>
      </c>
      <c r="D275">
        <f t="shared" si="8"/>
        <v>144.5</v>
      </c>
      <c r="E275" s="14">
        <f t="shared" si="9"/>
        <v>4522</v>
      </c>
      <c r="F275" s="14">
        <f>D275*NEP!$C$6</f>
        <v>768740</v>
      </c>
    </row>
    <row r="276" spans="1:6" x14ac:dyDescent="0.45">
      <c r="A276" t="s">
        <v>277</v>
      </c>
      <c r="B276">
        <v>59</v>
      </c>
      <c r="C276">
        <v>1.1599999999999999</v>
      </c>
      <c r="D276">
        <f t="shared" si="8"/>
        <v>68.44</v>
      </c>
      <c r="E276" s="14">
        <f t="shared" si="9"/>
        <v>6171.2</v>
      </c>
      <c r="F276" s="14">
        <f>D276*NEP!$C$6</f>
        <v>364100.8</v>
      </c>
    </row>
    <row r="277" spans="1:6" x14ac:dyDescent="0.45">
      <c r="A277" t="s">
        <v>278</v>
      </c>
      <c r="B277">
        <v>41</v>
      </c>
      <c r="C277">
        <v>1.35</v>
      </c>
      <c r="D277">
        <f t="shared" si="8"/>
        <v>55.35</v>
      </c>
      <c r="E277" s="14">
        <f t="shared" si="9"/>
        <v>7182</v>
      </c>
      <c r="F277" s="14">
        <f>D277*NEP!$C$6</f>
        <v>294462</v>
      </c>
    </row>
    <row r="278" spans="1:6" x14ac:dyDescent="0.45">
      <c r="A278" t="s">
        <v>279</v>
      </c>
      <c r="B278">
        <v>146</v>
      </c>
      <c r="C278">
        <v>0.7</v>
      </c>
      <c r="D278">
        <f t="shared" si="8"/>
        <v>102.19999999999999</v>
      </c>
      <c r="E278" s="14">
        <f t="shared" si="9"/>
        <v>3723.9999999999991</v>
      </c>
      <c r="F278" s="14">
        <f>D278*NEP!$C$6</f>
        <v>543703.99999999988</v>
      </c>
    </row>
    <row r="279" spans="1:6" x14ac:dyDescent="0.45">
      <c r="A279" t="s">
        <v>280</v>
      </c>
      <c r="B279">
        <v>56</v>
      </c>
      <c r="C279">
        <v>0.24</v>
      </c>
      <c r="D279">
        <f t="shared" si="8"/>
        <v>13.44</v>
      </c>
      <c r="E279" s="14">
        <f t="shared" si="9"/>
        <v>1276.8</v>
      </c>
      <c r="F279" s="14">
        <f>D279*NEP!$C$6</f>
        <v>71500.800000000003</v>
      </c>
    </row>
    <row r="280" spans="1:6" x14ac:dyDescent="0.45">
      <c r="A280" t="s">
        <v>281</v>
      </c>
      <c r="B280">
        <v>52</v>
      </c>
      <c r="C280">
        <v>1.87</v>
      </c>
      <c r="D280">
        <f t="shared" si="8"/>
        <v>97.240000000000009</v>
      </c>
      <c r="E280" s="14">
        <f t="shared" si="9"/>
        <v>9948.4000000000015</v>
      </c>
      <c r="F280" s="14">
        <f>D280*NEP!$C$6</f>
        <v>517316.80000000005</v>
      </c>
    </row>
    <row r="281" spans="1:6" x14ac:dyDescent="0.45">
      <c r="A281" t="s">
        <v>282</v>
      </c>
      <c r="B281">
        <v>107</v>
      </c>
      <c r="C281">
        <v>0.79</v>
      </c>
      <c r="D281">
        <f t="shared" si="8"/>
        <v>84.53</v>
      </c>
      <c r="E281" s="14">
        <f t="shared" si="9"/>
        <v>4202.8</v>
      </c>
      <c r="F281" s="14">
        <f>D281*NEP!$C$6</f>
        <v>449699.60000000003</v>
      </c>
    </row>
    <row r="282" spans="1:6" x14ac:dyDescent="0.45">
      <c r="A282" t="s">
        <v>283</v>
      </c>
      <c r="B282" s="2">
        <v>15430</v>
      </c>
      <c r="C282">
        <v>0.1</v>
      </c>
      <c r="D282">
        <f t="shared" si="8"/>
        <v>1543</v>
      </c>
      <c r="E282" s="14">
        <f t="shared" si="9"/>
        <v>532</v>
      </c>
      <c r="F282" s="14">
        <f>D282*NEP!$C$6</f>
        <v>8208760</v>
      </c>
    </row>
    <row r="283" spans="1:6" x14ac:dyDescent="0.45">
      <c r="A283" t="s">
        <v>284</v>
      </c>
      <c r="B283">
        <v>37</v>
      </c>
      <c r="C283">
        <v>0.59</v>
      </c>
      <c r="D283">
        <f t="shared" si="8"/>
        <v>21.83</v>
      </c>
      <c r="E283" s="14">
        <f t="shared" si="9"/>
        <v>3138.7999999999997</v>
      </c>
      <c r="F283" s="14">
        <f>D283*NEP!$C$6</f>
        <v>116135.59999999999</v>
      </c>
    </row>
    <row r="284" spans="1:6" x14ac:dyDescent="0.45">
      <c r="A284" t="s">
        <v>285</v>
      </c>
      <c r="B284">
        <v>280</v>
      </c>
      <c r="C284">
        <v>1.3</v>
      </c>
      <c r="D284">
        <f t="shared" si="8"/>
        <v>364</v>
      </c>
      <c r="E284" s="14">
        <f t="shared" si="9"/>
        <v>6916</v>
      </c>
      <c r="F284" s="14">
        <f>D284*NEP!$C$6</f>
        <v>1936480</v>
      </c>
    </row>
    <row r="285" spans="1:6" x14ac:dyDescent="0.45">
      <c r="A285" t="s">
        <v>286</v>
      </c>
      <c r="B285">
        <v>357</v>
      </c>
      <c r="C285">
        <v>0.44</v>
      </c>
      <c r="D285">
        <f t="shared" si="8"/>
        <v>157.08000000000001</v>
      </c>
      <c r="E285" s="14">
        <f t="shared" si="9"/>
        <v>2340.8000000000002</v>
      </c>
      <c r="F285" s="14">
        <f>D285*NEP!$C$6</f>
        <v>835665.60000000009</v>
      </c>
    </row>
    <row r="286" spans="1:6" x14ac:dyDescent="0.45">
      <c r="A286" t="s">
        <v>287</v>
      </c>
      <c r="B286">
        <v>57</v>
      </c>
      <c r="C286">
        <v>0.44</v>
      </c>
      <c r="D286">
        <f t="shared" si="8"/>
        <v>25.080000000000002</v>
      </c>
      <c r="E286" s="14">
        <f t="shared" si="9"/>
        <v>2340.8000000000002</v>
      </c>
      <c r="F286" s="14">
        <f>D286*NEP!$C$6</f>
        <v>133425.60000000001</v>
      </c>
    </row>
    <row r="287" spans="1:6" x14ac:dyDescent="0.45">
      <c r="A287" t="s">
        <v>288</v>
      </c>
      <c r="B287">
        <v>278</v>
      </c>
      <c r="C287">
        <v>0.15</v>
      </c>
      <c r="D287">
        <f t="shared" si="8"/>
        <v>41.699999999999996</v>
      </c>
      <c r="E287" s="14">
        <f t="shared" si="9"/>
        <v>797.99999999999989</v>
      </c>
      <c r="F287" s="14">
        <f>D287*NEP!$C$6</f>
        <v>221843.99999999997</v>
      </c>
    </row>
    <row r="288" spans="1:6" x14ac:dyDescent="0.45">
      <c r="A288" t="s">
        <v>289</v>
      </c>
      <c r="B288">
        <v>78</v>
      </c>
      <c r="C288">
        <v>1.39</v>
      </c>
      <c r="D288">
        <f t="shared" si="8"/>
        <v>108.41999999999999</v>
      </c>
      <c r="E288" s="14">
        <f t="shared" si="9"/>
        <v>7394.7999999999984</v>
      </c>
      <c r="F288" s="14">
        <f>D288*NEP!$C$6</f>
        <v>576794.39999999991</v>
      </c>
    </row>
    <row r="289" spans="1:6" x14ac:dyDescent="0.45">
      <c r="A289" t="s">
        <v>290</v>
      </c>
      <c r="B289">
        <v>190</v>
      </c>
      <c r="C289">
        <v>0.41</v>
      </c>
      <c r="D289">
        <f t="shared" si="8"/>
        <v>77.899999999999991</v>
      </c>
      <c r="E289" s="14">
        <f t="shared" si="9"/>
        <v>2181.1999999999998</v>
      </c>
      <c r="F289" s="14">
        <f>D289*NEP!$C$6</f>
        <v>414427.99999999994</v>
      </c>
    </row>
    <row r="290" spans="1:6" x14ac:dyDescent="0.45">
      <c r="A290" t="s">
        <v>291</v>
      </c>
      <c r="B290">
        <v>80</v>
      </c>
      <c r="C290">
        <v>2.0499999999999998</v>
      </c>
      <c r="D290">
        <f t="shared" si="8"/>
        <v>164</v>
      </c>
      <c r="E290" s="14">
        <f t="shared" si="9"/>
        <v>10906</v>
      </c>
      <c r="F290" s="14">
        <f>D290*NEP!$C$6</f>
        <v>872480</v>
      </c>
    </row>
    <row r="291" spans="1:6" x14ac:dyDescent="0.45">
      <c r="A291" t="s">
        <v>292</v>
      </c>
      <c r="B291">
        <v>173</v>
      </c>
      <c r="C291">
        <v>0.63</v>
      </c>
      <c r="D291">
        <f t="shared" si="8"/>
        <v>108.99</v>
      </c>
      <c r="E291" s="14">
        <f t="shared" si="9"/>
        <v>3351.5999999999995</v>
      </c>
      <c r="F291" s="14">
        <f>D291*NEP!$C$6</f>
        <v>579826.79999999993</v>
      </c>
    </row>
    <row r="292" spans="1:6" x14ac:dyDescent="0.45">
      <c r="A292" t="s">
        <v>293</v>
      </c>
      <c r="B292">
        <v>121</v>
      </c>
      <c r="C292">
        <v>0.21</v>
      </c>
      <c r="D292">
        <f t="shared" si="8"/>
        <v>25.41</v>
      </c>
      <c r="E292" s="14">
        <f t="shared" si="9"/>
        <v>1117.2</v>
      </c>
      <c r="F292" s="14">
        <f>D292*NEP!$C$6</f>
        <v>135181.20000000001</v>
      </c>
    </row>
    <row r="293" spans="1:6" x14ac:dyDescent="0.45">
      <c r="A293" t="s">
        <v>294</v>
      </c>
      <c r="B293">
        <v>94</v>
      </c>
      <c r="C293">
        <v>1.38</v>
      </c>
      <c r="D293">
        <f t="shared" si="8"/>
        <v>129.72</v>
      </c>
      <c r="E293" s="14">
        <f t="shared" si="9"/>
        <v>7341.6</v>
      </c>
      <c r="F293" s="14">
        <f>D293*NEP!$C$6</f>
        <v>690110.4</v>
      </c>
    </row>
    <row r="294" spans="1:6" x14ac:dyDescent="0.45">
      <c r="A294" t="s">
        <v>295</v>
      </c>
      <c r="B294">
        <v>36</v>
      </c>
      <c r="C294">
        <v>0.82</v>
      </c>
      <c r="D294">
        <f t="shared" si="8"/>
        <v>29.52</v>
      </c>
      <c r="E294" s="14">
        <f t="shared" si="9"/>
        <v>4362.3999999999996</v>
      </c>
      <c r="F294" s="14">
        <f>D294*NEP!$C$6</f>
        <v>157046.39999999999</v>
      </c>
    </row>
    <row r="295" spans="1:6" x14ac:dyDescent="0.45">
      <c r="A295" t="s">
        <v>296</v>
      </c>
      <c r="B295">
        <v>108</v>
      </c>
      <c r="C295">
        <v>0.85</v>
      </c>
      <c r="D295">
        <f t="shared" si="8"/>
        <v>91.8</v>
      </c>
      <c r="E295" s="14">
        <f t="shared" si="9"/>
        <v>4522</v>
      </c>
      <c r="F295" s="14">
        <f>D295*NEP!$C$6</f>
        <v>488376</v>
      </c>
    </row>
    <row r="296" spans="1:6" x14ac:dyDescent="0.45">
      <c r="A296" t="s">
        <v>297</v>
      </c>
      <c r="B296">
        <v>50</v>
      </c>
      <c r="C296">
        <v>0.65</v>
      </c>
      <c r="D296">
        <f t="shared" si="8"/>
        <v>32.5</v>
      </c>
      <c r="E296" s="14">
        <f t="shared" si="9"/>
        <v>3458</v>
      </c>
      <c r="F296" s="14">
        <f>D296*NEP!$C$6</f>
        <v>172900</v>
      </c>
    </row>
    <row r="297" spans="1:6" x14ac:dyDescent="0.45">
      <c r="A297" t="s">
        <v>298</v>
      </c>
      <c r="B297">
        <v>54</v>
      </c>
      <c r="C297">
        <v>0.41</v>
      </c>
      <c r="D297">
        <f t="shared" si="8"/>
        <v>22.139999999999997</v>
      </c>
      <c r="E297" s="14">
        <f t="shared" si="9"/>
        <v>2181.1999999999998</v>
      </c>
      <c r="F297" s="14">
        <f>D297*NEP!$C$6</f>
        <v>117784.79999999999</v>
      </c>
    </row>
    <row r="298" spans="1:6" x14ac:dyDescent="0.45">
      <c r="A298" t="s">
        <v>299</v>
      </c>
      <c r="B298">
        <v>58</v>
      </c>
      <c r="C298">
        <v>0.41</v>
      </c>
      <c r="D298">
        <f t="shared" si="8"/>
        <v>23.779999999999998</v>
      </c>
      <c r="E298" s="14">
        <f t="shared" si="9"/>
        <v>2181.1999999999998</v>
      </c>
      <c r="F298" s="14">
        <f>D298*NEP!$C$6</f>
        <v>126509.59999999999</v>
      </c>
    </row>
    <row r="299" spans="1:6" x14ac:dyDescent="0.45">
      <c r="A299" t="s">
        <v>300</v>
      </c>
      <c r="B299">
        <v>35</v>
      </c>
      <c r="C299">
        <v>0.28999999999999998</v>
      </c>
      <c r="D299">
        <f t="shared" si="8"/>
        <v>10.149999999999999</v>
      </c>
      <c r="E299" s="14">
        <f t="shared" si="9"/>
        <v>1542.7999999999997</v>
      </c>
      <c r="F299" s="14">
        <f>D299*NEP!$C$6</f>
        <v>53997.999999999993</v>
      </c>
    </row>
    <row r="300" spans="1:6" x14ac:dyDescent="0.45">
      <c r="A300" t="s">
        <v>301</v>
      </c>
      <c r="B300">
        <v>143</v>
      </c>
      <c r="C300">
        <v>2.19</v>
      </c>
      <c r="D300">
        <f t="shared" si="8"/>
        <v>313.17</v>
      </c>
      <c r="E300" s="14">
        <f t="shared" si="9"/>
        <v>11650.800000000001</v>
      </c>
      <c r="F300" s="14">
        <f>D300*NEP!$C$6</f>
        <v>1666064.4000000001</v>
      </c>
    </row>
    <row r="301" spans="1:6" x14ac:dyDescent="0.45">
      <c r="A301" t="s">
        <v>302</v>
      </c>
      <c r="B301">
        <v>65</v>
      </c>
      <c r="C301">
        <v>1.55</v>
      </c>
      <c r="D301">
        <f t="shared" si="8"/>
        <v>100.75</v>
      </c>
      <c r="E301" s="14">
        <f t="shared" si="9"/>
        <v>8246</v>
      </c>
      <c r="F301" s="14">
        <f>D301*NEP!$C$6</f>
        <v>535990</v>
      </c>
    </row>
    <row r="302" spans="1:6" x14ac:dyDescent="0.45">
      <c r="A302" t="s">
        <v>303</v>
      </c>
      <c r="B302">
        <v>47</v>
      </c>
      <c r="C302">
        <v>1.47</v>
      </c>
      <c r="D302">
        <f t="shared" si="8"/>
        <v>69.09</v>
      </c>
      <c r="E302" s="14">
        <f t="shared" si="9"/>
        <v>7820.4000000000005</v>
      </c>
      <c r="F302" s="14">
        <f>D302*NEP!$C$6</f>
        <v>367558.80000000005</v>
      </c>
    </row>
    <row r="303" spans="1:6" x14ac:dyDescent="0.45">
      <c r="A303" t="s">
        <v>304</v>
      </c>
      <c r="B303">
        <v>147</v>
      </c>
      <c r="C303">
        <v>1.29</v>
      </c>
      <c r="D303">
        <f t="shared" si="8"/>
        <v>189.63</v>
      </c>
      <c r="E303" s="14">
        <f t="shared" si="9"/>
        <v>6862.8</v>
      </c>
      <c r="F303" s="14">
        <f>D303*NEP!$C$6</f>
        <v>1008831.6</v>
      </c>
    </row>
    <row r="304" spans="1:6" x14ac:dyDescent="0.45">
      <c r="A304" t="s">
        <v>305</v>
      </c>
      <c r="B304">
        <v>92</v>
      </c>
      <c r="C304">
        <v>0.64</v>
      </c>
      <c r="D304">
        <f t="shared" si="8"/>
        <v>58.88</v>
      </c>
      <c r="E304" s="14">
        <f t="shared" si="9"/>
        <v>3404.8</v>
      </c>
      <c r="F304" s="14">
        <f>D304*NEP!$C$6</f>
        <v>313241.60000000003</v>
      </c>
    </row>
    <row r="305" spans="1:6" x14ac:dyDescent="0.45">
      <c r="A305" t="s">
        <v>306</v>
      </c>
      <c r="B305">
        <v>73</v>
      </c>
      <c r="C305">
        <v>0.97</v>
      </c>
      <c r="D305">
        <f t="shared" si="8"/>
        <v>70.81</v>
      </c>
      <c r="E305" s="14">
        <f t="shared" si="9"/>
        <v>5160.4000000000005</v>
      </c>
      <c r="F305" s="14">
        <f>D305*NEP!$C$6</f>
        <v>376709.2</v>
      </c>
    </row>
    <row r="306" spans="1:6" x14ac:dyDescent="0.45">
      <c r="A306" t="s">
        <v>307</v>
      </c>
      <c r="B306">
        <v>30</v>
      </c>
      <c r="C306">
        <v>1.1399999999999999</v>
      </c>
      <c r="D306">
        <f t="shared" si="8"/>
        <v>34.199999999999996</v>
      </c>
      <c r="E306" s="14">
        <f t="shared" si="9"/>
        <v>6064.7999999999993</v>
      </c>
      <c r="F306" s="14">
        <f>D306*NEP!$C$6</f>
        <v>181943.99999999997</v>
      </c>
    </row>
    <row r="307" spans="1:6" x14ac:dyDescent="0.45">
      <c r="A307" t="s">
        <v>308</v>
      </c>
      <c r="B307">
        <v>134</v>
      </c>
      <c r="C307">
        <v>0.5</v>
      </c>
      <c r="D307">
        <f t="shared" si="8"/>
        <v>67</v>
      </c>
      <c r="E307" s="14">
        <f t="shared" si="9"/>
        <v>2660</v>
      </c>
      <c r="F307" s="14">
        <f>D307*NEP!$C$6</f>
        <v>356440</v>
      </c>
    </row>
    <row r="308" spans="1:6" x14ac:dyDescent="0.45">
      <c r="A308" t="s">
        <v>309</v>
      </c>
      <c r="B308">
        <v>254</v>
      </c>
      <c r="C308">
        <v>0.5</v>
      </c>
      <c r="D308">
        <f t="shared" si="8"/>
        <v>127</v>
      </c>
      <c r="E308" s="14">
        <f t="shared" si="9"/>
        <v>2660</v>
      </c>
      <c r="F308" s="14">
        <f>D308*NEP!$C$6</f>
        <v>675640</v>
      </c>
    </row>
    <row r="309" spans="1:6" x14ac:dyDescent="0.45">
      <c r="A309" t="s">
        <v>310</v>
      </c>
      <c r="B309">
        <v>30</v>
      </c>
      <c r="C309">
        <v>0.98</v>
      </c>
      <c r="D309">
        <f t="shared" si="8"/>
        <v>29.4</v>
      </c>
      <c r="E309" s="14">
        <f t="shared" si="9"/>
        <v>5213.6000000000004</v>
      </c>
      <c r="F309" s="14">
        <f>D309*NEP!$C$6</f>
        <v>156408</v>
      </c>
    </row>
    <row r="310" spans="1:6" x14ac:dyDescent="0.45">
      <c r="A310" t="s">
        <v>311</v>
      </c>
      <c r="B310">
        <v>30</v>
      </c>
      <c r="C310">
        <v>0.42</v>
      </c>
      <c r="D310">
        <f t="shared" si="8"/>
        <v>12.6</v>
      </c>
      <c r="E310" s="14">
        <f t="shared" si="9"/>
        <v>2234.4</v>
      </c>
      <c r="F310" s="14">
        <f>D310*NEP!$C$6</f>
        <v>67032</v>
      </c>
    </row>
    <row r="311" spans="1:6" x14ac:dyDescent="0.45">
      <c r="A311" t="s">
        <v>312</v>
      </c>
      <c r="B311">
        <v>46</v>
      </c>
      <c r="C311">
        <v>0.59</v>
      </c>
      <c r="D311">
        <f t="shared" si="8"/>
        <v>27.139999999999997</v>
      </c>
      <c r="E311" s="14">
        <f t="shared" si="9"/>
        <v>3138.7999999999997</v>
      </c>
      <c r="F311" s="14">
        <f>D311*NEP!$C$6</f>
        <v>144384.79999999999</v>
      </c>
    </row>
    <row r="312" spans="1:6" x14ac:dyDescent="0.45">
      <c r="A312" t="s">
        <v>313</v>
      </c>
      <c r="B312">
        <v>278</v>
      </c>
      <c r="C312">
        <v>0.23</v>
      </c>
      <c r="D312">
        <f t="shared" si="8"/>
        <v>63.940000000000005</v>
      </c>
      <c r="E312" s="14">
        <f t="shared" si="9"/>
        <v>1223.6000000000001</v>
      </c>
      <c r="F312" s="14">
        <f>D312*NEP!$C$6</f>
        <v>340160.80000000005</v>
      </c>
    </row>
    <row r="313" spans="1:6" x14ac:dyDescent="0.45">
      <c r="A313" t="s">
        <v>314</v>
      </c>
      <c r="B313">
        <v>187</v>
      </c>
      <c r="C313">
        <v>3.89</v>
      </c>
      <c r="D313">
        <f t="shared" si="8"/>
        <v>727.43000000000006</v>
      </c>
      <c r="E313" s="14">
        <f t="shared" si="9"/>
        <v>20694.800000000003</v>
      </c>
      <c r="F313" s="14">
        <f>D313*NEP!$C$6</f>
        <v>3869927.6000000006</v>
      </c>
    </row>
    <row r="314" spans="1:6" x14ac:dyDescent="0.45">
      <c r="A314" t="s">
        <v>315</v>
      </c>
      <c r="B314">
        <v>509</v>
      </c>
      <c r="C314">
        <v>2.35</v>
      </c>
      <c r="D314">
        <f t="shared" si="8"/>
        <v>1196.1500000000001</v>
      </c>
      <c r="E314" s="14">
        <f t="shared" si="9"/>
        <v>12502.000000000002</v>
      </c>
      <c r="F314" s="14">
        <f>D314*NEP!$C$6</f>
        <v>6363518.0000000009</v>
      </c>
    </row>
    <row r="315" spans="1:6" x14ac:dyDescent="0.45">
      <c r="A315" t="s">
        <v>316</v>
      </c>
      <c r="B315">
        <v>461</v>
      </c>
      <c r="C315">
        <v>1.89</v>
      </c>
      <c r="D315">
        <f t="shared" si="8"/>
        <v>871.29</v>
      </c>
      <c r="E315" s="14">
        <f t="shared" si="9"/>
        <v>10054.799999999999</v>
      </c>
      <c r="F315" s="14">
        <f>D315*NEP!$C$6</f>
        <v>4635262.8</v>
      </c>
    </row>
    <row r="316" spans="1:6" x14ac:dyDescent="0.45">
      <c r="A316" t="s">
        <v>317</v>
      </c>
      <c r="B316">
        <v>55</v>
      </c>
      <c r="C316">
        <v>1.67</v>
      </c>
      <c r="D316">
        <f t="shared" si="8"/>
        <v>91.85</v>
      </c>
      <c r="E316" s="14">
        <f t="shared" si="9"/>
        <v>8884.4</v>
      </c>
      <c r="F316" s="14">
        <f>D316*NEP!$C$6</f>
        <v>488641.99999999994</v>
      </c>
    </row>
    <row r="317" spans="1:6" x14ac:dyDescent="0.45">
      <c r="A317" t="s">
        <v>318</v>
      </c>
      <c r="B317">
        <v>41</v>
      </c>
      <c r="C317">
        <v>1.1100000000000001</v>
      </c>
      <c r="D317">
        <f t="shared" si="8"/>
        <v>45.510000000000005</v>
      </c>
      <c r="E317" s="14">
        <f t="shared" si="9"/>
        <v>5905.2000000000007</v>
      </c>
      <c r="F317" s="14">
        <f>D317*NEP!$C$6</f>
        <v>242113.20000000004</v>
      </c>
    </row>
    <row r="318" spans="1:6" x14ac:dyDescent="0.45">
      <c r="A318" t="s">
        <v>319</v>
      </c>
      <c r="B318">
        <v>362</v>
      </c>
      <c r="C318">
        <v>0.52</v>
      </c>
      <c r="D318">
        <f t="shared" si="8"/>
        <v>188.24</v>
      </c>
      <c r="E318" s="14">
        <f t="shared" si="9"/>
        <v>2766.4</v>
      </c>
      <c r="F318" s="14">
        <f>D318*NEP!$C$6</f>
        <v>1001436.8</v>
      </c>
    </row>
    <row r="319" spans="1:6" x14ac:dyDescent="0.45">
      <c r="A319" t="s">
        <v>320</v>
      </c>
      <c r="B319">
        <v>367</v>
      </c>
      <c r="C319">
        <v>1.77</v>
      </c>
      <c r="D319">
        <f t="shared" si="8"/>
        <v>649.59</v>
      </c>
      <c r="E319" s="14">
        <f t="shared" si="9"/>
        <v>9416.4000000000015</v>
      </c>
      <c r="F319" s="14">
        <f>D319*NEP!$C$6</f>
        <v>3455818.8000000003</v>
      </c>
    </row>
    <row r="320" spans="1:6" x14ac:dyDescent="0.45">
      <c r="A320" t="s">
        <v>321</v>
      </c>
      <c r="B320" s="2">
        <v>1023</v>
      </c>
      <c r="C320">
        <v>1.17</v>
      </c>
      <c r="D320">
        <f t="shared" si="8"/>
        <v>1196.9099999999999</v>
      </c>
      <c r="E320" s="14">
        <f t="shared" si="9"/>
        <v>6224.4</v>
      </c>
      <c r="F320" s="14">
        <f>D320*NEP!$C$6</f>
        <v>6367561.1999999993</v>
      </c>
    </row>
    <row r="321" spans="1:6" x14ac:dyDescent="0.45">
      <c r="A321" t="s">
        <v>322</v>
      </c>
      <c r="B321">
        <v>740</v>
      </c>
      <c r="C321">
        <v>0.86</v>
      </c>
      <c r="D321">
        <f t="shared" si="8"/>
        <v>636.4</v>
      </c>
      <c r="E321" s="14">
        <f t="shared" si="9"/>
        <v>4575.2</v>
      </c>
      <c r="F321" s="14">
        <f>D321*NEP!$C$6</f>
        <v>3385648</v>
      </c>
    </row>
    <row r="322" spans="1:6" x14ac:dyDescent="0.45">
      <c r="A322" t="s">
        <v>323</v>
      </c>
      <c r="B322">
        <v>33</v>
      </c>
      <c r="C322">
        <v>1.53</v>
      </c>
      <c r="D322">
        <f t="shared" ref="D322:D385" si="10">C322*B322</f>
        <v>50.49</v>
      </c>
      <c r="E322" s="14">
        <f t="shared" ref="E322:E385" si="11">F322/B322</f>
        <v>8139.5999999999995</v>
      </c>
      <c r="F322" s="14">
        <f>D322*NEP!$C$6</f>
        <v>268606.8</v>
      </c>
    </row>
    <row r="323" spans="1:6" x14ac:dyDescent="0.45">
      <c r="A323" t="s">
        <v>324</v>
      </c>
      <c r="B323">
        <v>165</v>
      </c>
      <c r="C323">
        <v>0.57999999999999996</v>
      </c>
      <c r="D323">
        <f t="shared" si="10"/>
        <v>95.699999999999989</v>
      </c>
      <c r="E323" s="14">
        <f t="shared" si="11"/>
        <v>3085.5999999999995</v>
      </c>
      <c r="F323" s="14">
        <f>D323*NEP!$C$6</f>
        <v>509123.99999999994</v>
      </c>
    </row>
    <row r="324" spans="1:6" x14ac:dyDescent="0.45">
      <c r="A324" t="s">
        <v>325</v>
      </c>
      <c r="B324">
        <v>55</v>
      </c>
      <c r="C324">
        <v>0.21</v>
      </c>
      <c r="D324">
        <f t="shared" si="10"/>
        <v>11.549999999999999</v>
      </c>
      <c r="E324" s="14">
        <f t="shared" si="11"/>
        <v>1117.1999999999998</v>
      </c>
      <c r="F324" s="14">
        <f>D324*NEP!$C$6</f>
        <v>61445.999999999993</v>
      </c>
    </row>
    <row r="325" spans="1:6" x14ac:dyDescent="0.45">
      <c r="A325" t="s">
        <v>326</v>
      </c>
      <c r="B325">
        <v>264</v>
      </c>
      <c r="C325">
        <v>0.87</v>
      </c>
      <c r="D325">
        <f t="shared" si="10"/>
        <v>229.68</v>
      </c>
      <c r="E325" s="14">
        <f t="shared" si="11"/>
        <v>4628.4000000000005</v>
      </c>
      <c r="F325" s="14">
        <f>D325*NEP!$C$6</f>
        <v>1221897.6000000001</v>
      </c>
    </row>
    <row r="326" spans="1:6" x14ac:dyDescent="0.45">
      <c r="A326" t="s">
        <v>327</v>
      </c>
      <c r="B326">
        <v>415</v>
      </c>
      <c r="C326">
        <v>0.4</v>
      </c>
      <c r="D326">
        <f t="shared" si="10"/>
        <v>166</v>
      </c>
      <c r="E326" s="14">
        <f t="shared" si="11"/>
        <v>2128</v>
      </c>
      <c r="F326" s="14">
        <f>D326*NEP!$C$6</f>
        <v>883120</v>
      </c>
    </row>
    <row r="327" spans="1:6" x14ac:dyDescent="0.45">
      <c r="A327" t="s">
        <v>328</v>
      </c>
      <c r="B327">
        <v>490</v>
      </c>
      <c r="C327">
        <v>0.18</v>
      </c>
      <c r="D327">
        <f t="shared" si="10"/>
        <v>88.2</v>
      </c>
      <c r="E327" s="14">
        <f t="shared" si="11"/>
        <v>957.6</v>
      </c>
      <c r="F327" s="14">
        <f>D327*NEP!$C$6</f>
        <v>469224</v>
      </c>
    </row>
    <row r="328" spans="1:6" x14ac:dyDescent="0.45">
      <c r="A328" t="s">
        <v>329</v>
      </c>
      <c r="B328">
        <v>42</v>
      </c>
      <c r="C328">
        <v>3.77</v>
      </c>
      <c r="D328">
        <f t="shared" si="10"/>
        <v>158.34</v>
      </c>
      <c r="E328" s="14">
        <f t="shared" si="11"/>
        <v>20056.400000000001</v>
      </c>
      <c r="F328" s="14">
        <f>D328*NEP!$C$6</f>
        <v>842368.8</v>
      </c>
    </row>
    <row r="329" spans="1:6" x14ac:dyDescent="0.45">
      <c r="A329" t="s">
        <v>330</v>
      </c>
      <c r="B329">
        <v>39</v>
      </c>
      <c r="C329">
        <v>2.5</v>
      </c>
      <c r="D329">
        <f t="shared" si="10"/>
        <v>97.5</v>
      </c>
      <c r="E329" s="14">
        <f t="shared" si="11"/>
        <v>13300</v>
      </c>
      <c r="F329" s="14">
        <f>D329*NEP!$C$6</f>
        <v>518700</v>
      </c>
    </row>
    <row r="330" spans="1:6" x14ac:dyDescent="0.45">
      <c r="A330" t="s">
        <v>331</v>
      </c>
      <c r="B330">
        <v>58</v>
      </c>
      <c r="C330">
        <v>1.34</v>
      </c>
      <c r="D330">
        <f t="shared" si="10"/>
        <v>77.72</v>
      </c>
      <c r="E330" s="14">
        <f t="shared" si="11"/>
        <v>7128.7999999999993</v>
      </c>
      <c r="F330" s="14">
        <f>D330*NEP!$C$6</f>
        <v>413470.39999999997</v>
      </c>
    </row>
    <row r="331" spans="1:6" x14ac:dyDescent="0.45">
      <c r="A331" t="s">
        <v>332</v>
      </c>
      <c r="B331">
        <v>66</v>
      </c>
      <c r="C331">
        <v>1.75</v>
      </c>
      <c r="D331">
        <f t="shared" si="10"/>
        <v>115.5</v>
      </c>
      <c r="E331" s="14">
        <f t="shared" si="11"/>
        <v>9310</v>
      </c>
      <c r="F331" s="14">
        <f>D331*NEP!$C$6</f>
        <v>614460</v>
      </c>
    </row>
    <row r="332" spans="1:6" x14ac:dyDescent="0.45">
      <c r="A332" t="s">
        <v>333</v>
      </c>
      <c r="B332">
        <v>83</v>
      </c>
      <c r="C332">
        <v>3.04</v>
      </c>
      <c r="D332">
        <f t="shared" si="10"/>
        <v>252.32</v>
      </c>
      <c r="E332" s="14">
        <f t="shared" si="11"/>
        <v>16172.8</v>
      </c>
      <c r="F332" s="14">
        <f>D332*NEP!$C$6</f>
        <v>1342342.4</v>
      </c>
    </row>
    <row r="333" spans="1:6" x14ac:dyDescent="0.45">
      <c r="A333" t="s">
        <v>334</v>
      </c>
      <c r="B333">
        <v>200</v>
      </c>
      <c r="C333">
        <v>1.55</v>
      </c>
      <c r="D333">
        <f t="shared" si="10"/>
        <v>310</v>
      </c>
      <c r="E333" s="14">
        <f t="shared" si="11"/>
        <v>8246</v>
      </c>
      <c r="F333" s="14">
        <f>D333*NEP!$C$6</f>
        <v>1649200</v>
      </c>
    </row>
    <row r="334" spans="1:6" x14ac:dyDescent="0.45">
      <c r="A334" t="s">
        <v>335</v>
      </c>
      <c r="B334">
        <v>334</v>
      </c>
      <c r="C334">
        <v>1.03</v>
      </c>
      <c r="D334">
        <f t="shared" si="10"/>
        <v>344.02</v>
      </c>
      <c r="E334" s="14">
        <f t="shared" si="11"/>
        <v>5479.5999999999995</v>
      </c>
      <c r="F334" s="14">
        <f>D334*NEP!$C$6</f>
        <v>1830186.4</v>
      </c>
    </row>
    <row r="335" spans="1:6" x14ac:dyDescent="0.45">
      <c r="A335" t="s">
        <v>336</v>
      </c>
      <c r="B335">
        <v>478</v>
      </c>
      <c r="C335">
        <v>0.7</v>
      </c>
      <c r="D335">
        <f t="shared" si="10"/>
        <v>334.59999999999997</v>
      </c>
      <c r="E335" s="14">
        <f t="shared" si="11"/>
        <v>3723.9999999999995</v>
      </c>
      <c r="F335" s="14">
        <f>D335*NEP!$C$6</f>
        <v>1780071.9999999998</v>
      </c>
    </row>
    <row r="336" spans="1:6" x14ac:dyDescent="0.45">
      <c r="A336" t="s">
        <v>337</v>
      </c>
      <c r="B336">
        <v>92</v>
      </c>
      <c r="C336">
        <v>1.71</v>
      </c>
      <c r="D336">
        <f t="shared" si="10"/>
        <v>157.32</v>
      </c>
      <c r="E336" s="14">
        <f t="shared" si="11"/>
        <v>9097.1999999999989</v>
      </c>
      <c r="F336" s="14">
        <f>D336*NEP!$C$6</f>
        <v>836942.39999999991</v>
      </c>
    </row>
    <row r="337" spans="1:6" x14ac:dyDescent="0.45">
      <c r="A337" t="s">
        <v>338</v>
      </c>
      <c r="B337">
        <v>90</v>
      </c>
      <c r="C337">
        <v>0.21</v>
      </c>
      <c r="D337">
        <f t="shared" si="10"/>
        <v>18.899999999999999</v>
      </c>
      <c r="E337" s="14">
        <f t="shared" si="11"/>
        <v>1117.1999999999998</v>
      </c>
      <c r="F337" s="14">
        <f>D337*NEP!$C$6</f>
        <v>100547.99999999999</v>
      </c>
    </row>
    <row r="338" spans="1:6" x14ac:dyDescent="0.45">
      <c r="A338" t="s">
        <v>339</v>
      </c>
      <c r="B338">
        <v>106</v>
      </c>
      <c r="C338">
        <v>1.31</v>
      </c>
      <c r="D338">
        <f t="shared" si="10"/>
        <v>138.86000000000001</v>
      </c>
      <c r="E338" s="14">
        <f t="shared" si="11"/>
        <v>6969.2000000000007</v>
      </c>
      <c r="F338" s="14">
        <f>D338*NEP!$C$6</f>
        <v>738735.20000000007</v>
      </c>
    </row>
    <row r="339" spans="1:6" x14ac:dyDescent="0.45">
      <c r="A339" t="s">
        <v>340</v>
      </c>
      <c r="B339">
        <v>123</v>
      </c>
      <c r="C339">
        <v>0.35</v>
      </c>
      <c r="D339">
        <f t="shared" si="10"/>
        <v>43.05</v>
      </c>
      <c r="E339" s="14">
        <f t="shared" si="11"/>
        <v>1861.9999999999998</v>
      </c>
      <c r="F339" s="14">
        <f>D339*NEP!$C$6</f>
        <v>229025.99999999997</v>
      </c>
    </row>
    <row r="340" spans="1:6" x14ac:dyDescent="0.45">
      <c r="A340" t="s">
        <v>341</v>
      </c>
      <c r="B340">
        <v>181</v>
      </c>
      <c r="C340">
        <v>0.15</v>
      </c>
      <c r="D340">
        <f t="shared" si="10"/>
        <v>27.15</v>
      </c>
      <c r="E340" s="14">
        <f t="shared" si="11"/>
        <v>798</v>
      </c>
      <c r="F340" s="14">
        <f>D340*NEP!$C$6</f>
        <v>144438</v>
      </c>
    </row>
    <row r="341" spans="1:6" x14ac:dyDescent="0.45">
      <c r="A341" t="s">
        <v>342</v>
      </c>
      <c r="B341">
        <v>53</v>
      </c>
      <c r="C341">
        <v>0.46</v>
      </c>
      <c r="D341">
        <f t="shared" si="10"/>
        <v>24.380000000000003</v>
      </c>
      <c r="E341" s="14">
        <f t="shared" si="11"/>
        <v>2447.2000000000003</v>
      </c>
      <c r="F341" s="14">
        <f>D341*NEP!$C$6</f>
        <v>129701.60000000002</v>
      </c>
    </row>
    <row r="342" spans="1:6" x14ac:dyDescent="0.45">
      <c r="A342" t="s">
        <v>343</v>
      </c>
      <c r="B342">
        <v>30</v>
      </c>
      <c r="C342">
        <v>1.48</v>
      </c>
      <c r="D342">
        <f t="shared" si="10"/>
        <v>44.4</v>
      </c>
      <c r="E342" s="14">
        <f t="shared" si="11"/>
        <v>7873.6</v>
      </c>
      <c r="F342" s="14">
        <f>D342*NEP!$C$6</f>
        <v>236208</v>
      </c>
    </row>
    <row r="343" spans="1:6" x14ac:dyDescent="0.45">
      <c r="A343" t="s">
        <v>344</v>
      </c>
      <c r="B343">
        <v>39</v>
      </c>
      <c r="C343">
        <v>2.29</v>
      </c>
      <c r="D343">
        <f t="shared" si="10"/>
        <v>89.31</v>
      </c>
      <c r="E343" s="14">
        <f t="shared" si="11"/>
        <v>12182.800000000001</v>
      </c>
      <c r="F343" s="14">
        <f>D343*NEP!$C$6</f>
        <v>475129.2</v>
      </c>
    </row>
    <row r="344" spans="1:6" x14ac:dyDescent="0.45">
      <c r="A344" t="s">
        <v>345</v>
      </c>
      <c r="B344">
        <v>128</v>
      </c>
      <c r="C344">
        <v>0.65</v>
      </c>
      <c r="D344">
        <f t="shared" si="10"/>
        <v>83.2</v>
      </c>
      <c r="E344" s="14">
        <f t="shared" si="11"/>
        <v>3458</v>
      </c>
      <c r="F344" s="14">
        <f>D344*NEP!$C$6</f>
        <v>442624</v>
      </c>
    </row>
    <row r="345" spans="1:6" x14ac:dyDescent="0.45">
      <c r="A345" t="s">
        <v>346</v>
      </c>
      <c r="B345">
        <v>61</v>
      </c>
      <c r="C345">
        <v>4.0199999999999996</v>
      </c>
      <c r="D345">
        <f t="shared" si="10"/>
        <v>245.21999999999997</v>
      </c>
      <c r="E345" s="14">
        <f t="shared" si="11"/>
        <v>21386.399999999998</v>
      </c>
      <c r="F345" s="14">
        <f>D345*NEP!$C$6</f>
        <v>1304570.3999999999</v>
      </c>
    </row>
    <row r="346" spans="1:6" x14ac:dyDescent="0.45">
      <c r="A346" t="s">
        <v>347</v>
      </c>
      <c r="B346">
        <v>147</v>
      </c>
      <c r="C346">
        <v>1.04</v>
      </c>
      <c r="D346">
        <f t="shared" si="10"/>
        <v>152.88</v>
      </c>
      <c r="E346" s="14">
        <f t="shared" si="11"/>
        <v>5532.8</v>
      </c>
      <c r="F346" s="14">
        <f>D346*NEP!$C$6</f>
        <v>813321.6</v>
      </c>
    </row>
    <row r="347" spans="1:6" x14ac:dyDescent="0.45">
      <c r="A347" t="s">
        <v>348</v>
      </c>
      <c r="B347">
        <v>524</v>
      </c>
      <c r="C347">
        <v>0.37</v>
      </c>
      <c r="D347">
        <f t="shared" si="10"/>
        <v>193.88</v>
      </c>
      <c r="E347" s="14">
        <f t="shared" si="11"/>
        <v>1968.3999999999999</v>
      </c>
      <c r="F347" s="14">
        <f>D347*NEP!$C$6</f>
        <v>1031441.6</v>
      </c>
    </row>
    <row r="348" spans="1:6" x14ac:dyDescent="0.45">
      <c r="A348" t="s">
        <v>349</v>
      </c>
      <c r="B348">
        <v>50</v>
      </c>
      <c r="C348">
        <v>2.4900000000000002</v>
      </c>
      <c r="D348">
        <f t="shared" si="10"/>
        <v>124.50000000000001</v>
      </c>
      <c r="E348" s="14">
        <f t="shared" si="11"/>
        <v>13246.800000000003</v>
      </c>
      <c r="F348" s="14">
        <f>D348*NEP!$C$6</f>
        <v>662340.00000000012</v>
      </c>
    </row>
    <row r="349" spans="1:6" x14ac:dyDescent="0.45">
      <c r="A349" t="s">
        <v>350</v>
      </c>
      <c r="B349">
        <v>41</v>
      </c>
      <c r="C349">
        <v>5.04</v>
      </c>
      <c r="D349">
        <f t="shared" si="10"/>
        <v>206.64000000000001</v>
      </c>
      <c r="E349" s="14">
        <f t="shared" si="11"/>
        <v>26812.800000000003</v>
      </c>
      <c r="F349" s="14">
        <f>D349*NEP!$C$6</f>
        <v>1099324.8</v>
      </c>
    </row>
    <row r="350" spans="1:6" x14ac:dyDescent="0.45">
      <c r="A350" t="s">
        <v>351</v>
      </c>
      <c r="B350">
        <v>112</v>
      </c>
      <c r="C350">
        <v>2.88</v>
      </c>
      <c r="D350">
        <f t="shared" si="10"/>
        <v>322.56</v>
      </c>
      <c r="E350" s="14">
        <f t="shared" si="11"/>
        <v>15321.6</v>
      </c>
      <c r="F350" s="14">
        <f>D350*NEP!$C$6</f>
        <v>1716019.2</v>
      </c>
    </row>
    <row r="351" spans="1:6" x14ac:dyDescent="0.45">
      <c r="A351" t="s">
        <v>352</v>
      </c>
      <c r="B351">
        <v>147</v>
      </c>
      <c r="C351">
        <v>1.41</v>
      </c>
      <c r="D351">
        <f t="shared" si="10"/>
        <v>207.26999999999998</v>
      </c>
      <c r="E351" s="14">
        <f t="shared" si="11"/>
        <v>7501.2</v>
      </c>
      <c r="F351" s="14">
        <f>D351*NEP!$C$6</f>
        <v>1102676.3999999999</v>
      </c>
    </row>
    <row r="352" spans="1:6" x14ac:dyDescent="0.45">
      <c r="A352" t="s">
        <v>353</v>
      </c>
      <c r="B352">
        <v>42</v>
      </c>
      <c r="C352">
        <v>1.63</v>
      </c>
      <c r="D352">
        <f t="shared" si="10"/>
        <v>68.459999999999994</v>
      </c>
      <c r="E352" s="14">
        <f t="shared" si="11"/>
        <v>8671.5999999999985</v>
      </c>
      <c r="F352" s="14">
        <f>D352*NEP!$C$6</f>
        <v>364207.19999999995</v>
      </c>
    </row>
    <row r="353" spans="1:6" x14ac:dyDescent="0.45">
      <c r="A353" t="s">
        <v>354</v>
      </c>
      <c r="B353">
        <v>57</v>
      </c>
      <c r="C353">
        <v>0.63</v>
      </c>
      <c r="D353">
        <f t="shared" si="10"/>
        <v>35.910000000000004</v>
      </c>
      <c r="E353" s="14">
        <f t="shared" si="11"/>
        <v>3351.6000000000004</v>
      </c>
      <c r="F353" s="14">
        <f>D353*NEP!$C$6</f>
        <v>191041.2</v>
      </c>
    </row>
    <row r="354" spans="1:6" x14ac:dyDescent="0.45">
      <c r="A354" t="s">
        <v>355</v>
      </c>
      <c r="B354">
        <v>31</v>
      </c>
      <c r="C354">
        <v>1.56</v>
      </c>
      <c r="D354">
        <f t="shared" si="10"/>
        <v>48.36</v>
      </c>
      <c r="E354" s="14">
        <f t="shared" si="11"/>
        <v>8299.1999999999989</v>
      </c>
      <c r="F354" s="14">
        <f>D354*NEP!$C$6</f>
        <v>257275.19999999998</v>
      </c>
    </row>
    <row r="355" spans="1:6" x14ac:dyDescent="0.45">
      <c r="A355" t="s">
        <v>356</v>
      </c>
      <c r="B355">
        <v>122</v>
      </c>
      <c r="C355">
        <v>0.48</v>
      </c>
      <c r="D355">
        <f t="shared" si="10"/>
        <v>58.559999999999995</v>
      </c>
      <c r="E355" s="14">
        <f t="shared" si="11"/>
        <v>2553.5999999999995</v>
      </c>
      <c r="F355" s="14">
        <f>D355*NEP!$C$6</f>
        <v>311539.19999999995</v>
      </c>
    </row>
    <row r="356" spans="1:6" x14ac:dyDescent="0.45">
      <c r="A356" t="s">
        <v>357</v>
      </c>
      <c r="B356">
        <v>42</v>
      </c>
      <c r="C356">
        <v>1.08</v>
      </c>
      <c r="D356">
        <f t="shared" si="10"/>
        <v>45.36</v>
      </c>
      <c r="E356" s="14">
        <f t="shared" si="11"/>
        <v>5745.5999999999995</v>
      </c>
      <c r="F356" s="14">
        <f>D356*NEP!$C$6</f>
        <v>241315.19999999998</v>
      </c>
    </row>
    <row r="357" spans="1:6" x14ac:dyDescent="0.45">
      <c r="A357" t="s">
        <v>358</v>
      </c>
      <c r="B357">
        <v>201</v>
      </c>
      <c r="C357">
        <v>0.28000000000000003</v>
      </c>
      <c r="D357">
        <f t="shared" si="10"/>
        <v>56.280000000000008</v>
      </c>
      <c r="E357" s="14">
        <f t="shared" si="11"/>
        <v>1489.6000000000001</v>
      </c>
      <c r="F357" s="14">
        <f>D357*NEP!$C$6</f>
        <v>299409.60000000003</v>
      </c>
    </row>
    <row r="358" spans="1:6" x14ac:dyDescent="0.45">
      <c r="A358" t="s">
        <v>359</v>
      </c>
      <c r="B358">
        <v>45</v>
      </c>
      <c r="C358">
        <v>1.29</v>
      </c>
      <c r="D358">
        <f t="shared" si="10"/>
        <v>58.050000000000004</v>
      </c>
      <c r="E358" s="14">
        <f t="shared" si="11"/>
        <v>6862.8</v>
      </c>
      <c r="F358" s="14">
        <f>D358*NEP!$C$6</f>
        <v>308826</v>
      </c>
    </row>
    <row r="359" spans="1:6" x14ac:dyDescent="0.45">
      <c r="A359" t="s">
        <v>361</v>
      </c>
      <c r="B359">
        <v>37</v>
      </c>
      <c r="C359">
        <v>1.85</v>
      </c>
      <c r="D359">
        <f t="shared" si="10"/>
        <v>68.45</v>
      </c>
      <c r="E359" s="14">
        <f t="shared" si="11"/>
        <v>9842</v>
      </c>
      <c r="F359" s="14">
        <f>D359*NEP!$C$6</f>
        <v>364154</v>
      </c>
    </row>
    <row r="360" spans="1:6" x14ac:dyDescent="0.45">
      <c r="A360" t="s">
        <v>362</v>
      </c>
      <c r="B360">
        <v>70</v>
      </c>
      <c r="C360">
        <v>0.8</v>
      </c>
      <c r="D360">
        <f t="shared" si="10"/>
        <v>56</v>
      </c>
      <c r="E360" s="14">
        <f t="shared" si="11"/>
        <v>4256</v>
      </c>
      <c r="F360" s="14">
        <f>D360*NEP!$C$6</f>
        <v>297920</v>
      </c>
    </row>
    <row r="361" spans="1:6" x14ac:dyDescent="0.45">
      <c r="A361" t="s">
        <v>363</v>
      </c>
      <c r="B361">
        <v>74</v>
      </c>
      <c r="C361">
        <v>6.09</v>
      </c>
      <c r="D361">
        <f t="shared" si="10"/>
        <v>450.65999999999997</v>
      </c>
      <c r="E361" s="14">
        <f t="shared" si="11"/>
        <v>32398.799999999996</v>
      </c>
      <c r="F361" s="14">
        <f>D361*NEP!$C$6</f>
        <v>2397511.1999999997</v>
      </c>
    </row>
    <row r="362" spans="1:6" x14ac:dyDescent="0.45">
      <c r="A362" t="s">
        <v>364</v>
      </c>
      <c r="B362">
        <v>91</v>
      </c>
      <c r="C362">
        <v>3.74</v>
      </c>
      <c r="D362">
        <f t="shared" si="10"/>
        <v>340.34000000000003</v>
      </c>
      <c r="E362" s="14">
        <f t="shared" si="11"/>
        <v>19896.800000000003</v>
      </c>
      <c r="F362" s="14">
        <f>D362*NEP!$C$6</f>
        <v>1810608.8000000003</v>
      </c>
    </row>
    <row r="363" spans="1:6" x14ac:dyDescent="0.45">
      <c r="A363" t="s">
        <v>365</v>
      </c>
      <c r="B363">
        <v>183</v>
      </c>
      <c r="C363">
        <v>1.04</v>
      </c>
      <c r="D363">
        <f t="shared" si="10"/>
        <v>190.32</v>
      </c>
      <c r="E363" s="14">
        <f t="shared" si="11"/>
        <v>5532.7999999999993</v>
      </c>
      <c r="F363" s="14">
        <f>D363*NEP!$C$6</f>
        <v>1012502.3999999999</v>
      </c>
    </row>
    <row r="364" spans="1:6" x14ac:dyDescent="0.45">
      <c r="A364" t="s">
        <v>366</v>
      </c>
      <c r="B364">
        <v>136</v>
      </c>
      <c r="C364">
        <v>0.34</v>
      </c>
      <c r="D364">
        <f t="shared" si="10"/>
        <v>46.24</v>
      </c>
      <c r="E364" s="14">
        <f t="shared" si="11"/>
        <v>1808.8000000000002</v>
      </c>
      <c r="F364" s="14">
        <f>D364*NEP!$C$6</f>
        <v>245996.80000000002</v>
      </c>
    </row>
    <row r="365" spans="1:6" x14ac:dyDescent="0.45">
      <c r="A365" t="s">
        <v>367</v>
      </c>
      <c r="B365">
        <v>45</v>
      </c>
      <c r="C365">
        <v>0.66</v>
      </c>
      <c r="D365">
        <f t="shared" si="10"/>
        <v>29.700000000000003</v>
      </c>
      <c r="E365" s="14">
        <f t="shared" si="11"/>
        <v>3511.2000000000007</v>
      </c>
      <c r="F365" s="14">
        <f>D365*NEP!$C$6</f>
        <v>158004.00000000003</v>
      </c>
    </row>
    <row r="366" spans="1:6" x14ac:dyDescent="0.45">
      <c r="A366" t="s">
        <v>368</v>
      </c>
      <c r="B366">
        <v>30</v>
      </c>
      <c r="C366">
        <v>1.1000000000000001</v>
      </c>
      <c r="D366">
        <f t="shared" si="10"/>
        <v>33</v>
      </c>
      <c r="E366" s="14">
        <f t="shared" si="11"/>
        <v>5852</v>
      </c>
      <c r="F366" s="14">
        <f>D366*NEP!$C$6</f>
        <v>175560</v>
      </c>
    </row>
    <row r="367" spans="1:6" x14ac:dyDescent="0.45">
      <c r="A367" t="s">
        <v>369</v>
      </c>
      <c r="B367">
        <v>40</v>
      </c>
      <c r="C367">
        <v>1.78</v>
      </c>
      <c r="D367">
        <f t="shared" si="10"/>
        <v>71.2</v>
      </c>
      <c r="E367" s="14">
        <f t="shared" si="11"/>
        <v>9469.6</v>
      </c>
      <c r="F367" s="14">
        <f>D367*NEP!$C$6</f>
        <v>378784</v>
      </c>
    </row>
    <row r="368" spans="1:6" x14ac:dyDescent="0.45">
      <c r="A368" t="s">
        <v>370</v>
      </c>
      <c r="B368">
        <v>78</v>
      </c>
      <c r="C368">
        <v>0.72</v>
      </c>
      <c r="D368">
        <f t="shared" si="10"/>
        <v>56.16</v>
      </c>
      <c r="E368" s="14">
        <f t="shared" si="11"/>
        <v>3830.3999999999992</v>
      </c>
      <c r="F368" s="14">
        <f>D368*NEP!$C$6</f>
        <v>298771.19999999995</v>
      </c>
    </row>
    <row r="369" spans="1:6" x14ac:dyDescent="0.45">
      <c r="A369" t="s">
        <v>371</v>
      </c>
      <c r="B369">
        <v>49</v>
      </c>
      <c r="C369">
        <v>3.88</v>
      </c>
      <c r="D369">
        <f t="shared" si="10"/>
        <v>190.12</v>
      </c>
      <c r="E369" s="14">
        <f t="shared" si="11"/>
        <v>20641.600000000002</v>
      </c>
      <c r="F369" s="14">
        <f>D369*NEP!$C$6</f>
        <v>1011438.4</v>
      </c>
    </row>
    <row r="370" spans="1:6" x14ac:dyDescent="0.45">
      <c r="A370" t="s">
        <v>372</v>
      </c>
      <c r="B370">
        <v>80</v>
      </c>
      <c r="C370">
        <v>1.56</v>
      </c>
      <c r="D370">
        <f t="shared" si="10"/>
        <v>124.80000000000001</v>
      </c>
      <c r="E370" s="14">
        <f t="shared" si="11"/>
        <v>8299.2000000000007</v>
      </c>
      <c r="F370" s="14">
        <f>D370*NEP!$C$6</f>
        <v>663936.00000000012</v>
      </c>
    </row>
    <row r="371" spans="1:6" x14ac:dyDescent="0.45">
      <c r="A371" t="s">
        <v>373</v>
      </c>
      <c r="B371">
        <v>250</v>
      </c>
      <c r="C371">
        <v>0.8</v>
      </c>
      <c r="D371">
        <f t="shared" si="10"/>
        <v>200</v>
      </c>
      <c r="E371" s="14">
        <f t="shared" si="11"/>
        <v>4256</v>
      </c>
      <c r="F371" s="14">
        <f>D371*NEP!$C$6</f>
        <v>1064000</v>
      </c>
    </row>
    <row r="372" spans="1:6" x14ac:dyDescent="0.45">
      <c r="A372" t="s">
        <v>374</v>
      </c>
      <c r="B372">
        <v>286</v>
      </c>
      <c r="C372">
        <v>0.83</v>
      </c>
      <c r="D372">
        <f t="shared" si="10"/>
        <v>237.38</v>
      </c>
      <c r="E372" s="14">
        <f t="shared" si="11"/>
        <v>4415.5999999999995</v>
      </c>
      <c r="F372" s="14">
        <f>D372*NEP!$C$6</f>
        <v>1262861.5999999999</v>
      </c>
    </row>
    <row r="373" spans="1:6" x14ac:dyDescent="0.45">
      <c r="A373" t="s">
        <v>375</v>
      </c>
      <c r="B373">
        <v>719</v>
      </c>
      <c r="C373">
        <v>0.23</v>
      </c>
      <c r="D373">
        <f t="shared" si="10"/>
        <v>165.37</v>
      </c>
      <c r="E373" s="14">
        <f t="shared" si="11"/>
        <v>1223.6000000000001</v>
      </c>
      <c r="F373" s="14">
        <f>D373*NEP!$C$6</f>
        <v>879768.4</v>
      </c>
    </row>
    <row r="374" spans="1:6" x14ac:dyDescent="0.45">
      <c r="A374" t="s">
        <v>376</v>
      </c>
      <c r="B374">
        <v>31</v>
      </c>
      <c r="C374">
        <v>0.54</v>
      </c>
      <c r="D374">
        <f t="shared" si="10"/>
        <v>16.740000000000002</v>
      </c>
      <c r="E374" s="14">
        <f t="shared" si="11"/>
        <v>2872.8000000000006</v>
      </c>
      <c r="F374" s="14">
        <f>D374*NEP!$C$6</f>
        <v>89056.800000000017</v>
      </c>
    </row>
    <row r="375" spans="1:6" x14ac:dyDescent="0.45">
      <c r="A375" t="s">
        <v>377</v>
      </c>
      <c r="B375">
        <v>138</v>
      </c>
      <c r="C375">
        <v>0.14000000000000001</v>
      </c>
      <c r="D375">
        <f t="shared" si="10"/>
        <v>19.32</v>
      </c>
      <c r="E375" s="14">
        <f t="shared" si="11"/>
        <v>744.80000000000007</v>
      </c>
      <c r="F375" s="14">
        <f>D375*NEP!$C$6</f>
        <v>102782.40000000001</v>
      </c>
    </row>
    <row r="376" spans="1:6" x14ac:dyDescent="0.45">
      <c r="A376" t="s">
        <v>378</v>
      </c>
      <c r="B376">
        <v>166</v>
      </c>
      <c r="C376">
        <v>1.48</v>
      </c>
      <c r="D376">
        <f t="shared" si="10"/>
        <v>245.68</v>
      </c>
      <c r="E376" s="14">
        <f t="shared" si="11"/>
        <v>7873.6</v>
      </c>
      <c r="F376" s="14">
        <f>D376*NEP!$C$6</f>
        <v>1307017.6000000001</v>
      </c>
    </row>
    <row r="377" spans="1:6" x14ac:dyDescent="0.45">
      <c r="A377" t="s">
        <v>379</v>
      </c>
      <c r="B377">
        <v>198</v>
      </c>
      <c r="C377">
        <v>0.36</v>
      </c>
      <c r="D377">
        <f t="shared" si="10"/>
        <v>71.28</v>
      </c>
      <c r="E377" s="14">
        <f t="shared" si="11"/>
        <v>1915.2000000000003</v>
      </c>
      <c r="F377" s="14">
        <f>D377*NEP!$C$6</f>
        <v>379209.60000000003</v>
      </c>
    </row>
    <row r="378" spans="1:6" x14ac:dyDescent="0.45">
      <c r="A378" t="s">
        <v>380</v>
      </c>
      <c r="B378">
        <v>134</v>
      </c>
      <c r="C378">
        <v>1.18</v>
      </c>
      <c r="D378">
        <f t="shared" si="10"/>
        <v>158.12</v>
      </c>
      <c r="E378" s="14">
        <f t="shared" si="11"/>
        <v>6277.6</v>
      </c>
      <c r="F378" s="14">
        <f>D378*NEP!$C$6</f>
        <v>841198.4</v>
      </c>
    </row>
    <row r="379" spans="1:6" x14ac:dyDescent="0.45">
      <c r="A379" t="s">
        <v>381</v>
      </c>
      <c r="B379">
        <v>376</v>
      </c>
      <c r="C379">
        <v>0.44</v>
      </c>
      <c r="D379">
        <f t="shared" si="10"/>
        <v>165.44</v>
      </c>
      <c r="E379" s="14">
        <f t="shared" si="11"/>
        <v>2340.7999999999997</v>
      </c>
      <c r="F379" s="14">
        <f>D379*NEP!$C$6</f>
        <v>880140.79999999993</v>
      </c>
    </row>
    <row r="380" spans="1:6" x14ac:dyDescent="0.45">
      <c r="A380" t="s">
        <v>382</v>
      </c>
      <c r="B380">
        <v>69</v>
      </c>
      <c r="C380">
        <v>1.42</v>
      </c>
      <c r="D380">
        <f t="shared" si="10"/>
        <v>97.97999999999999</v>
      </c>
      <c r="E380" s="14">
        <f t="shared" si="11"/>
        <v>7554.3999999999987</v>
      </c>
      <c r="F380" s="14">
        <f>D380*NEP!$C$6</f>
        <v>521253.59999999992</v>
      </c>
    </row>
    <row r="381" spans="1:6" x14ac:dyDescent="0.45">
      <c r="A381" t="s">
        <v>383</v>
      </c>
      <c r="B381">
        <v>92</v>
      </c>
      <c r="C381">
        <v>0.45</v>
      </c>
      <c r="D381">
        <f t="shared" si="10"/>
        <v>41.4</v>
      </c>
      <c r="E381" s="14">
        <f t="shared" si="11"/>
        <v>2394</v>
      </c>
      <c r="F381" s="14">
        <f>D381*NEP!$C$6</f>
        <v>220248</v>
      </c>
    </row>
    <row r="382" spans="1:6" x14ac:dyDescent="0.45">
      <c r="A382" t="s">
        <v>384</v>
      </c>
      <c r="B382">
        <v>149</v>
      </c>
      <c r="C382">
        <v>0.18</v>
      </c>
      <c r="D382">
        <f t="shared" si="10"/>
        <v>26.82</v>
      </c>
      <c r="E382" s="14">
        <f t="shared" si="11"/>
        <v>957.59999999999991</v>
      </c>
      <c r="F382" s="14">
        <f>D382*NEP!$C$6</f>
        <v>142682.4</v>
      </c>
    </row>
    <row r="383" spans="1:6" x14ac:dyDescent="0.45">
      <c r="A383" t="s">
        <v>385</v>
      </c>
      <c r="B383">
        <v>69</v>
      </c>
      <c r="C383">
        <v>0.69</v>
      </c>
      <c r="D383">
        <f t="shared" si="10"/>
        <v>47.61</v>
      </c>
      <c r="E383" s="14">
        <f t="shared" si="11"/>
        <v>3670.7999999999997</v>
      </c>
      <c r="F383" s="14">
        <f>D383*NEP!$C$6</f>
        <v>253285.19999999998</v>
      </c>
    </row>
    <row r="384" spans="1:6" x14ac:dyDescent="0.45">
      <c r="A384" t="s">
        <v>386</v>
      </c>
      <c r="B384">
        <v>125</v>
      </c>
      <c r="C384">
        <v>1.2</v>
      </c>
      <c r="D384">
        <f t="shared" si="10"/>
        <v>150</v>
      </c>
      <c r="E384" s="14">
        <f t="shared" si="11"/>
        <v>6384</v>
      </c>
      <c r="F384" s="14">
        <f>D384*NEP!$C$6</f>
        <v>798000</v>
      </c>
    </row>
    <row r="385" spans="1:6" x14ac:dyDescent="0.45">
      <c r="A385" t="s">
        <v>387</v>
      </c>
      <c r="B385">
        <v>271</v>
      </c>
      <c r="C385">
        <v>0.31</v>
      </c>
      <c r="D385">
        <f t="shared" si="10"/>
        <v>84.01</v>
      </c>
      <c r="E385" s="14">
        <f t="shared" si="11"/>
        <v>1649.2</v>
      </c>
      <c r="F385" s="14">
        <f>D385*NEP!$C$6</f>
        <v>446933.2</v>
      </c>
    </row>
    <row r="386" spans="1:6" x14ac:dyDescent="0.45">
      <c r="A386" t="s">
        <v>388</v>
      </c>
      <c r="B386">
        <v>35</v>
      </c>
      <c r="C386">
        <v>0.66</v>
      </c>
      <c r="D386">
        <f t="shared" ref="D386:D388" si="12">C386*B386</f>
        <v>23.1</v>
      </c>
      <c r="E386" s="14">
        <f t="shared" ref="E386:E388" si="13">F386/B386</f>
        <v>3511.2000000000003</v>
      </c>
      <c r="F386" s="14">
        <f>D386*NEP!$C$6</f>
        <v>122892.00000000001</v>
      </c>
    </row>
    <row r="387" spans="1:6" x14ac:dyDescent="0.45">
      <c r="A387" t="s">
        <v>389</v>
      </c>
      <c r="B387">
        <v>64</v>
      </c>
      <c r="C387">
        <v>1.38</v>
      </c>
      <c r="D387">
        <f t="shared" si="12"/>
        <v>88.32</v>
      </c>
      <c r="E387" s="14">
        <f t="shared" si="13"/>
        <v>7341.5999999999995</v>
      </c>
      <c r="F387" s="14">
        <f>D387*NEP!$C$6</f>
        <v>469862.39999999997</v>
      </c>
    </row>
    <row r="388" spans="1:6" x14ac:dyDescent="0.45">
      <c r="A388" t="s">
        <v>390</v>
      </c>
      <c r="B388">
        <v>839</v>
      </c>
      <c r="C388">
        <v>0.28000000000000003</v>
      </c>
      <c r="D388">
        <f t="shared" si="12"/>
        <v>234.92000000000002</v>
      </c>
      <c r="E388" s="14">
        <f t="shared" si="13"/>
        <v>1489.6000000000001</v>
      </c>
      <c r="F388" s="14">
        <f>D388*NEP!$C$6</f>
        <v>1249774.4000000001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C26"/>
  <sheetViews>
    <sheetView workbookViewId="0">
      <selection activeCell="A32" sqref="A32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1" spans="1:3" x14ac:dyDescent="0.45">
      <c r="A1" t="s">
        <v>400</v>
      </c>
      <c r="B1" t="s">
        <v>1</v>
      </c>
      <c r="C1" t="s">
        <v>2</v>
      </c>
    </row>
    <row r="2" spans="1:3" x14ac:dyDescent="0.45">
      <c r="A2" t="s">
        <v>401</v>
      </c>
      <c r="B2">
        <v>51</v>
      </c>
      <c r="C2" s="1">
        <v>4862</v>
      </c>
    </row>
    <row r="3" spans="1:3" x14ac:dyDescent="0.45">
      <c r="A3" t="s">
        <v>402</v>
      </c>
      <c r="B3">
        <v>40</v>
      </c>
      <c r="C3" s="1">
        <v>6402</v>
      </c>
    </row>
    <row r="4" spans="1:3" x14ac:dyDescent="0.45">
      <c r="A4" t="s">
        <v>403</v>
      </c>
      <c r="B4">
        <v>126</v>
      </c>
      <c r="C4" s="1">
        <v>4518</v>
      </c>
    </row>
    <row r="5" spans="1:3" x14ac:dyDescent="0.45">
      <c r="A5" t="s">
        <v>404</v>
      </c>
      <c r="B5">
        <v>86</v>
      </c>
      <c r="C5" s="1">
        <v>4708</v>
      </c>
    </row>
    <row r="6" spans="1:3" x14ac:dyDescent="0.45">
      <c r="A6" t="s">
        <v>405</v>
      </c>
      <c r="B6">
        <v>34</v>
      </c>
      <c r="C6" s="1">
        <v>6177</v>
      </c>
    </row>
    <row r="7" spans="1:3" x14ac:dyDescent="0.45">
      <c r="A7" t="s">
        <v>406</v>
      </c>
      <c r="B7">
        <v>59</v>
      </c>
      <c r="C7" s="1">
        <v>6176</v>
      </c>
    </row>
    <row r="8" spans="1:3" x14ac:dyDescent="0.45">
      <c r="A8" t="s">
        <v>407</v>
      </c>
      <c r="B8">
        <v>31</v>
      </c>
      <c r="C8" s="1">
        <v>5669</v>
      </c>
    </row>
    <row r="9" spans="1:3" x14ac:dyDescent="0.45">
      <c r="A9" t="s">
        <v>408</v>
      </c>
      <c r="B9">
        <v>39</v>
      </c>
      <c r="C9" s="1">
        <v>6362</v>
      </c>
    </row>
    <row r="10" spans="1:3" x14ac:dyDescent="0.45">
      <c r="A10" t="s">
        <v>409</v>
      </c>
      <c r="B10">
        <v>69</v>
      </c>
      <c r="C10" s="1">
        <v>5530</v>
      </c>
    </row>
    <row r="11" spans="1:3" x14ac:dyDescent="0.45">
      <c r="A11" t="s">
        <v>410</v>
      </c>
      <c r="B11">
        <v>87</v>
      </c>
      <c r="C11" s="1">
        <v>5465</v>
      </c>
    </row>
    <row r="12" spans="1:3" x14ac:dyDescent="0.45">
      <c r="A12" t="s">
        <v>411</v>
      </c>
      <c r="B12">
        <v>43</v>
      </c>
      <c r="C12" s="1">
        <v>6117</v>
      </c>
    </row>
    <row r="13" spans="1:3" x14ac:dyDescent="0.45">
      <c r="A13" t="s">
        <v>412</v>
      </c>
      <c r="B13">
        <v>65</v>
      </c>
      <c r="C13" s="1">
        <v>6789</v>
      </c>
    </row>
    <row r="14" spans="1:3" x14ac:dyDescent="0.45">
      <c r="A14" t="s">
        <v>413</v>
      </c>
      <c r="B14">
        <v>214</v>
      </c>
      <c r="C14" s="1">
        <v>4104</v>
      </c>
    </row>
    <row r="15" spans="1:3" x14ac:dyDescent="0.45">
      <c r="A15" t="s">
        <v>414</v>
      </c>
      <c r="B15">
        <v>133</v>
      </c>
      <c r="C15" s="1">
        <v>5571</v>
      </c>
    </row>
    <row r="16" spans="1:3" x14ac:dyDescent="0.45">
      <c r="A16" t="s">
        <v>415</v>
      </c>
      <c r="B16">
        <v>30</v>
      </c>
      <c r="C16" s="1">
        <v>5690</v>
      </c>
    </row>
    <row r="17" spans="1:3" x14ac:dyDescent="0.45">
      <c r="A17" t="s">
        <v>416</v>
      </c>
      <c r="B17">
        <v>51</v>
      </c>
      <c r="C17" s="1">
        <v>5935</v>
      </c>
    </row>
    <row r="18" spans="1:3" x14ac:dyDescent="0.45">
      <c r="A18" t="s">
        <v>417</v>
      </c>
      <c r="B18">
        <v>49</v>
      </c>
      <c r="C18" s="1">
        <v>7389</v>
      </c>
    </row>
    <row r="19" spans="1:3" x14ac:dyDescent="0.45">
      <c r="A19" t="s">
        <v>418</v>
      </c>
      <c r="B19">
        <v>90</v>
      </c>
      <c r="C19" s="1">
        <v>7017</v>
      </c>
    </row>
    <row r="20" spans="1:3" x14ac:dyDescent="0.45">
      <c r="A20" t="s">
        <v>419</v>
      </c>
      <c r="B20">
        <v>67</v>
      </c>
      <c r="C20" s="1">
        <v>7362</v>
      </c>
    </row>
    <row r="21" spans="1:3" x14ac:dyDescent="0.45">
      <c r="A21" t="s">
        <v>420</v>
      </c>
      <c r="B21">
        <v>184</v>
      </c>
      <c r="C21" s="1">
        <v>6526</v>
      </c>
    </row>
    <row r="22" spans="1:3" x14ac:dyDescent="0.45">
      <c r="A22" t="s">
        <v>421</v>
      </c>
      <c r="B22">
        <v>127</v>
      </c>
      <c r="C22" s="1">
        <v>7045</v>
      </c>
    </row>
    <row r="23" spans="1:3" x14ac:dyDescent="0.45">
      <c r="A23" t="s">
        <v>422</v>
      </c>
      <c r="B23">
        <v>473</v>
      </c>
      <c r="C23" s="1">
        <v>4878</v>
      </c>
    </row>
    <row r="24" spans="1:3" x14ac:dyDescent="0.45">
      <c r="A24" t="s">
        <v>423</v>
      </c>
      <c r="B24">
        <v>126</v>
      </c>
      <c r="C24" s="1">
        <v>5061</v>
      </c>
    </row>
    <row r="25" spans="1:3" x14ac:dyDescent="0.45">
      <c r="A25" t="s">
        <v>424</v>
      </c>
      <c r="B25">
        <v>60</v>
      </c>
      <c r="C25" s="1">
        <v>4627</v>
      </c>
    </row>
    <row r="26" spans="1:3" x14ac:dyDescent="0.45">
      <c r="A26" t="s">
        <v>425</v>
      </c>
      <c r="B26">
        <v>152</v>
      </c>
      <c r="C26" s="1">
        <v>3429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C26"/>
  <sheetViews>
    <sheetView workbookViewId="0">
      <selection activeCell="A40" sqref="A40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>
    <row r="1" spans="1:3" x14ac:dyDescent="0.45">
      <c r="A1" t="s">
        <v>400</v>
      </c>
      <c r="B1" t="s">
        <v>1</v>
      </c>
      <c r="C1" t="s">
        <v>541</v>
      </c>
    </row>
    <row r="2" spans="1:3" x14ac:dyDescent="0.45">
      <c r="A2" t="s">
        <v>401</v>
      </c>
      <c r="B2">
        <v>51</v>
      </c>
      <c r="C2">
        <v>1.88</v>
      </c>
    </row>
    <row r="3" spans="1:3" x14ac:dyDescent="0.45">
      <c r="A3" t="s">
        <v>402</v>
      </c>
      <c r="B3">
        <v>40</v>
      </c>
      <c r="C3">
        <v>2.17</v>
      </c>
    </row>
    <row r="4" spans="1:3" x14ac:dyDescent="0.45">
      <c r="A4" t="s">
        <v>403</v>
      </c>
      <c r="B4">
        <v>126</v>
      </c>
      <c r="C4">
        <v>2.66</v>
      </c>
    </row>
    <row r="5" spans="1:3" x14ac:dyDescent="0.45">
      <c r="A5" t="s">
        <v>404</v>
      </c>
      <c r="B5">
        <v>86</v>
      </c>
      <c r="C5">
        <v>3.67</v>
      </c>
    </row>
    <row r="6" spans="1:3" x14ac:dyDescent="0.45">
      <c r="A6" t="s">
        <v>405</v>
      </c>
      <c r="B6">
        <v>34</v>
      </c>
      <c r="C6">
        <v>5.0999999999999996</v>
      </c>
    </row>
    <row r="7" spans="1:3" x14ac:dyDescent="0.45">
      <c r="A7" t="s">
        <v>406</v>
      </c>
      <c r="B7">
        <v>59</v>
      </c>
      <c r="C7">
        <v>6.29</v>
      </c>
    </row>
    <row r="8" spans="1:3" x14ac:dyDescent="0.45">
      <c r="A8" t="s">
        <v>407</v>
      </c>
      <c r="B8">
        <v>31</v>
      </c>
      <c r="C8">
        <v>10.79</v>
      </c>
    </row>
    <row r="9" spans="1:3" x14ac:dyDescent="0.45">
      <c r="A9" t="s">
        <v>408</v>
      </c>
      <c r="B9">
        <v>39</v>
      </c>
      <c r="C9">
        <v>5.5</v>
      </c>
    </row>
    <row r="10" spans="1:3" x14ac:dyDescent="0.45">
      <c r="A10" t="s">
        <v>409</v>
      </c>
      <c r="B10">
        <v>69</v>
      </c>
      <c r="C10">
        <v>2.44</v>
      </c>
    </row>
    <row r="11" spans="1:3" x14ac:dyDescent="0.45">
      <c r="A11" t="s">
        <v>410</v>
      </c>
      <c r="B11">
        <v>87</v>
      </c>
      <c r="C11">
        <v>2.87</v>
      </c>
    </row>
    <row r="12" spans="1:3" x14ac:dyDescent="0.45">
      <c r="A12" t="s">
        <v>411</v>
      </c>
      <c r="B12">
        <v>43</v>
      </c>
      <c r="C12">
        <v>3.65</v>
      </c>
    </row>
    <row r="13" spans="1:3" x14ac:dyDescent="0.45">
      <c r="A13" t="s">
        <v>412</v>
      </c>
      <c r="B13">
        <v>65</v>
      </c>
      <c r="C13">
        <v>4.84</v>
      </c>
    </row>
    <row r="14" spans="1:3" x14ac:dyDescent="0.45">
      <c r="A14" t="s">
        <v>413</v>
      </c>
      <c r="B14">
        <v>214</v>
      </c>
      <c r="C14">
        <v>2.21</v>
      </c>
    </row>
    <row r="15" spans="1:3" x14ac:dyDescent="0.45">
      <c r="A15" t="s">
        <v>414</v>
      </c>
      <c r="B15">
        <v>133</v>
      </c>
      <c r="C15">
        <v>2.87</v>
      </c>
    </row>
    <row r="16" spans="1:3" x14ac:dyDescent="0.45">
      <c r="A16" t="s">
        <v>415</v>
      </c>
      <c r="B16">
        <v>30</v>
      </c>
      <c r="C16">
        <v>3.08</v>
      </c>
    </row>
    <row r="17" spans="1:3" x14ac:dyDescent="0.45">
      <c r="A17" t="s">
        <v>416</v>
      </c>
      <c r="B17">
        <v>51</v>
      </c>
      <c r="C17">
        <v>3.85</v>
      </c>
    </row>
    <row r="18" spans="1:3" x14ac:dyDescent="0.45">
      <c r="A18" t="s">
        <v>417</v>
      </c>
      <c r="B18">
        <v>49</v>
      </c>
      <c r="C18">
        <v>6.58</v>
      </c>
    </row>
    <row r="19" spans="1:3" x14ac:dyDescent="0.45">
      <c r="A19" t="s">
        <v>418</v>
      </c>
      <c r="B19">
        <v>90</v>
      </c>
      <c r="C19">
        <v>6.41</v>
      </c>
    </row>
    <row r="20" spans="1:3" x14ac:dyDescent="0.45">
      <c r="A20" t="s">
        <v>419</v>
      </c>
      <c r="B20">
        <v>67</v>
      </c>
      <c r="C20">
        <v>2.87</v>
      </c>
    </row>
    <row r="21" spans="1:3" x14ac:dyDescent="0.45">
      <c r="A21" t="s">
        <v>420</v>
      </c>
      <c r="B21">
        <v>184</v>
      </c>
      <c r="C21">
        <v>3.71</v>
      </c>
    </row>
    <row r="22" spans="1:3" x14ac:dyDescent="0.45">
      <c r="A22" t="s">
        <v>421</v>
      </c>
      <c r="B22">
        <v>127</v>
      </c>
      <c r="C22">
        <v>3.03</v>
      </c>
    </row>
    <row r="23" spans="1:3" x14ac:dyDescent="0.45">
      <c r="A23" t="s">
        <v>422</v>
      </c>
      <c r="B23">
        <v>473</v>
      </c>
      <c r="C23">
        <v>2.81</v>
      </c>
    </row>
    <row r="24" spans="1:3" x14ac:dyDescent="0.45">
      <c r="A24" t="s">
        <v>423</v>
      </c>
      <c r="B24">
        <v>126</v>
      </c>
      <c r="C24">
        <v>2.5299999999999998</v>
      </c>
    </row>
    <row r="25" spans="1:3" x14ac:dyDescent="0.45">
      <c r="A25" t="s">
        <v>424</v>
      </c>
      <c r="B25">
        <v>60</v>
      </c>
      <c r="C25">
        <v>2.76</v>
      </c>
    </row>
    <row r="26" spans="1:3" x14ac:dyDescent="0.45">
      <c r="A26" t="s">
        <v>425</v>
      </c>
      <c r="B26">
        <v>152</v>
      </c>
      <c r="C26">
        <v>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K11"/>
  <sheetViews>
    <sheetView workbookViewId="0">
      <selection activeCell="A13" sqref="A13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796875" bestFit="1" customWidth="1"/>
    <col min="4" max="4" width="17.1328125" bestFit="1" customWidth="1"/>
    <col min="5" max="5" width="9.9296875" customWidth="1"/>
    <col min="6" max="6" width="18.86328125" bestFit="1" customWidth="1"/>
    <col min="7" max="7" width="12.73046875" bestFit="1" customWidth="1"/>
    <col min="9" max="9" width="18.06640625" bestFit="1" customWidth="1"/>
    <col min="10" max="10" width="8.46484375" customWidth="1"/>
    <col min="11" max="11" width="10.6640625" bestFit="1" customWidth="1"/>
  </cols>
  <sheetData>
    <row r="1" spans="1:11" ht="42.75" x14ac:dyDescent="0.45">
      <c r="A1" s="9" t="s">
        <v>0</v>
      </c>
      <c r="B1" s="9" t="s">
        <v>1</v>
      </c>
      <c r="C1" s="9" t="s">
        <v>2</v>
      </c>
      <c r="D1" s="9" t="s">
        <v>541</v>
      </c>
      <c r="E1" s="9" t="s">
        <v>543</v>
      </c>
      <c r="F1" s="9" t="s">
        <v>557</v>
      </c>
      <c r="G1" s="9" t="s">
        <v>548</v>
      </c>
      <c r="H1" s="9"/>
      <c r="I1" s="9" t="s">
        <v>546</v>
      </c>
      <c r="J1" s="15" t="s">
        <v>559</v>
      </c>
      <c r="K1" s="15" t="s">
        <v>554</v>
      </c>
    </row>
    <row r="2" spans="1:11" x14ac:dyDescent="0.45">
      <c r="A2" t="s">
        <v>536</v>
      </c>
      <c r="B2">
        <v>350</v>
      </c>
      <c r="C2" s="1">
        <v>3923</v>
      </c>
      <c r="D2">
        <f>VLOOKUP(A2,'[1]NWAU per episode Mental Health'!$A$2:$C$6,3,FALSE)</f>
        <v>0.18</v>
      </c>
      <c r="E2" s="12">
        <f>D2*B2</f>
        <v>63</v>
      </c>
      <c r="F2" s="14">
        <f>C2*D2</f>
        <v>706.14</v>
      </c>
      <c r="G2" s="14">
        <f>F2*B2</f>
        <v>247149</v>
      </c>
      <c r="I2" s="1">
        <f>NEP!$C$6-C2</f>
        <v>1397</v>
      </c>
      <c r="J2" s="1">
        <f>'NWAU per episode Mental Health'!E2-F2</f>
        <v>251.46000000000004</v>
      </c>
      <c r="K2" s="1">
        <f>J2*B2</f>
        <v>88011.000000000015</v>
      </c>
    </row>
    <row r="3" spans="1:11" x14ac:dyDescent="0.45">
      <c r="A3" t="s">
        <v>360</v>
      </c>
      <c r="B3">
        <v>170</v>
      </c>
      <c r="C3" s="1">
        <v>6739</v>
      </c>
      <c r="D3">
        <v>0.13</v>
      </c>
      <c r="E3" s="12">
        <v>22.1</v>
      </c>
      <c r="F3" s="14">
        <v>876.07</v>
      </c>
      <c r="G3" s="14">
        <v>148931.9</v>
      </c>
      <c r="I3" s="1">
        <v>-1419</v>
      </c>
      <c r="J3" s="1">
        <v>-184.47000000000003</v>
      </c>
      <c r="K3" s="1">
        <v>-31359.900000000005</v>
      </c>
    </row>
    <row r="4" spans="1:11" x14ac:dyDescent="0.45">
      <c r="A4" t="s">
        <v>537</v>
      </c>
      <c r="B4">
        <v>32</v>
      </c>
      <c r="C4" s="1">
        <v>8717</v>
      </c>
      <c r="D4">
        <f>VLOOKUP(A4,'[1]NWAU per episode Mental Health'!$A$2:$C$6,3,FALSE)</f>
        <v>7.16</v>
      </c>
      <c r="E4" s="12">
        <f t="shared" ref="E4:E6" si="0">D4*B4</f>
        <v>229.12</v>
      </c>
      <c r="F4" s="14">
        <f>C4*D4</f>
        <v>62413.72</v>
      </c>
      <c r="G4" s="14">
        <f t="shared" ref="G4:G6" si="1">F4*B4</f>
        <v>1997239.04</v>
      </c>
      <c r="I4" s="1">
        <f>NEP!$C$6-C4</f>
        <v>-3397</v>
      </c>
      <c r="J4" s="1">
        <f>'NWAU per episode Mental Health'!E4-F4</f>
        <v>-24322.519999999997</v>
      </c>
      <c r="K4" s="1">
        <f t="shared" ref="K4:K6" si="2">J4*B4</f>
        <v>-778320.6399999999</v>
      </c>
    </row>
    <row r="5" spans="1:11" x14ac:dyDescent="0.45">
      <c r="A5" t="s">
        <v>538</v>
      </c>
      <c r="B5">
        <v>58</v>
      </c>
      <c r="C5" s="1">
        <v>8355</v>
      </c>
      <c r="D5">
        <f>VLOOKUP(A5,'[1]NWAU per episode Mental Health'!$A$2:$C$6,3,FALSE)</f>
        <v>3.63</v>
      </c>
      <c r="E5" s="12">
        <f>D5*B5</f>
        <v>210.54</v>
      </c>
      <c r="F5" s="14">
        <f>C5*D5</f>
        <v>30328.649999999998</v>
      </c>
      <c r="G5" s="14">
        <f>F5*B5</f>
        <v>1759061.7</v>
      </c>
      <c r="I5" s="1">
        <f>NEP!$C$6-C5</f>
        <v>-3035</v>
      </c>
      <c r="J5" s="1">
        <f>'NWAU per episode Mental Health'!E5-F5</f>
        <v>-11017.049999999996</v>
      </c>
      <c r="K5" s="1">
        <f t="shared" si="2"/>
        <v>-638988.89999999979</v>
      </c>
    </row>
    <row r="6" spans="1:11" x14ac:dyDescent="0.45">
      <c r="A6" t="s">
        <v>539</v>
      </c>
      <c r="B6">
        <v>73</v>
      </c>
      <c r="C6" s="1">
        <v>6336</v>
      </c>
      <c r="D6">
        <f>VLOOKUP(A6,'[1]NWAU per episode Mental Health'!$A$2:$C$6,3,FALSE)</f>
        <v>1.1299999999999999</v>
      </c>
      <c r="E6" s="12">
        <f t="shared" si="0"/>
        <v>82.49</v>
      </c>
      <c r="F6" s="14">
        <f>C6*D6</f>
        <v>7159.6799999999994</v>
      </c>
      <c r="G6" s="14">
        <f t="shared" si="1"/>
        <v>522656.63999999996</v>
      </c>
      <c r="I6" s="1">
        <f>NEP!$C$6-C6</f>
        <v>-1016</v>
      </c>
      <c r="J6" s="1">
        <f>'NWAU per episode Mental Health'!E6-F6</f>
        <v>-1148.08</v>
      </c>
      <c r="K6" s="1">
        <f t="shared" si="2"/>
        <v>-83809.84</v>
      </c>
    </row>
    <row r="7" spans="1:11" x14ac:dyDescent="0.45">
      <c r="C7" s="1"/>
      <c r="D7" s="12"/>
      <c r="E7" s="12"/>
      <c r="F7" s="14"/>
      <c r="G7" s="14"/>
      <c r="H7" s="12"/>
      <c r="I7" s="1"/>
      <c r="J7" s="1"/>
      <c r="K7" s="1"/>
    </row>
    <row r="8" spans="1:11" x14ac:dyDescent="0.45">
      <c r="C8" s="24"/>
      <c r="D8" s="12"/>
      <c r="E8" s="12"/>
      <c r="F8" s="14"/>
      <c r="G8" s="14"/>
      <c r="I8" s="1"/>
      <c r="J8" s="1"/>
      <c r="K8" s="1"/>
    </row>
    <row r="10" spans="1:11" x14ac:dyDescent="0.45">
      <c r="C10" s="1"/>
      <c r="E10" s="12"/>
      <c r="F10" s="14"/>
      <c r="G10" s="14"/>
      <c r="I10" s="1"/>
      <c r="J10" s="1"/>
      <c r="K10" s="1"/>
    </row>
    <row r="11" spans="1:11" x14ac:dyDescent="0.45">
      <c r="C11" s="1"/>
      <c r="D11" s="12"/>
      <c r="E11" s="12"/>
      <c r="F11" s="14"/>
      <c r="G11" s="14"/>
      <c r="H11" s="12"/>
      <c r="I11" s="1"/>
      <c r="J11" s="1"/>
      <c r="K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8"/>
  <sheetViews>
    <sheetView workbookViewId="0">
      <selection activeCell="E1" sqref="E1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  <col min="4" max="4" width="7.3984375" bestFit="1" customWidth="1"/>
    <col min="5" max="5" width="22.06640625" bestFit="1" customWidth="1"/>
    <col min="6" max="6" width="15.796875" bestFit="1" customWidth="1"/>
  </cols>
  <sheetData>
    <row r="1" spans="1:6" s="9" customFormat="1" x14ac:dyDescent="0.45">
      <c r="A1" s="9" t="s">
        <v>0</v>
      </c>
      <c r="B1" s="9" t="s">
        <v>1</v>
      </c>
      <c r="C1" s="9" t="s">
        <v>541</v>
      </c>
      <c r="D1" s="9" t="s">
        <v>543</v>
      </c>
      <c r="E1" s="9" t="s">
        <v>558</v>
      </c>
      <c r="F1" s="9" t="s">
        <v>549</v>
      </c>
    </row>
    <row r="2" spans="1:6" x14ac:dyDescent="0.45">
      <c r="A2" t="s">
        <v>536</v>
      </c>
      <c r="B2">
        <v>350</v>
      </c>
      <c r="C2">
        <v>0.18</v>
      </c>
      <c r="D2">
        <f>C2*B2</f>
        <v>63</v>
      </c>
      <c r="E2" s="14">
        <f>F2/B2</f>
        <v>957.6</v>
      </c>
      <c r="F2" s="14">
        <f>D2*NEP!$C$6</f>
        <v>335160</v>
      </c>
    </row>
    <row r="3" spans="1:6" x14ac:dyDescent="0.45">
      <c r="A3" t="s">
        <v>360</v>
      </c>
      <c r="B3">
        <f>55+115</f>
        <v>170</v>
      </c>
      <c r="C3">
        <v>0.13</v>
      </c>
      <c r="D3">
        <f t="shared" ref="D3:D6" si="0">C3*B3</f>
        <v>22.1</v>
      </c>
      <c r="E3" s="14">
        <f t="shared" ref="E3:E6" si="1">F3/B3</f>
        <v>691.60000000000014</v>
      </c>
      <c r="F3" s="14">
        <f>D3*NEP!$C$6</f>
        <v>117572.00000000001</v>
      </c>
    </row>
    <row r="4" spans="1:6" x14ac:dyDescent="0.45">
      <c r="A4" t="s">
        <v>537</v>
      </c>
      <c r="B4">
        <v>32</v>
      </c>
      <c r="C4">
        <v>7.16</v>
      </c>
      <c r="D4">
        <f t="shared" si="0"/>
        <v>229.12</v>
      </c>
      <c r="E4" s="14">
        <f t="shared" si="1"/>
        <v>38091.200000000004</v>
      </c>
      <c r="F4" s="14">
        <f>D4*NEP!$C$6</f>
        <v>1218918.4000000001</v>
      </c>
    </row>
    <row r="5" spans="1:6" x14ac:dyDescent="0.45">
      <c r="A5" t="s">
        <v>538</v>
      </c>
      <c r="B5">
        <v>58</v>
      </c>
      <c r="C5">
        <v>3.63</v>
      </c>
      <c r="D5">
        <f t="shared" si="0"/>
        <v>210.54</v>
      </c>
      <c r="E5" s="14">
        <f>F5/B5</f>
        <v>19311.600000000002</v>
      </c>
      <c r="F5" s="14">
        <f>D5*NEP!$C$6</f>
        <v>1120072.8</v>
      </c>
    </row>
    <row r="6" spans="1:6" x14ac:dyDescent="0.45">
      <c r="A6" t="s">
        <v>539</v>
      </c>
      <c r="B6">
        <v>73</v>
      </c>
      <c r="C6">
        <v>1.1299999999999999</v>
      </c>
      <c r="D6">
        <f t="shared" si="0"/>
        <v>82.49</v>
      </c>
      <c r="E6" s="14">
        <f t="shared" si="1"/>
        <v>6011.5999999999995</v>
      </c>
      <c r="F6" s="14">
        <f>D6*NEP!$C$6</f>
        <v>438846.8</v>
      </c>
    </row>
    <row r="8" spans="1:6" x14ac:dyDescent="0.45">
      <c r="E8" s="14"/>
      <c r="F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FMC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Flinders Medical Centre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2023-12-21T02:22:14Z</dcterms:modified>
</cp:coreProperties>
</file>