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AD32494A-2931-402F-A97B-784D39955B32}" xr6:coauthVersionLast="47" xr6:coauthVersionMax="47" xr10:uidLastSave="{00000000-0000-0000-0000-000000000000}"/>
  <bookViews>
    <workbookView xWindow="7890" yWindow="-16320" windowWidth="29040" windowHeight="16440" tabRatio="856" firstSheet="1" activeTab="1" xr2:uid="{00000000-000D-0000-FFFF-FFFF00000000}"/>
  </bookViews>
  <sheets>
    <sheet name="QEH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Queen Elizabeth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5" l="1"/>
  <c r="H9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2" i="5"/>
  <c r="D213" i="1"/>
  <c r="H2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G8" i="11"/>
  <c r="F8" i="11"/>
  <c r="D8" i="11"/>
  <c r="C8" i="11"/>
  <c r="B8" i="11"/>
  <c r="G4" i="11"/>
  <c r="F4" i="11"/>
  <c r="D4" i="11"/>
  <c r="C4" i="11"/>
  <c r="B4" i="11"/>
  <c r="D87" i="8"/>
  <c r="F87" i="8" s="1"/>
  <c r="E87" i="8" s="1"/>
  <c r="D88" i="8"/>
  <c r="E88" i="8"/>
  <c r="F88" i="8"/>
  <c r="D89" i="8"/>
  <c r="F89" i="8" s="1"/>
  <c r="E89" i="8" s="1"/>
  <c r="D90" i="8"/>
  <c r="F90" i="8"/>
  <c r="E90" i="8" s="1"/>
  <c r="D91" i="8"/>
  <c r="F91" i="8" s="1"/>
  <c r="E91" i="8" s="1"/>
  <c r="D92" i="8"/>
  <c r="F92" i="8" s="1"/>
  <c r="E92" i="8" s="1"/>
  <c r="D93" i="8"/>
  <c r="F93" i="8"/>
  <c r="E93" i="8" s="1"/>
  <c r="D87" i="5"/>
  <c r="E87" i="5" s="1"/>
  <c r="I87" i="5"/>
  <c r="D88" i="5"/>
  <c r="E88" i="5" s="1"/>
  <c r="I88" i="5"/>
  <c r="D89" i="5"/>
  <c r="F89" i="5" s="1"/>
  <c r="I89" i="5"/>
  <c r="D90" i="5"/>
  <c r="E90" i="5" s="1"/>
  <c r="I90" i="5"/>
  <c r="D91" i="5"/>
  <c r="F91" i="5" s="1"/>
  <c r="E91" i="5"/>
  <c r="I91" i="5"/>
  <c r="D92" i="5"/>
  <c r="F92" i="5" s="1"/>
  <c r="E92" i="5"/>
  <c r="I92" i="5"/>
  <c r="D93" i="5"/>
  <c r="F93" i="5" s="1"/>
  <c r="E93" i="5"/>
  <c r="I93" i="5"/>
  <c r="G92" i="5" l="1"/>
  <c r="J92" i="5"/>
  <c r="K92" i="5" s="1"/>
  <c r="G93" i="5"/>
  <c r="J93" i="5"/>
  <c r="K93" i="5" s="1"/>
  <c r="J91" i="5"/>
  <c r="K91" i="5" s="1"/>
  <c r="G91" i="5"/>
  <c r="E89" i="5"/>
  <c r="F90" i="5"/>
  <c r="G90" i="5" s="1"/>
  <c r="G89" i="5"/>
  <c r="J89" i="5"/>
  <c r="K89" i="5" s="1"/>
  <c r="F87" i="5"/>
  <c r="F88" i="5"/>
  <c r="J90" i="5" l="1"/>
  <c r="K90" i="5" s="1"/>
  <c r="G88" i="5"/>
  <c r="J88" i="5"/>
  <c r="K88" i="5" s="1"/>
  <c r="G87" i="5"/>
  <c r="J87" i="5"/>
  <c r="K87" i="5" s="1"/>
  <c r="I2" i="1" l="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F8" i="7" s="1"/>
  <c r="E8" i="7" s="1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F35" i="7" s="1"/>
  <c r="E35" i="7" s="1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86" i="7"/>
  <c r="F86" i="7" s="1"/>
  <c r="E86" i="7" s="1"/>
  <c r="D87" i="7"/>
  <c r="F87" i="7" s="1"/>
  <c r="E87" i="7" s="1"/>
  <c r="D88" i="7"/>
  <c r="F88" i="7" s="1"/>
  <c r="E88" i="7" s="1"/>
  <c r="D89" i="7"/>
  <c r="F89" i="7" s="1"/>
  <c r="E89" i="7" s="1"/>
  <c r="D90" i="7"/>
  <c r="F90" i="7" s="1"/>
  <c r="E90" i="7" s="1"/>
  <c r="D91" i="7"/>
  <c r="F91" i="7" s="1"/>
  <c r="E91" i="7" s="1"/>
  <c r="D92" i="7"/>
  <c r="F92" i="7" s="1"/>
  <c r="E92" i="7" s="1"/>
  <c r="D93" i="7"/>
  <c r="F93" i="7" s="1"/>
  <c r="E93" i="7" s="1"/>
  <c r="D94" i="7"/>
  <c r="F94" i="7" s="1"/>
  <c r="E94" i="7" s="1"/>
  <c r="D95" i="7"/>
  <c r="F95" i="7" s="1"/>
  <c r="E95" i="7" s="1"/>
  <c r="D96" i="7"/>
  <c r="F96" i="7" s="1"/>
  <c r="E96" i="7" s="1"/>
  <c r="D97" i="7"/>
  <c r="F97" i="7" s="1"/>
  <c r="E97" i="7" s="1"/>
  <c r="D98" i="7"/>
  <c r="F98" i="7" s="1"/>
  <c r="E98" i="7" s="1"/>
  <c r="D99" i="7"/>
  <c r="F99" i="7" s="1"/>
  <c r="E99" i="7" s="1"/>
  <c r="D100" i="7"/>
  <c r="F100" i="7" s="1"/>
  <c r="E100" i="7" s="1"/>
  <c r="D101" i="7"/>
  <c r="F101" i="7" s="1"/>
  <c r="E101" i="7" s="1"/>
  <c r="D102" i="7"/>
  <c r="F102" i="7" s="1"/>
  <c r="E102" i="7" s="1"/>
  <c r="D103" i="7"/>
  <c r="F103" i="7" s="1"/>
  <c r="E103" i="7" s="1"/>
  <c r="D104" i="7"/>
  <c r="F104" i="7" s="1"/>
  <c r="E104" i="7" s="1"/>
  <c r="D105" i="7"/>
  <c r="F105" i="7" s="1"/>
  <c r="E105" i="7" s="1"/>
  <c r="D106" i="7"/>
  <c r="F106" i="7" s="1"/>
  <c r="E106" i="7" s="1"/>
  <c r="D107" i="7"/>
  <c r="F107" i="7" s="1"/>
  <c r="E107" i="7" s="1"/>
  <c r="D108" i="7"/>
  <c r="F108" i="7" s="1"/>
  <c r="E108" i="7" s="1"/>
  <c r="D109" i="7"/>
  <c r="F109" i="7" s="1"/>
  <c r="E109" i="7" s="1"/>
  <c r="D110" i="7"/>
  <c r="F110" i="7" s="1"/>
  <c r="E110" i="7" s="1"/>
  <c r="D111" i="7"/>
  <c r="F111" i="7" s="1"/>
  <c r="E111" i="7" s="1"/>
  <c r="D112" i="7"/>
  <c r="F112" i="7" s="1"/>
  <c r="E112" i="7" s="1"/>
  <c r="D113" i="7"/>
  <c r="F113" i="7" s="1"/>
  <c r="E113" i="7" s="1"/>
  <c r="D114" i="7"/>
  <c r="F114" i="7" s="1"/>
  <c r="E114" i="7" s="1"/>
  <c r="D115" i="7"/>
  <c r="F115" i="7" s="1"/>
  <c r="E115" i="7" s="1"/>
  <c r="D116" i="7"/>
  <c r="F116" i="7" s="1"/>
  <c r="E116" i="7" s="1"/>
  <c r="D117" i="7"/>
  <c r="F117" i="7" s="1"/>
  <c r="E117" i="7" s="1"/>
  <c r="D118" i="7"/>
  <c r="F118" i="7" s="1"/>
  <c r="E118" i="7" s="1"/>
  <c r="D119" i="7"/>
  <c r="F119" i="7" s="1"/>
  <c r="E119" i="7" s="1"/>
  <c r="D120" i="7"/>
  <c r="F120" i="7" s="1"/>
  <c r="E120" i="7" s="1"/>
  <c r="D121" i="7"/>
  <c r="F121" i="7" s="1"/>
  <c r="E121" i="7" s="1"/>
  <c r="D122" i="7"/>
  <c r="F122" i="7" s="1"/>
  <c r="E122" i="7" s="1"/>
  <c r="D123" i="7"/>
  <c r="F123" i="7" s="1"/>
  <c r="E123" i="7" s="1"/>
  <c r="D124" i="7"/>
  <c r="F124" i="7" s="1"/>
  <c r="E124" i="7" s="1"/>
  <c r="D125" i="7"/>
  <c r="F125" i="7" s="1"/>
  <c r="E125" i="7" s="1"/>
  <c r="D126" i="7"/>
  <c r="F126" i="7" s="1"/>
  <c r="E126" i="7" s="1"/>
  <c r="D127" i="7"/>
  <c r="F127" i="7" s="1"/>
  <c r="E127" i="7" s="1"/>
  <c r="D128" i="7"/>
  <c r="F128" i="7" s="1"/>
  <c r="E128" i="7" s="1"/>
  <c r="D129" i="7"/>
  <c r="F129" i="7" s="1"/>
  <c r="E129" i="7" s="1"/>
  <c r="D130" i="7"/>
  <c r="F130" i="7" s="1"/>
  <c r="E130" i="7" s="1"/>
  <c r="D131" i="7"/>
  <c r="F131" i="7" s="1"/>
  <c r="E131" i="7" s="1"/>
  <c r="D132" i="7"/>
  <c r="F132" i="7" s="1"/>
  <c r="E132" i="7" s="1"/>
  <c r="D133" i="7"/>
  <c r="F133" i="7" s="1"/>
  <c r="E133" i="7" s="1"/>
  <c r="D134" i="7"/>
  <c r="F134" i="7" s="1"/>
  <c r="E134" i="7" s="1"/>
  <c r="D135" i="7"/>
  <c r="F135" i="7" s="1"/>
  <c r="E135" i="7" s="1"/>
  <c r="D136" i="7"/>
  <c r="F136" i="7" s="1"/>
  <c r="E136" i="7" s="1"/>
  <c r="D137" i="7"/>
  <c r="F137" i="7" s="1"/>
  <c r="E137" i="7" s="1"/>
  <c r="D138" i="7"/>
  <c r="F138" i="7" s="1"/>
  <c r="E138" i="7" s="1"/>
  <c r="D139" i="7"/>
  <c r="F139" i="7" s="1"/>
  <c r="E139" i="7" s="1"/>
  <c r="D140" i="7"/>
  <c r="F140" i="7" s="1"/>
  <c r="E140" i="7" s="1"/>
  <c r="D141" i="7"/>
  <c r="F141" i="7" s="1"/>
  <c r="E141" i="7" s="1"/>
  <c r="D142" i="7"/>
  <c r="F142" i="7" s="1"/>
  <c r="E142" i="7" s="1"/>
  <c r="D143" i="7"/>
  <c r="F143" i="7" s="1"/>
  <c r="E143" i="7" s="1"/>
  <c r="D144" i="7"/>
  <c r="F144" i="7" s="1"/>
  <c r="E144" i="7" s="1"/>
  <c r="D145" i="7"/>
  <c r="F145" i="7" s="1"/>
  <c r="E145" i="7" s="1"/>
  <c r="D146" i="7"/>
  <c r="F146" i="7" s="1"/>
  <c r="E146" i="7" s="1"/>
  <c r="D147" i="7"/>
  <c r="F147" i="7" s="1"/>
  <c r="E147" i="7" s="1"/>
  <c r="D148" i="7"/>
  <c r="F148" i="7" s="1"/>
  <c r="E148" i="7" s="1"/>
  <c r="D149" i="7"/>
  <c r="F149" i="7" s="1"/>
  <c r="E149" i="7" s="1"/>
  <c r="D150" i="7"/>
  <c r="F150" i="7" s="1"/>
  <c r="E150" i="7" s="1"/>
  <c r="D151" i="7"/>
  <c r="F151" i="7" s="1"/>
  <c r="E151" i="7" s="1"/>
  <c r="D152" i="7"/>
  <c r="F152" i="7" s="1"/>
  <c r="E152" i="7" s="1"/>
  <c r="D153" i="7"/>
  <c r="F153" i="7" s="1"/>
  <c r="E153" i="7" s="1"/>
  <c r="D154" i="7"/>
  <c r="F154" i="7" s="1"/>
  <c r="E154" i="7" s="1"/>
  <c r="D155" i="7"/>
  <c r="F155" i="7" s="1"/>
  <c r="E155" i="7" s="1"/>
  <c r="D156" i="7"/>
  <c r="F156" i="7" s="1"/>
  <c r="E156" i="7" s="1"/>
  <c r="D157" i="7"/>
  <c r="F157" i="7" s="1"/>
  <c r="E157" i="7" s="1"/>
  <c r="D158" i="7"/>
  <c r="F158" i="7" s="1"/>
  <c r="E158" i="7" s="1"/>
  <c r="D159" i="7"/>
  <c r="F159" i="7" s="1"/>
  <c r="E159" i="7" s="1"/>
  <c r="D160" i="7"/>
  <c r="F160" i="7" s="1"/>
  <c r="E160" i="7" s="1"/>
  <c r="D161" i="7"/>
  <c r="F161" i="7" s="1"/>
  <c r="E161" i="7" s="1"/>
  <c r="D162" i="7"/>
  <c r="F162" i="7" s="1"/>
  <c r="E162" i="7" s="1"/>
  <c r="D163" i="7"/>
  <c r="F163" i="7" s="1"/>
  <c r="E163" i="7" s="1"/>
  <c r="D164" i="7"/>
  <c r="F164" i="7" s="1"/>
  <c r="E164" i="7" s="1"/>
  <c r="D165" i="7"/>
  <c r="F165" i="7" s="1"/>
  <c r="E165" i="7" s="1"/>
  <c r="D166" i="7"/>
  <c r="F166" i="7" s="1"/>
  <c r="E166" i="7" s="1"/>
  <c r="D167" i="7"/>
  <c r="F167" i="7" s="1"/>
  <c r="E167" i="7" s="1"/>
  <c r="D168" i="7"/>
  <c r="F168" i="7" s="1"/>
  <c r="E168" i="7" s="1"/>
  <c r="D169" i="7"/>
  <c r="F169" i="7" s="1"/>
  <c r="E169" i="7" s="1"/>
  <c r="D170" i="7"/>
  <c r="F170" i="7" s="1"/>
  <c r="E170" i="7" s="1"/>
  <c r="D171" i="7"/>
  <c r="F171" i="7" s="1"/>
  <c r="E171" i="7" s="1"/>
  <c r="D172" i="7"/>
  <c r="F172" i="7" s="1"/>
  <c r="E172" i="7" s="1"/>
  <c r="D173" i="7"/>
  <c r="F173" i="7" s="1"/>
  <c r="E173" i="7" s="1"/>
  <c r="D174" i="7"/>
  <c r="F174" i="7" s="1"/>
  <c r="E174" i="7" s="1"/>
  <c r="D175" i="7"/>
  <c r="F175" i="7" s="1"/>
  <c r="E175" i="7" s="1"/>
  <c r="D176" i="7"/>
  <c r="F176" i="7" s="1"/>
  <c r="E176" i="7" s="1"/>
  <c r="D177" i="7"/>
  <c r="F177" i="7" s="1"/>
  <c r="E177" i="7" s="1"/>
  <c r="D178" i="7"/>
  <c r="F178" i="7" s="1"/>
  <c r="E178" i="7" s="1"/>
  <c r="D179" i="7"/>
  <c r="F179" i="7" s="1"/>
  <c r="E179" i="7" s="1"/>
  <c r="D180" i="7"/>
  <c r="F180" i="7" s="1"/>
  <c r="E180" i="7" s="1"/>
  <c r="D181" i="7"/>
  <c r="F181" i="7" s="1"/>
  <c r="E181" i="7" s="1"/>
  <c r="D182" i="7"/>
  <c r="F182" i="7" s="1"/>
  <c r="E182" i="7" s="1"/>
  <c r="D183" i="7"/>
  <c r="F183" i="7" s="1"/>
  <c r="E183" i="7" s="1"/>
  <c r="D184" i="7"/>
  <c r="F184" i="7" s="1"/>
  <c r="E184" i="7" s="1"/>
  <c r="D185" i="7"/>
  <c r="F185" i="7" s="1"/>
  <c r="E185" i="7" s="1"/>
  <c r="D186" i="7"/>
  <c r="F186" i="7" s="1"/>
  <c r="E186" i="7" s="1"/>
  <c r="D187" i="7"/>
  <c r="F187" i="7" s="1"/>
  <c r="E187" i="7" s="1"/>
  <c r="D188" i="7"/>
  <c r="F188" i="7" s="1"/>
  <c r="E188" i="7" s="1"/>
  <c r="D189" i="7"/>
  <c r="F189" i="7" s="1"/>
  <c r="E189" i="7" s="1"/>
  <c r="D190" i="7"/>
  <c r="F190" i="7" s="1"/>
  <c r="E190" i="7" s="1"/>
  <c r="D191" i="7"/>
  <c r="F191" i="7" s="1"/>
  <c r="E191" i="7" s="1"/>
  <c r="D192" i="7"/>
  <c r="F192" i="7" s="1"/>
  <c r="E192" i="7" s="1"/>
  <c r="D193" i="7"/>
  <c r="F193" i="7" s="1"/>
  <c r="E193" i="7" s="1"/>
  <c r="D194" i="7"/>
  <c r="F194" i="7" s="1"/>
  <c r="E194" i="7" s="1"/>
  <c r="D195" i="7"/>
  <c r="F195" i="7" s="1"/>
  <c r="E195" i="7" s="1"/>
  <c r="D196" i="7"/>
  <c r="F196" i="7" s="1"/>
  <c r="E196" i="7" s="1"/>
  <c r="D197" i="7"/>
  <c r="F197" i="7" s="1"/>
  <c r="E197" i="7" s="1"/>
  <c r="D198" i="7"/>
  <c r="F198" i="7" s="1"/>
  <c r="E198" i="7" s="1"/>
  <c r="D199" i="7"/>
  <c r="F199" i="7" s="1"/>
  <c r="E199" i="7" s="1"/>
  <c r="D200" i="7"/>
  <c r="F200" i="7" s="1"/>
  <c r="E200" i="7" s="1"/>
  <c r="D201" i="7"/>
  <c r="F201" i="7" s="1"/>
  <c r="E201" i="7" s="1"/>
  <c r="D202" i="7"/>
  <c r="F202" i="7" s="1"/>
  <c r="E202" i="7" s="1"/>
  <c r="D203" i="7"/>
  <c r="F203" i="7" s="1"/>
  <c r="E203" i="7" s="1"/>
  <c r="D204" i="7"/>
  <c r="F204" i="7" s="1"/>
  <c r="E204" i="7" s="1"/>
  <c r="D205" i="7"/>
  <c r="F205" i="7" s="1"/>
  <c r="E205" i="7" s="1"/>
  <c r="D206" i="7"/>
  <c r="F206" i="7" s="1"/>
  <c r="E206" i="7" s="1"/>
  <c r="D207" i="7"/>
  <c r="F207" i="7" s="1"/>
  <c r="E207" i="7" s="1"/>
  <c r="D208" i="7"/>
  <c r="F208" i="7" s="1"/>
  <c r="E208" i="7" s="1"/>
  <c r="D209" i="7"/>
  <c r="F209" i="7" s="1"/>
  <c r="E209" i="7" s="1"/>
  <c r="D210" i="7"/>
  <c r="F210" i="7" s="1"/>
  <c r="E210" i="7" s="1"/>
  <c r="D211" i="7"/>
  <c r="F211" i="7" s="1"/>
  <c r="E211" i="7" s="1"/>
  <c r="D2" i="7"/>
  <c r="F2" i="7" s="1"/>
  <c r="I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G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96" i="1" s="1"/>
  <c r="G96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10" i="1" s="1"/>
  <c r="D111" i="1"/>
  <c r="D112" i="1"/>
  <c r="D113" i="1"/>
  <c r="D114" i="1"/>
  <c r="D115" i="1"/>
  <c r="D116" i="1"/>
  <c r="E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28" i="1" s="1"/>
  <c r="G128" i="1" s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F160" i="1" s="1"/>
  <c r="G160" i="1" s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8" i="1" s="1"/>
  <c r="D189" i="1"/>
  <c r="D190" i="1"/>
  <c r="D191" i="1"/>
  <c r="D192" i="1"/>
  <c r="F192" i="1" s="1"/>
  <c r="G192" i="1" s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2" i="8"/>
  <c r="F2" i="8" s="1"/>
  <c r="D1" i="5"/>
  <c r="D3" i="5"/>
  <c r="F3" i="5" s="1"/>
  <c r="G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E10" i="5" s="1"/>
  <c r="D11" i="5"/>
  <c r="E11" i="5" s="1"/>
  <c r="D12" i="5"/>
  <c r="F12" i="5" s="1"/>
  <c r="D13" i="5"/>
  <c r="E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G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G27" i="5" s="1"/>
  <c r="D28" i="5"/>
  <c r="F28" i="5" s="1"/>
  <c r="D29" i="5"/>
  <c r="F29" i="5" s="1"/>
  <c r="D30" i="5"/>
  <c r="F30" i="5" s="1"/>
  <c r="D31" i="5"/>
  <c r="F31" i="5" s="1"/>
  <c r="D32" i="5"/>
  <c r="F32" i="5" s="1"/>
  <c r="D33" i="5"/>
  <c r="F33" i="5" s="1"/>
  <c r="D34" i="5"/>
  <c r="E34" i="5" s="1"/>
  <c r="D35" i="5"/>
  <c r="E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G43" i="5" s="1"/>
  <c r="D44" i="5"/>
  <c r="F44" i="5" s="1"/>
  <c r="D45" i="5"/>
  <c r="F45" i="5" s="1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G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E58" i="5" s="1"/>
  <c r="D59" i="5"/>
  <c r="F59" i="5" s="1"/>
  <c r="G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G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E74" i="5" s="1"/>
  <c r="D75" i="5"/>
  <c r="E75" i="5" s="1"/>
  <c r="D76" i="5"/>
  <c r="F76" i="5" s="1"/>
  <c r="D77" i="5"/>
  <c r="F77" i="5" s="1"/>
  <c r="G77" i="5" s="1"/>
  <c r="D78" i="5"/>
  <c r="F78" i="5" s="1"/>
  <c r="D79" i="5"/>
  <c r="F79" i="5" s="1"/>
  <c r="D80" i="5"/>
  <c r="F80" i="5" s="1"/>
  <c r="D81" i="5"/>
  <c r="F81" i="5" s="1"/>
  <c r="D82" i="5"/>
  <c r="F82" i="5" s="1"/>
  <c r="D83" i="5"/>
  <c r="F83" i="5" s="1"/>
  <c r="G83" i="5" s="1"/>
  <c r="D84" i="5"/>
  <c r="F84" i="5" s="1"/>
  <c r="D85" i="5"/>
  <c r="F85" i="5" s="1"/>
  <c r="D86" i="5"/>
  <c r="F86" i="5" s="1"/>
  <c r="D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D3" i="8"/>
  <c r="F3" i="8" s="1"/>
  <c r="E3" i="8" s="1"/>
  <c r="D4" i="8"/>
  <c r="F4" i="8" s="1"/>
  <c r="E4" i="8" s="1"/>
  <c r="D5" i="8"/>
  <c r="F5" i="8" s="1"/>
  <c r="E5" i="8" s="1"/>
  <c r="D6" i="8"/>
  <c r="F6" i="8" s="1"/>
  <c r="E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E10" i="8" s="1"/>
  <c r="D11" i="8"/>
  <c r="F11" i="8" s="1"/>
  <c r="E11" i="8" s="1"/>
  <c r="D12" i="8"/>
  <c r="F12" i="8" s="1"/>
  <c r="E12" i="8" s="1"/>
  <c r="D13" i="8"/>
  <c r="F13" i="8" s="1"/>
  <c r="E13" i="8" s="1"/>
  <c r="D14" i="8"/>
  <c r="F14" i="8" s="1"/>
  <c r="E14" i="8" s="1"/>
  <c r="D15" i="8"/>
  <c r="F15" i="8" s="1"/>
  <c r="E15" i="8" s="1"/>
  <c r="D16" i="8"/>
  <c r="F16" i="8" s="1"/>
  <c r="E16" i="8" s="1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E20" i="8" s="1"/>
  <c r="D21" i="8"/>
  <c r="F21" i="8" s="1"/>
  <c r="E21" i="8" s="1"/>
  <c r="D22" i="8"/>
  <c r="F22" i="8" s="1"/>
  <c r="E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E28" i="8" s="1"/>
  <c r="D29" i="8"/>
  <c r="F29" i="8" s="1"/>
  <c r="E29" i="8" s="1"/>
  <c r="D30" i="8"/>
  <c r="F30" i="8" s="1"/>
  <c r="E30" i="8" s="1"/>
  <c r="D31" i="8"/>
  <c r="F31" i="8" s="1"/>
  <c r="E31" i="8" s="1"/>
  <c r="D32" i="8"/>
  <c r="F32" i="8" s="1"/>
  <c r="E32" i="8" s="1"/>
  <c r="D33" i="8"/>
  <c r="F33" i="8" s="1"/>
  <c r="E33" i="8" s="1"/>
  <c r="D34" i="8"/>
  <c r="F34" i="8" s="1"/>
  <c r="E34" i="8" s="1"/>
  <c r="D35" i="8"/>
  <c r="F35" i="8" s="1"/>
  <c r="E35" i="8" s="1"/>
  <c r="D36" i="8"/>
  <c r="F36" i="8" s="1"/>
  <c r="E36" i="8" s="1"/>
  <c r="D37" i="8"/>
  <c r="F37" i="8" s="1"/>
  <c r="E37" i="8" s="1"/>
  <c r="D38" i="8"/>
  <c r="F38" i="8" s="1"/>
  <c r="E38" i="8" s="1"/>
  <c r="D39" i="8"/>
  <c r="F39" i="8" s="1"/>
  <c r="E39" i="8" s="1"/>
  <c r="D40" i="8"/>
  <c r="F40" i="8" s="1"/>
  <c r="E40" i="8" s="1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E44" i="8" s="1"/>
  <c r="D45" i="8"/>
  <c r="F45" i="8" s="1"/>
  <c r="E45" i="8" s="1"/>
  <c r="D46" i="8"/>
  <c r="F46" i="8" s="1"/>
  <c r="E46" i="8" s="1"/>
  <c r="D47" i="8"/>
  <c r="F47" i="8" s="1"/>
  <c r="E47" i="8" s="1"/>
  <c r="D48" i="8"/>
  <c r="F48" i="8" s="1"/>
  <c r="E48" i="8" s="1"/>
  <c r="D49" i="8"/>
  <c r="F49" i="8" s="1"/>
  <c r="E49" i="8" s="1"/>
  <c r="D50" i="8"/>
  <c r="F50" i="8" s="1"/>
  <c r="E50" i="8" s="1"/>
  <c r="D51" i="8"/>
  <c r="F51" i="8" s="1"/>
  <c r="E51" i="8" s="1"/>
  <c r="D52" i="8"/>
  <c r="F52" i="8" s="1"/>
  <c r="E52" i="8" s="1"/>
  <c r="D53" i="8"/>
  <c r="F53" i="8" s="1"/>
  <c r="E53" i="8" s="1"/>
  <c r="D54" i="8"/>
  <c r="F54" i="8" s="1"/>
  <c r="E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E59" i="8" s="1"/>
  <c r="D60" i="8"/>
  <c r="F60" i="8" s="1"/>
  <c r="E60" i="8" s="1"/>
  <c r="D61" i="8"/>
  <c r="F61" i="8" s="1"/>
  <c r="E61" i="8" s="1"/>
  <c r="D62" i="8"/>
  <c r="F62" i="8" s="1"/>
  <c r="E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E68" i="8" s="1"/>
  <c r="D69" i="8"/>
  <c r="F69" i="8" s="1"/>
  <c r="E69" i="8" s="1"/>
  <c r="D70" i="8"/>
  <c r="F70" i="8" s="1"/>
  <c r="E70" i="8" s="1"/>
  <c r="D71" i="8"/>
  <c r="F71" i="8" s="1"/>
  <c r="E71" i="8" s="1"/>
  <c r="D72" i="8"/>
  <c r="F72" i="8" s="1"/>
  <c r="E72" i="8" s="1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E76" i="8" s="1"/>
  <c r="D77" i="8"/>
  <c r="F77" i="8" s="1"/>
  <c r="E77" i="8" s="1"/>
  <c r="D78" i="8"/>
  <c r="F78" i="8" s="1"/>
  <c r="E78" i="8" s="1"/>
  <c r="D79" i="8"/>
  <c r="F79" i="8" s="1"/>
  <c r="E79" i="8" s="1"/>
  <c r="D80" i="8"/>
  <c r="F80" i="8" s="1"/>
  <c r="E80" i="8" s="1"/>
  <c r="D81" i="8"/>
  <c r="F81" i="8" s="1"/>
  <c r="E81" i="8" s="1"/>
  <c r="D82" i="8"/>
  <c r="F82" i="8" s="1"/>
  <c r="E82" i="8" s="1"/>
  <c r="D83" i="8"/>
  <c r="F83" i="8" s="1"/>
  <c r="E83" i="8" s="1"/>
  <c r="D84" i="8"/>
  <c r="F84" i="8" s="1"/>
  <c r="E84" i="8" s="1"/>
  <c r="D85" i="8"/>
  <c r="F85" i="8" s="1"/>
  <c r="E85" i="8" s="1"/>
  <c r="D86" i="8"/>
  <c r="F86" i="8" s="1"/>
  <c r="E86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J160" i="1" l="1"/>
  <c r="K160" i="1" s="1"/>
  <c r="J32" i="1"/>
  <c r="K32" i="1" s="1"/>
  <c r="F116" i="1"/>
  <c r="G116" i="1" s="1"/>
  <c r="J192" i="1"/>
  <c r="K192" i="1" s="1"/>
  <c r="J128" i="1"/>
  <c r="K128" i="1" s="1"/>
  <c r="J96" i="1"/>
  <c r="K96" i="1" s="1"/>
  <c r="E32" i="1"/>
  <c r="E80" i="5"/>
  <c r="E17" i="5"/>
  <c r="E79" i="5"/>
  <c r="E16" i="5"/>
  <c r="E63" i="5"/>
  <c r="E15" i="5"/>
  <c r="E57" i="5"/>
  <c r="E9" i="5"/>
  <c r="E56" i="5"/>
  <c r="E40" i="5"/>
  <c r="E39" i="5"/>
  <c r="E81" i="5"/>
  <c r="E33" i="5"/>
  <c r="E207" i="1"/>
  <c r="F207" i="1"/>
  <c r="G207" i="1" s="1"/>
  <c r="E199" i="1"/>
  <c r="F199" i="1"/>
  <c r="G199" i="1" s="1"/>
  <c r="J3" i="5"/>
  <c r="K3" i="5" s="1"/>
  <c r="E2" i="8"/>
  <c r="E183" i="1"/>
  <c r="F183" i="1"/>
  <c r="G183" i="1" s="1"/>
  <c r="E175" i="1"/>
  <c r="F175" i="1"/>
  <c r="G175" i="1" s="1"/>
  <c r="E167" i="1"/>
  <c r="F167" i="1"/>
  <c r="G167" i="1" s="1"/>
  <c r="E159" i="1"/>
  <c r="F159" i="1"/>
  <c r="G159" i="1" s="1"/>
  <c r="E151" i="1"/>
  <c r="F151" i="1"/>
  <c r="G151" i="1" s="1"/>
  <c r="E143" i="1"/>
  <c r="F143" i="1"/>
  <c r="G143" i="1" s="1"/>
  <c r="E135" i="1"/>
  <c r="F135" i="1"/>
  <c r="G135" i="1" s="1"/>
  <c r="E127" i="1"/>
  <c r="F127" i="1"/>
  <c r="G127" i="1" s="1"/>
  <c r="E119" i="1"/>
  <c r="F119" i="1"/>
  <c r="G119" i="1" s="1"/>
  <c r="E111" i="1"/>
  <c r="F111" i="1"/>
  <c r="G111" i="1" s="1"/>
  <c r="E103" i="1"/>
  <c r="F103" i="1"/>
  <c r="G103" i="1" s="1"/>
  <c r="E95" i="1"/>
  <c r="F95" i="1"/>
  <c r="G95" i="1" s="1"/>
  <c r="E87" i="1"/>
  <c r="F87" i="1"/>
  <c r="G87" i="1" s="1"/>
  <c r="E79" i="1"/>
  <c r="F79" i="1"/>
  <c r="G79" i="1" s="1"/>
  <c r="E71" i="1"/>
  <c r="F71" i="1"/>
  <c r="G71" i="1" s="1"/>
  <c r="E63" i="1"/>
  <c r="F63" i="1"/>
  <c r="G63" i="1" s="1"/>
  <c r="E55" i="1"/>
  <c r="F55" i="1"/>
  <c r="G55" i="1" s="1"/>
  <c r="E47" i="1"/>
  <c r="F47" i="1"/>
  <c r="G47" i="1" s="1"/>
  <c r="E39" i="1"/>
  <c r="F39" i="1"/>
  <c r="G39" i="1" s="1"/>
  <c r="E31" i="1"/>
  <c r="F31" i="1"/>
  <c r="G31" i="1" s="1"/>
  <c r="E23" i="1"/>
  <c r="F23" i="1"/>
  <c r="G23" i="1" s="1"/>
  <c r="E15" i="1"/>
  <c r="F15" i="1"/>
  <c r="G15" i="1" s="1"/>
  <c r="E7" i="1"/>
  <c r="F7" i="1"/>
  <c r="G7" i="1" s="1"/>
  <c r="E191" i="1"/>
  <c r="F191" i="1"/>
  <c r="G191" i="1" s="1"/>
  <c r="J71" i="1"/>
  <c r="K71" i="1" s="1"/>
  <c r="F2" i="1"/>
  <c r="G2" i="1" s="1"/>
  <c r="E2" i="1"/>
  <c r="E206" i="1"/>
  <c r="F206" i="1"/>
  <c r="G206" i="1" s="1"/>
  <c r="E198" i="1"/>
  <c r="F198" i="1"/>
  <c r="G198" i="1" s="1"/>
  <c r="E190" i="1"/>
  <c r="F190" i="1"/>
  <c r="G190" i="1" s="1"/>
  <c r="E182" i="1"/>
  <c r="F182" i="1"/>
  <c r="G182" i="1" s="1"/>
  <c r="E174" i="1"/>
  <c r="F174" i="1"/>
  <c r="G174" i="1" s="1"/>
  <c r="E166" i="1"/>
  <c r="F166" i="1"/>
  <c r="G166" i="1" s="1"/>
  <c r="E158" i="1"/>
  <c r="F158" i="1"/>
  <c r="G158" i="1" s="1"/>
  <c r="E150" i="1"/>
  <c r="F150" i="1"/>
  <c r="G150" i="1" s="1"/>
  <c r="E142" i="1"/>
  <c r="F142" i="1"/>
  <c r="G142" i="1" s="1"/>
  <c r="E134" i="1"/>
  <c r="F134" i="1"/>
  <c r="G134" i="1" s="1"/>
  <c r="E126" i="1"/>
  <c r="F126" i="1"/>
  <c r="G126" i="1" s="1"/>
  <c r="E118" i="1"/>
  <c r="F118" i="1"/>
  <c r="G118" i="1" s="1"/>
  <c r="E102" i="1"/>
  <c r="F102" i="1"/>
  <c r="G102" i="1" s="1"/>
  <c r="E94" i="1"/>
  <c r="F94" i="1"/>
  <c r="G94" i="1" s="1"/>
  <c r="E86" i="1"/>
  <c r="F86" i="1"/>
  <c r="G86" i="1" s="1"/>
  <c r="E78" i="1"/>
  <c r="F78" i="1"/>
  <c r="G78" i="1" s="1"/>
  <c r="E70" i="1"/>
  <c r="F70" i="1"/>
  <c r="G70" i="1" s="1"/>
  <c r="E62" i="1"/>
  <c r="F62" i="1"/>
  <c r="G62" i="1" s="1"/>
  <c r="E54" i="1"/>
  <c r="F54" i="1"/>
  <c r="G54" i="1" s="1"/>
  <c r="E46" i="1"/>
  <c r="F46" i="1"/>
  <c r="G46" i="1" s="1"/>
  <c r="E38" i="1"/>
  <c r="F38" i="1"/>
  <c r="G38" i="1" s="1"/>
  <c r="E30" i="1"/>
  <c r="F30" i="1"/>
  <c r="G30" i="1" s="1"/>
  <c r="E22" i="1"/>
  <c r="F22" i="1"/>
  <c r="G22" i="1" s="1"/>
  <c r="E14" i="1"/>
  <c r="F14" i="1"/>
  <c r="G14" i="1" s="1"/>
  <c r="E6" i="1"/>
  <c r="F6" i="1"/>
  <c r="G6" i="1" s="1"/>
  <c r="E2" i="7"/>
  <c r="F110" i="1"/>
  <c r="G110" i="1" s="1"/>
  <c r="E189" i="1"/>
  <c r="F189" i="1"/>
  <c r="G189" i="1" s="1"/>
  <c r="E157" i="1"/>
  <c r="F157" i="1"/>
  <c r="G157" i="1" s="1"/>
  <c r="E125" i="1"/>
  <c r="F125" i="1"/>
  <c r="G125" i="1" s="1"/>
  <c r="E93" i="1"/>
  <c r="F93" i="1"/>
  <c r="G93" i="1" s="1"/>
  <c r="E61" i="1"/>
  <c r="F61" i="1"/>
  <c r="G61" i="1" s="1"/>
  <c r="E29" i="1"/>
  <c r="F29" i="1"/>
  <c r="G29" i="1" s="1"/>
  <c r="J82" i="5"/>
  <c r="K82" i="5" s="1"/>
  <c r="J66" i="5"/>
  <c r="K66" i="5" s="1"/>
  <c r="J50" i="5"/>
  <c r="K50" i="5" s="1"/>
  <c r="J42" i="5"/>
  <c r="K42" i="5" s="1"/>
  <c r="J26" i="5"/>
  <c r="K26" i="5" s="1"/>
  <c r="J18" i="5"/>
  <c r="K18" i="5" s="1"/>
  <c r="E73" i="5"/>
  <c r="E55" i="5"/>
  <c r="E32" i="5"/>
  <c r="E204" i="1"/>
  <c r="F204" i="1"/>
  <c r="G204" i="1" s="1"/>
  <c r="E196" i="1"/>
  <c r="F196" i="1"/>
  <c r="G196" i="1" s="1"/>
  <c r="E180" i="1"/>
  <c r="F180" i="1"/>
  <c r="G180" i="1" s="1"/>
  <c r="E172" i="1"/>
  <c r="F172" i="1"/>
  <c r="G172" i="1" s="1"/>
  <c r="E164" i="1"/>
  <c r="F164" i="1"/>
  <c r="G164" i="1" s="1"/>
  <c r="E156" i="1"/>
  <c r="F156" i="1"/>
  <c r="G156" i="1" s="1"/>
  <c r="E148" i="1"/>
  <c r="F148" i="1"/>
  <c r="G148" i="1" s="1"/>
  <c r="E140" i="1"/>
  <c r="F140" i="1"/>
  <c r="G140" i="1" s="1"/>
  <c r="E132" i="1"/>
  <c r="F132" i="1"/>
  <c r="G132" i="1" s="1"/>
  <c r="E124" i="1"/>
  <c r="F124" i="1"/>
  <c r="G124" i="1" s="1"/>
  <c r="E108" i="1"/>
  <c r="F108" i="1"/>
  <c r="G108" i="1" s="1"/>
  <c r="E100" i="1"/>
  <c r="F100" i="1"/>
  <c r="G100" i="1" s="1"/>
  <c r="E92" i="1"/>
  <c r="F92" i="1"/>
  <c r="G92" i="1" s="1"/>
  <c r="E84" i="1"/>
  <c r="F84" i="1"/>
  <c r="G84" i="1" s="1"/>
  <c r="E76" i="1"/>
  <c r="F76" i="1"/>
  <c r="G76" i="1" s="1"/>
  <c r="E68" i="1"/>
  <c r="F68" i="1"/>
  <c r="G68" i="1" s="1"/>
  <c r="E60" i="1"/>
  <c r="F60" i="1"/>
  <c r="G60" i="1" s="1"/>
  <c r="E52" i="1"/>
  <c r="F52" i="1"/>
  <c r="G52" i="1" s="1"/>
  <c r="E44" i="1"/>
  <c r="F44" i="1"/>
  <c r="G44" i="1" s="1"/>
  <c r="E36" i="1"/>
  <c r="F36" i="1"/>
  <c r="G36" i="1" s="1"/>
  <c r="E28" i="1"/>
  <c r="F28" i="1"/>
  <c r="G28" i="1" s="1"/>
  <c r="E20" i="1"/>
  <c r="F20" i="1"/>
  <c r="G20" i="1" s="1"/>
  <c r="E12" i="1"/>
  <c r="F12" i="1"/>
  <c r="G12" i="1" s="1"/>
  <c r="E4" i="1"/>
  <c r="F4" i="1"/>
  <c r="G4" i="1" s="1"/>
  <c r="E192" i="1"/>
  <c r="E205" i="1"/>
  <c r="F205" i="1"/>
  <c r="G205" i="1" s="1"/>
  <c r="E173" i="1"/>
  <c r="F173" i="1"/>
  <c r="G173" i="1" s="1"/>
  <c r="E133" i="1"/>
  <c r="F133" i="1"/>
  <c r="G133" i="1" s="1"/>
  <c r="E101" i="1"/>
  <c r="F101" i="1"/>
  <c r="G101" i="1" s="1"/>
  <c r="E69" i="1"/>
  <c r="F69" i="1"/>
  <c r="G69" i="1" s="1"/>
  <c r="E37" i="1"/>
  <c r="F37" i="1"/>
  <c r="G37" i="1" s="1"/>
  <c r="E13" i="1"/>
  <c r="F13" i="1"/>
  <c r="G13" i="1" s="1"/>
  <c r="F58" i="5"/>
  <c r="J58" i="5" s="1"/>
  <c r="K58" i="5" s="1"/>
  <c r="E72" i="5"/>
  <c r="E49" i="5"/>
  <c r="E31" i="5"/>
  <c r="E8" i="5"/>
  <c r="E211" i="1"/>
  <c r="F211" i="1"/>
  <c r="G211" i="1" s="1"/>
  <c r="E203" i="1"/>
  <c r="F203" i="1"/>
  <c r="G203" i="1" s="1"/>
  <c r="E195" i="1"/>
  <c r="F195" i="1"/>
  <c r="G195" i="1" s="1"/>
  <c r="E187" i="1"/>
  <c r="F187" i="1"/>
  <c r="G187" i="1" s="1"/>
  <c r="E179" i="1"/>
  <c r="F179" i="1"/>
  <c r="G179" i="1" s="1"/>
  <c r="E171" i="1"/>
  <c r="F171" i="1"/>
  <c r="G171" i="1" s="1"/>
  <c r="E163" i="1"/>
  <c r="F163" i="1"/>
  <c r="G163" i="1" s="1"/>
  <c r="E155" i="1"/>
  <c r="F155" i="1"/>
  <c r="G155" i="1" s="1"/>
  <c r="E147" i="1"/>
  <c r="F147" i="1"/>
  <c r="G147" i="1" s="1"/>
  <c r="E139" i="1"/>
  <c r="F139" i="1"/>
  <c r="G139" i="1" s="1"/>
  <c r="E131" i="1"/>
  <c r="F131" i="1"/>
  <c r="G131" i="1" s="1"/>
  <c r="E123" i="1"/>
  <c r="F123" i="1"/>
  <c r="G123" i="1" s="1"/>
  <c r="E115" i="1"/>
  <c r="F115" i="1"/>
  <c r="G115" i="1" s="1"/>
  <c r="E107" i="1"/>
  <c r="F107" i="1"/>
  <c r="G107" i="1" s="1"/>
  <c r="E99" i="1"/>
  <c r="F99" i="1"/>
  <c r="G99" i="1" s="1"/>
  <c r="E91" i="1"/>
  <c r="F91" i="1"/>
  <c r="G91" i="1" s="1"/>
  <c r="E83" i="1"/>
  <c r="F83" i="1"/>
  <c r="G83" i="1" s="1"/>
  <c r="E75" i="1"/>
  <c r="F75" i="1"/>
  <c r="G75" i="1" s="1"/>
  <c r="E67" i="1"/>
  <c r="F67" i="1"/>
  <c r="G67" i="1" s="1"/>
  <c r="E59" i="1"/>
  <c r="F59" i="1"/>
  <c r="G59" i="1" s="1"/>
  <c r="E51" i="1"/>
  <c r="F51" i="1"/>
  <c r="G51" i="1" s="1"/>
  <c r="E43" i="1"/>
  <c r="F43" i="1"/>
  <c r="G43" i="1" s="1"/>
  <c r="E35" i="1"/>
  <c r="F35" i="1"/>
  <c r="G35" i="1" s="1"/>
  <c r="E27" i="1"/>
  <c r="F27" i="1"/>
  <c r="G27" i="1" s="1"/>
  <c r="E19" i="1"/>
  <c r="F19" i="1"/>
  <c r="G19" i="1" s="1"/>
  <c r="E11" i="1"/>
  <c r="F11" i="1"/>
  <c r="G11" i="1" s="1"/>
  <c r="E3" i="1"/>
  <c r="F3" i="1"/>
  <c r="G3" i="1" s="1"/>
  <c r="E160" i="1"/>
  <c r="J191" i="1"/>
  <c r="K191" i="1" s="1"/>
  <c r="J175" i="1"/>
  <c r="K175" i="1" s="1"/>
  <c r="J159" i="1"/>
  <c r="K159" i="1" s="1"/>
  <c r="E197" i="1"/>
  <c r="F197" i="1"/>
  <c r="G197" i="1" s="1"/>
  <c r="E165" i="1"/>
  <c r="F165" i="1"/>
  <c r="G165" i="1" s="1"/>
  <c r="E141" i="1"/>
  <c r="F141" i="1"/>
  <c r="G141" i="1" s="1"/>
  <c r="E109" i="1"/>
  <c r="F109" i="1"/>
  <c r="G109" i="1" s="1"/>
  <c r="E77" i="1"/>
  <c r="F77" i="1"/>
  <c r="G77" i="1" s="1"/>
  <c r="E45" i="1"/>
  <c r="F45" i="1"/>
  <c r="G45" i="1" s="1"/>
  <c r="E5" i="1"/>
  <c r="F5" i="1"/>
  <c r="G5" i="1" s="1"/>
  <c r="E71" i="5"/>
  <c r="E48" i="5"/>
  <c r="E25" i="5"/>
  <c r="E7" i="5"/>
  <c r="E210" i="1"/>
  <c r="F210" i="1"/>
  <c r="G210" i="1" s="1"/>
  <c r="E202" i="1"/>
  <c r="F202" i="1"/>
  <c r="G202" i="1" s="1"/>
  <c r="E194" i="1"/>
  <c r="F194" i="1"/>
  <c r="G194" i="1" s="1"/>
  <c r="E186" i="1"/>
  <c r="F186" i="1"/>
  <c r="G186" i="1" s="1"/>
  <c r="E178" i="1"/>
  <c r="F178" i="1"/>
  <c r="G178" i="1" s="1"/>
  <c r="E170" i="1"/>
  <c r="F170" i="1"/>
  <c r="G170" i="1" s="1"/>
  <c r="E162" i="1"/>
  <c r="F162" i="1"/>
  <c r="G162" i="1" s="1"/>
  <c r="E154" i="1"/>
  <c r="F154" i="1"/>
  <c r="G154" i="1" s="1"/>
  <c r="E146" i="1"/>
  <c r="F146" i="1"/>
  <c r="G146" i="1" s="1"/>
  <c r="E138" i="1"/>
  <c r="F138" i="1"/>
  <c r="G138" i="1" s="1"/>
  <c r="E130" i="1"/>
  <c r="F130" i="1"/>
  <c r="G130" i="1" s="1"/>
  <c r="E122" i="1"/>
  <c r="F122" i="1"/>
  <c r="G122" i="1" s="1"/>
  <c r="E114" i="1"/>
  <c r="F114" i="1"/>
  <c r="G114" i="1" s="1"/>
  <c r="E106" i="1"/>
  <c r="F106" i="1"/>
  <c r="G106" i="1" s="1"/>
  <c r="E98" i="1"/>
  <c r="F98" i="1"/>
  <c r="G98" i="1" s="1"/>
  <c r="E90" i="1"/>
  <c r="F90" i="1"/>
  <c r="G90" i="1" s="1"/>
  <c r="E82" i="1"/>
  <c r="F82" i="1"/>
  <c r="G82" i="1" s="1"/>
  <c r="E74" i="1"/>
  <c r="F74" i="1"/>
  <c r="G74" i="1" s="1"/>
  <c r="E66" i="1"/>
  <c r="F66" i="1"/>
  <c r="G66" i="1" s="1"/>
  <c r="E58" i="1"/>
  <c r="F58" i="1"/>
  <c r="G58" i="1" s="1"/>
  <c r="E50" i="1"/>
  <c r="F50" i="1"/>
  <c r="G50" i="1" s="1"/>
  <c r="E42" i="1"/>
  <c r="F42" i="1"/>
  <c r="G42" i="1" s="1"/>
  <c r="E34" i="1"/>
  <c r="F34" i="1"/>
  <c r="G34" i="1" s="1"/>
  <c r="E26" i="1"/>
  <c r="F26" i="1"/>
  <c r="G26" i="1" s="1"/>
  <c r="E18" i="1"/>
  <c r="F18" i="1"/>
  <c r="G18" i="1" s="1"/>
  <c r="E10" i="1"/>
  <c r="F10" i="1"/>
  <c r="G10" i="1" s="1"/>
  <c r="E128" i="1"/>
  <c r="J190" i="1"/>
  <c r="K190" i="1" s="1"/>
  <c r="J126" i="1"/>
  <c r="K126" i="1" s="1"/>
  <c r="J110" i="1"/>
  <c r="K110" i="1" s="1"/>
  <c r="J22" i="1"/>
  <c r="K22" i="1" s="1"/>
  <c r="E181" i="1"/>
  <c r="F181" i="1"/>
  <c r="G181" i="1" s="1"/>
  <c r="E149" i="1"/>
  <c r="F149" i="1"/>
  <c r="G149" i="1" s="1"/>
  <c r="E117" i="1"/>
  <c r="F117" i="1"/>
  <c r="G117" i="1" s="1"/>
  <c r="E85" i="1"/>
  <c r="F85" i="1"/>
  <c r="G85" i="1" s="1"/>
  <c r="E53" i="1"/>
  <c r="F53" i="1"/>
  <c r="G53" i="1" s="1"/>
  <c r="E21" i="1"/>
  <c r="F21" i="1"/>
  <c r="G21" i="1" s="1"/>
  <c r="J39" i="1"/>
  <c r="K39" i="1" s="1"/>
  <c r="E65" i="5"/>
  <c r="E47" i="5"/>
  <c r="E24" i="5"/>
  <c r="E209" i="1"/>
  <c r="F209" i="1"/>
  <c r="G209" i="1" s="1"/>
  <c r="E201" i="1"/>
  <c r="F201" i="1"/>
  <c r="G201" i="1" s="1"/>
  <c r="E193" i="1"/>
  <c r="F193" i="1"/>
  <c r="G193" i="1" s="1"/>
  <c r="E185" i="1"/>
  <c r="F185" i="1"/>
  <c r="G185" i="1" s="1"/>
  <c r="E177" i="1"/>
  <c r="F177" i="1"/>
  <c r="G177" i="1" s="1"/>
  <c r="E169" i="1"/>
  <c r="F169" i="1"/>
  <c r="G169" i="1" s="1"/>
  <c r="E161" i="1"/>
  <c r="F161" i="1"/>
  <c r="G161" i="1" s="1"/>
  <c r="E153" i="1"/>
  <c r="F153" i="1"/>
  <c r="G153" i="1" s="1"/>
  <c r="E145" i="1"/>
  <c r="F145" i="1"/>
  <c r="G145" i="1" s="1"/>
  <c r="E137" i="1"/>
  <c r="F137" i="1"/>
  <c r="G137" i="1" s="1"/>
  <c r="E129" i="1"/>
  <c r="F129" i="1"/>
  <c r="G129" i="1" s="1"/>
  <c r="E121" i="1"/>
  <c r="F121" i="1"/>
  <c r="G121" i="1" s="1"/>
  <c r="E113" i="1"/>
  <c r="F113" i="1"/>
  <c r="G113" i="1" s="1"/>
  <c r="E105" i="1"/>
  <c r="F105" i="1"/>
  <c r="G105" i="1" s="1"/>
  <c r="E97" i="1"/>
  <c r="F97" i="1"/>
  <c r="G97" i="1" s="1"/>
  <c r="E89" i="1"/>
  <c r="F89" i="1"/>
  <c r="G89" i="1" s="1"/>
  <c r="E81" i="1"/>
  <c r="F81" i="1"/>
  <c r="G81" i="1" s="1"/>
  <c r="E73" i="1"/>
  <c r="F73" i="1"/>
  <c r="G73" i="1" s="1"/>
  <c r="E65" i="1"/>
  <c r="F65" i="1"/>
  <c r="G65" i="1" s="1"/>
  <c r="E57" i="1"/>
  <c r="F57" i="1"/>
  <c r="G57" i="1" s="1"/>
  <c r="E49" i="1"/>
  <c r="F49" i="1"/>
  <c r="G49" i="1" s="1"/>
  <c r="E41" i="1"/>
  <c r="F41" i="1"/>
  <c r="G41" i="1" s="1"/>
  <c r="E33" i="1"/>
  <c r="F33" i="1"/>
  <c r="G33" i="1" s="1"/>
  <c r="E25" i="1"/>
  <c r="F25" i="1"/>
  <c r="G25" i="1" s="1"/>
  <c r="E17" i="1"/>
  <c r="F17" i="1"/>
  <c r="G17" i="1" s="1"/>
  <c r="E9" i="1"/>
  <c r="F9" i="1"/>
  <c r="G9" i="1" s="1"/>
  <c r="E96" i="1"/>
  <c r="J93" i="1"/>
  <c r="K93" i="1" s="1"/>
  <c r="J69" i="1"/>
  <c r="K69" i="1" s="1"/>
  <c r="J13" i="1"/>
  <c r="K13" i="1" s="1"/>
  <c r="J64" i="1"/>
  <c r="K64" i="1" s="1"/>
  <c r="F188" i="1"/>
  <c r="G188" i="1" s="1"/>
  <c r="F2" i="5"/>
  <c r="G2" i="5" s="1"/>
  <c r="E2" i="5"/>
  <c r="E64" i="5"/>
  <c r="E41" i="5"/>
  <c r="E23" i="5"/>
  <c r="E208" i="1"/>
  <c r="F208" i="1"/>
  <c r="G208" i="1" s="1"/>
  <c r="E200" i="1"/>
  <c r="F200" i="1"/>
  <c r="G200" i="1" s="1"/>
  <c r="E184" i="1"/>
  <c r="F184" i="1"/>
  <c r="G184" i="1" s="1"/>
  <c r="E176" i="1"/>
  <c r="F176" i="1"/>
  <c r="G176" i="1" s="1"/>
  <c r="E168" i="1"/>
  <c r="F168" i="1"/>
  <c r="G168" i="1" s="1"/>
  <c r="E152" i="1"/>
  <c r="F152" i="1"/>
  <c r="G152" i="1" s="1"/>
  <c r="E144" i="1"/>
  <c r="F144" i="1"/>
  <c r="G144" i="1" s="1"/>
  <c r="E136" i="1"/>
  <c r="F136" i="1"/>
  <c r="G136" i="1" s="1"/>
  <c r="E120" i="1"/>
  <c r="F120" i="1"/>
  <c r="G120" i="1" s="1"/>
  <c r="E112" i="1"/>
  <c r="F112" i="1"/>
  <c r="G112" i="1" s="1"/>
  <c r="E104" i="1"/>
  <c r="F104" i="1"/>
  <c r="G104" i="1" s="1"/>
  <c r="E88" i="1"/>
  <c r="F88" i="1"/>
  <c r="G88" i="1" s="1"/>
  <c r="E80" i="1"/>
  <c r="F80" i="1"/>
  <c r="G80" i="1" s="1"/>
  <c r="E72" i="1"/>
  <c r="F72" i="1"/>
  <c r="G72" i="1" s="1"/>
  <c r="E56" i="1"/>
  <c r="F56" i="1"/>
  <c r="G56" i="1" s="1"/>
  <c r="E48" i="1"/>
  <c r="F48" i="1"/>
  <c r="G48" i="1" s="1"/>
  <c r="E40" i="1"/>
  <c r="F40" i="1"/>
  <c r="G40" i="1" s="1"/>
  <c r="E24" i="1"/>
  <c r="F24" i="1"/>
  <c r="G24" i="1" s="1"/>
  <c r="E16" i="1"/>
  <c r="F16" i="1"/>
  <c r="G16" i="1" s="1"/>
  <c r="E8" i="1"/>
  <c r="F8" i="1"/>
  <c r="G8" i="1" s="1"/>
  <c r="E64" i="1"/>
  <c r="J116" i="1"/>
  <c r="K116" i="1" s="1"/>
  <c r="F34" i="5"/>
  <c r="J34" i="5" s="1"/>
  <c r="K34" i="5" s="1"/>
  <c r="E86" i="5"/>
  <c r="E78" i="5"/>
  <c r="E70" i="5"/>
  <c r="E62" i="5"/>
  <c r="E54" i="5"/>
  <c r="E46" i="5"/>
  <c r="E38" i="5"/>
  <c r="E30" i="5"/>
  <c r="E22" i="5"/>
  <c r="E14" i="5"/>
  <c r="E6" i="5"/>
  <c r="F35" i="5"/>
  <c r="G35" i="5" s="1"/>
  <c r="F13" i="5"/>
  <c r="G13" i="5" s="1"/>
  <c r="E85" i="5"/>
  <c r="E77" i="5"/>
  <c r="E69" i="5"/>
  <c r="E61" i="5"/>
  <c r="E53" i="5"/>
  <c r="E45" i="5"/>
  <c r="E37" i="5"/>
  <c r="E29" i="5"/>
  <c r="E21" i="5"/>
  <c r="E5" i="5"/>
  <c r="F11" i="5"/>
  <c r="G11" i="5" s="1"/>
  <c r="E84" i="5"/>
  <c r="E76" i="5"/>
  <c r="E68" i="5"/>
  <c r="E60" i="5"/>
  <c r="E52" i="5"/>
  <c r="E44" i="5"/>
  <c r="E36" i="5"/>
  <c r="E28" i="5"/>
  <c r="E20" i="5"/>
  <c r="E12" i="5"/>
  <c r="E4" i="5"/>
  <c r="F75" i="5"/>
  <c r="G75" i="5" s="1"/>
  <c r="F10" i="5"/>
  <c r="J10" i="5" s="1"/>
  <c r="K10" i="5" s="1"/>
  <c r="E83" i="5"/>
  <c r="E67" i="5"/>
  <c r="E59" i="5"/>
  <c r="E51" i="5"/>
  <c r="E43" i="5"/>
  <c r="E27" i="5"/>
  <c r="E19" i="5"/>
  <c r="E3" i="5"/>
  <c r="F74" i="5"/>
  <c r="J74" i="5" s="1"/>
  <c r="K74" i="5" s="1"/>
  <c r="E82" i="5"/>
  <c r="E66" i="5"/>
  <c r="E50" i="5"/>
  <c r="E42" i="5"/>
  <c r="E26" i="5"/>
  <c r="E18" i="5"/>
  <c r="G85" i="5"/>
  <c r="J85" i="5"/>
  <c r="K85" i="5" s="1"/>
  <c r="G69" i="5"/>
  <c r="J69" i="5"/>
  <c r="K69" i="5" s="1"/>
  <c r="G61" i="5"/>
  <c r="J61" i="5"/>
  <c r="K61" i="5" s="1"/>
  <c r="G53" i="5"/>
  <c r="J53" i="5"/>
  <c r="K53" i="5" s="1"/>
  <c r="G45" i="5"/>
  <c r="J45" i="5"/>
  <c r="K45" i="5" s="1"/>
  <c r="G37" i="5"/>
  <c r="J37" i="5"/>
  <c r="K37" i="5" s="1"/>
  <c r="G29" i="5"/>
  <c r="J29" i="5"/>
  <c r="K29" i="5" s="1"/>
  <c r="G21" i="5"/>
  <c r="J21" i="5"/>
  <c r="K21" i="5" s="1"/>
  <c r="G5" i="5"/>
  <c r="J5" i="5"/>
  <c r="K5" i="5" s="1"/>
  <c r="J77" i="5"/>
  <c r="K77" i="5" s="1"/>
  <c r="G84" i="5"/>
  <c r="J84" i="5"/>
  <c r="K84" i="5" s="1"/>
  <c r="G86" i="5"/>
  <c r="J86" i="5"/>
  <c r="K86" i="5" s="1"/>
  <c r="J78" i="5"/>
  <c r="K78" i="5" s="1"/>
  <c r="G78" i="5"/>
  <c r="J70" i="5"/>
  <c r="K70" i="5" s="1"/>
  <c r="G70" i="5"/>
  <c r="G62" i="5"/>
  <c r="J62" i="5"/>
  <c r="K62" i="5" s="1"/>
  <c r="J54" i="5"/>
  <c r="K54" i="5" s="1"/>
  <c r="G54" i="5"/>
  <c r="J46" i="5"/>
  <c r="K46" i="5" s="1"/>
  <c r="G46" i="5"/>
  <c r="J38" i="5"/>
  <c r="K38" i="5" s="1"/>
  <c r="G38" i="5"/>
  <c r="G30" i="5"/>
  <c r="J30" i="5"/>
  <c r="K30" i="5" s="1"/>
  <c r="J22" i="5"/>
  <c r="K22" i="5" s="1"/>
  <c r="G22" i="5"/>
  <c r="J14" i="5"/>
  <c r="K14" i="5" s="1"/>
  <c r="G14" i="5"/>
  <c r="J6" i="5"/>
  <c r="K6" i="5" s="1"/>
  <c r="G6" i="5"/>
  <c r="G60" i="5"/>
  <c r="J60" i="5"/>
  <c r="K60" i="5" s="1"/>
  <c r="G36" i="5"/>
  <c r="J36" i="5"/>
  <c r="K36" i="5" s="1"/>
  <c r="G4" i="5"/>
  <c r="J4" i="5"/>
  <c r="K4" i="5" s="1"/>
  <c r="G52" i="5"/>
  <c r="J52" i="5"/>
  <c r="K52" i="5" s="1"/>
  <c r="G20" i="5"/>
  <c r="J20" i="5"/>
  <c r="K20" i="5" s="1"/>
  <c r="J81" i="5"/>
  <c r="K81" i="5" s="1"/>
  <c r="G81" i="5"/>
  <c r="J73" i="5"/>
  <c r="K73" i="5" s="1"/>
  <c r="G73" i="5"/>
  <c r="J65" i="5"/>
  <c r="K65" i="5" s="1"/>
  <c r="G65" i="5"/>
  <c r="J57" i="5"/>
  <c r="K57" i="5" s="1"/>
  <c r="G57" i="5"/>
  <c r="J49" i="5"/>
  <c r="K49" i="5" s="1"/>
  <c r="G49" i="5"/>
  <c r="J41" i="5"/>
  <c r="K41" i="5" s="1"/>
  <c r="G41" i="5"/>
  <c r="J33" i="5"/>
  <c r="K33" i="5" s="1"/>
  <c r="G33" i="5"/>
  <c r="J25" i="5"/>
  <c r="K25" i="5" s="1"/>
  <c r="G25" i="5"/>
  <c r="J17" i="5"/>
  <c r="K17" i="5" s="1"/>
  <c r="G17" i="5"/>
  <c r="J9" i="5"/>
  <c r="K9" i="5" s="1"/>
  <c r="G9" i="5"/>
  <c r="G68" i="5"/>
  <c r="J68" i="5"/>
  <c r="K68" i="5" s="1"/>
  <c r="G28" i="5"/>
  <c r="J28" i="5"/>
  <c r="K28" i="5" s="1"/>
  <c r="G80" i="5"/>
  <c r="J80" i="5"/>
  <c r="K80" i="5" s="1"/>
  <c r="G72" i="5"/>
  <c r="J72" i="5"/>
  <c r="K72" i="5" s="1"/>
  <c r="G64" i="5"/>
  <c r="J64" i="5"/>
  <c r="K64" i="5" s="1"/>
  <c r="G56" i="5"/>
  <c r="J56" i="5"/>
  <c r="K56" i="5" s="1"/>
  <c r="G48" i="5"/>
  <c r="J48" i="5"/>
  <c r="K48" i="5" s="1"/>
  <c r="G40" i="5"/>
  <c r="J40" i="5"/>
  <c r="K40" i="5" s="1"/>
  <c r="G32" i="5"/>
  <c r="J32" i="5"/>
  <c r="K32" i="5" s="1"/>
  <c r="G24" i="5"/>
  <c r="J24" i="5"/>
  <c r="K24" i="5" s="1"/>
  <c r="G16" i="5"/>
  <c r="J16" i="5"/>
  <c r="K16" i="5" s="1"/>
  <c r="G8" i="5"/>
  <c r="J8" i="5"/>
  <c r="K8" i="5" s="1"/>
  <c r="G76" i="5"/>
  <c r="J76" i="5"/>
  <c r="K76" i="5" s="1"/>
  <c r="G44" i="5"/>
  <c r="J44" i="5"/>
  <c r="K44" i="5" s="1"/>
  <c r="G12" i="5"/>
  <c r="J12" i="5"/>
  <c r="K12" i="5" s="1"/>
  <c r="G79" i="5"/>
  <c r="J79" i="5"/>
  <c r="K79" i="5" s="1"/>
  <c r="G71" i="5"/>
  <c r="J71" i="5"/>
  <c r="K71" i="5" s="1"/>
  <c r="G63" i="5"/>
  <c r="J63" i="5"/>
  <c r="K63" i="5" s="1"/>
  <c r="G55" i="5"/>
  <c r="J55" i="5"/>
  <c r="K55" i="5" s="1"/>
  <c r="G47" i="5"/>
  <c r="J47" i="5"/>
  <c r="K47" i="5" s="1"/>
  <c r="G39" i="5"/>
  <c r="J39" i="5"/>
  <c r="K39" i="5" s="1"/>
  <c r="G31" i="5"/>
  <c r="J31" i="5"/>
  <c r="K31" i="5" s="1"/>
  <c r="G23" i="5"/>
  <c r="J23" i="5"/>
  <c r="K23" i="5" s="1"/>
  <c r="G15" i="5"/>
  <c r="J15" i="5"/>
  <c r="K15" i="5" s="1"/>
  <c r="G7" i="5"/>
  <c r="J7" i="5"/>
  <c r="K7" i="5" s="1"/>
  <c r="G82" i="5"/>
  <c r="G66" i="5"/>
  <c r="G50" i="5"/>
  <c r="G42" i="5"/>
  <c r="G26" i="5"/>
  <c r="G18" i="5"/>
  <c r="J83" i="5"/>
  <c r="K83" i="5" s="1"/>
  <c r="J67" i="5"/>
  <c r="K67" i="5" s="1"/>
  <c r="J59" i="5"/>
  <c r="K59" i="5" s="1"/>
  <c r="J51" i="5"/>
  <c r="K51" i="5" s="1"/>
  <c r="J43" i="5"/>
  <c r="K43" i="5" s="1"/>
  <c r="J35" i="5"/>
  <c r="K35" i="5" s="1"/>
  <c r="J27" i="5"/>
  <c r="K27" i="5" s="1"/>
  <c r="J19" i="5"/>
  <c r="K19" i="5" s="1"/>
  <c r="J68" i="1" l="1"/>
  <c r="K68" i="1" s="1"/>
  <c r="J189" i="1"/>
  <c r="K189" i="1" s="1"/>
  <c r="J61" i="1"/>
  <c r="K61" i="1" s="1"/>
  <c r="J100" i="1"/>
  <c r="K100" i="1" s="1"/>
  <c r="J140" i="1"/>
  <c r="K140" i="1" s="1"/>
  <c r="J172" i="1"/>
  <c r="K172" i="1" s="1"/>
  <c r="J118" i="1"/>
  <c r="K118" i="1" s="1"/>
  <c r="J141" i="1"/>
  <c r="K141" i="1" s="1"/>
  <c r="J103" i="1"/>
  <c r="K103" i="1" s="1"/>
  <c r="J5" i="1"/>
  <c r="K5" i="1" s="1"/>
  <c r="J180" i="1"/>
  <c r="K180" i="1" s="1"/>
  <c r="J31" i="1"/>
  <c r="K31" i="1" s="1"/>
  <c r="J207" i="1"/>
  <c r="K207" i="1" s="1"/>
  <c r="J63" i="1"/>
  <c r="K63" i="1" s="1"/>
  <c r="J148" i="1"/>
  <c r="K148" i="1" s="1"/>
  <c r="J44" i="1"/>
  <c r="K44" i="1" s="1"/>
  <c r="J95" i="1"/>
  <c r="K95" i="1" s="1"/>
  <c r="J108" i="1"/>
  <c r="K108" i="1" s="1"/>
  <c r="J127" i="1"/>
  <c r="K127" i="1" s="1"/>
  <c r="J76" i="1"/>
  <c r="K76" i="1" s="1"/>
  <c r="J133" i="1"/>
  <c r="K133" i="1" s="1"/>
  <c r="J135" i="1"/>
  <c r="K135" i="1" s="1"/>
  <c r="J104" i="1"/>
  <c r="K104" i="1" s="1"/>
  <c r="J149" i="1"/>
  <c r="K149" i="1" s="1"/>
  <c r="J23" i="1"/>
  <c r="K23" i="1" s="1"/>
  <c r="J137" i="1"/>
  <c r="K137" i="1" s="1"/>
  <c r="J114" i="1"/>
  <c r="K114" i="1" s="1"/>
  <c r="J161" i="1"/>
  <c r="K161" i="1" s="1"/>
  <c r="J117" i="1"/>
  <c r="K117" i="1" s="1"/>
  <c r="J202" i="1"/>
  <c r="K202" i="1" s="1"/>
  <c r="J167" i="1"/>
  <c r="K167" i="1" s="1"/>
  <c r="J188" i="1"/>
  <c r="K188" i="1" s="1"/>
  <c r="J37" i="1"/>
  <c r="K37" i="1" s="1"/>
  <c r="J165" i="1"/>
  <c r="K165" i="1" s="1"/>
  <c r="J43" i="1"/>
  <c r="K43" i="1" s="1"/>
  <c r="J183" i="1"/>
  <c r="K183" i="1" s="1"/>
  <c r="J122" i="1"/>
  <c r="K122" i="1" s="1"/>
  <c r="J83" i="1"/>
  <c r="K83" i="1" s="1"/>
  <c r="J173" i="1"/>
  <c r="K173" i="1" s="1"/>
  <c r="J134" i="1"/>
  <c r="K134" i="1" s="1"/>
  <c r="J130" i="1"/>
  <c r="K130" i="1" s="1"/>
  <c r="J158" i="1"/>
  <c r="K158" i="1" s="1"/>
  <c r="J139" i="1"/>
  <c r="K139" i="1" s="1"/>
  <c r="J204" i="1"/>
  <c r="K204" i="1" s="1"/>
  <c r="J136" i="1"/>
  <c r="K136" i="1" s="1"/>
  <c r="J166" i="1"/>
  <c r="K166" i="1" s="1"/>
  <c r="J87" i="1"/>
  <c r="K87" i="1" s="1"/>
  <c r="J138" i="1"/>
  <c r="K138" i="1" s="1"/>
  <c r="J147" i="1"/>
  <c r="K147" i="1" s="1"/>
  <c r="J176" i="1"/>
  <c r="K176" i="1" s="1"/>
  <c r="J168" i="1"/>
  <c r="K168" i="1" s="1"/>
  <c r="J29" i="1"/>
  <c r="K29" i="1" s="1"/>
  <c r="J92" i="1"/>
  <c r="K92" i="1" s="1"/>
  <c r="J178" i="1"/>
  <c r="K178" i="1" s="1"/>
  <c r="J144" i="1"/>
  <c r="K144" i="1" s="1"/>
  <c r="J203" i="1"/>
  <c r="K203" i="1" s="1"/>
  <c r="J30" i="1"/>
  <c r="K30" i="1" s="1"/>
  <c r="J198" i="1"/>
  <c r="K198" i="1" s="1"/>
  <c r="J186" i="1"/>
  <c r="K186" i="1" s="1"/>
  <c r="J211" i="1"/>
  <c r="K211" i="1" s="1"/>
  <c r="J94" i="1"/>
  <c r="K94" i="1" s="1"/>
  <c r="J194" i="1"/>
  <c r="K194" i="1" s="1"/>
  <c r="J19" i="1"/>
  <c r="K19" i="1" s="1"/>
  <c r="J28" i="1"/>
  <c r="K28" i="1" s="1"/>
  <c r="J36" i="1"/>
  <c r="K36" i="1" s="1"/>
  <c r="J48" i="1"/>
  <c r="K48" i="1" s="1"/>
  <c r="J85" i="1"/>
  <c r="K85" i="1" s="1"/>
  <c r="J80" i="1"/>
  <c r="K80" i="1" s="1"/>
  <c r="J14" i="1"/>
  <c r="K14" i="1" s="1"/>
  <c r="J8" i="1"/>
  <c r="K8" i="1" s="1"/>
  <c r="J50" i="1"/>
  <c r="K50" i="1" s="1"/>
  <c r="J58" i="1"/>
  <c r="K58" i="1" s="1"/>
  <c r="J78" i="1"/>
  <c r="K78" i="1" s="1"/>
  <c r="J7" i="1"/>
  <c r="K7" i="1" s="1"/>
  <c r="J11" i="1"/>
  <c r="K11" i="1" s="1"/>
  <c r="J75" i="1"/>
  <c r="K75" i="1" s="1"/>
  <c r="J45" i="1"/>
  <c r="K45" i="1" s="1"/>
  <c r="J54" i="1"/>
  <c r="K54" i="1" s="1"/>
  <c r="J62" i="1"/>
  <c r="K62" i="1" s="1"/>
  <c r="J4" i="1"/>
  <c r="K4" i="1" s="1"/>
  <c r="J9" i="1"/>
  <c r="K9" i="1" s="1"/>
  <c r="J12" i="1"/>
  <c r="K12" i="1" s="1"/>
  <c r="J77" i="1"/>
  <c r="K77" i="1" s="1"/>
  <c r="J86" i="1"/>
  <c r="K86" i="1" s="1"/>
  <c r="J79" i="1"/>
  <c r="K79" i="1" s="1"/>
  <c r="J10" i="1"/>
  <c r="K10" i="1" s="1"/>
  <c r="J65" i="1"/>
  <c r="K65" i="1" s="1"/>
  <c r="J35" i="1"/>
  <c r="K35" i="1" s="1"/>
  <c r="J73" i="1"/>
  <c r="K73" i="1" s="1"/>
  <c r="J57" i="1"/>
  <c r="K57" i="1" s="1"/>
  <c r="J3" i="1"/>
  <c r="K3" i="1" s="1"/>
  <c r="J66" i="1"/>
  <c r="K66" i="1" s="1"/>
  <c r="J74" i="1"/>
  <c r="K74" i="1" s="1"/>
  <c r="J11" i="5"/>
  <c r="K11" i="5" s="1"/>
  <c r="G34" i="5"/>
  <c r="J75" i="5"/>
  <c r="K75" i="5" s="1"/>
  <c r="J84" i="1"/>
  <c r="K84" i="1" s="1"/>
  <c r="J27" i="1"/>
  <c r="K27" i="1" s="1"/>
  <c r="J6" i="1"/>
  <c r="K6" i="1" s="1"/>
  <c r="J153" i="1"/>
  <c r="K153" i="1" s="1"/>
  <c r="J155" i="1"/>
  <c r="K155" i="1" s="1"/>
  <c r="J164" i="1"/>
  <c r="K164" i="1" s="1"/>
  <c r="J142" i="1"/>
  <c r="K142" i="1" s="1"/>
  <c r="J111" i="1"/>
  <c r="K111" i="1" s="1"/>
  <c r="J197" i="1"/>
  <c r="K197" i="1" s="1"/>
  <c r="J17" i="1"/>
  <c r="K17" i="1" s="1"/>
  <c r="J89" i="1"/>
  <c r="K89" i="1" s="1"/>
  <c r="J121" i="1"/>
  <c r="K121" i="1" s="1"/>
  <c r="J99" i="1"/>
  <c r="K99" i="1" s="1"/>
  <c r="J163" i="1"/>
  <c r="K163" i="1" s="1"/>
  <c r="J125" i="1"/>
  <c r="K125" i="1" s="1"/>
  <c r="J206" i="1"/>
  <c r="K206" i="1" s="1"/>
  <c r="J101" i="1"/>
  <c r="K101" i="1" s="1"/>
  <c r="J181" i="1"/>
  <c r="K181" i="1" s="1"/>
  <c r="J24" i="1"/>
  <c r="K24" i="1" s="1"/>
  <c r="J150" i="1"/>
  <c r="K150" i="1" s="1"/>
  <c r="J119" i="1"/>
  <c r="K119" i="1" s="1"/>
  <c r="J199" i="1"/>
  <c r="K199" i="1" s="1"/>
  <c r="J56" i="1"/>
  <c r="K56" i="1" s="1"/>
  <c r="J18" i="1"/>
  <c r="K18" i="1" s="1"/>
  <c r="J82" i="1"/>
  <c r="K82" i="1" s="1"/>
  <c r="J146" i="1"/>
  <c r="K146" i="1" s="1"/>
  <c r="J210" i="1"/>
  <c r="K210" i="1" s="1"/>
  <c r="J185" i="1"/>
  <c r="K185" i="1" s="1"/>
  <c r="J25" i="1"/>
  <c r="K25" i="1" s="1"/>
  <c r="J97" i="1"/>
  <c r="K97" i="1" s="1"/>
  <c r="J169" i="1"/>
  <c r="K169" i="1" s="1"/>
  <c r="J107" i="1"/>
  <c r="K107" i="1" s="1"/>
  <c r="J171" i="1"/>
  <c r="K171" i="1" s="1"/>
  <c r="J205" i="1"/>
  <c r="K205" i="1" s="1"/>
  <c r="J200" i="1"/>
  <c r="K200" i="1" s="1"/>
  <c r="J209" i="1"/>
  <c r="K209" i="1" s="1"/>
  <c r="G58" i="5"/>
  <c r="J40" i="1"/>
  <c r="K40" i="1" s="1"/>
  <c r="J52" i="1"/>
  <c r="K52" i="1" s="1"/>
  <c r="J109" i="1"/>
  <c r="K109" i="1" s="1"/>
  <c r="J47" i="1"/>
  <c r="K47" i="1" s="1"/>
  <c r="J120" i="1"/>
  <c r="K120" i="1" s="1"/>
  <c r="J26" i="1"/>
  <c r="K26" i="1" s="1"/>
  <c r="J90" i="1"/>
  <c r="K90" i="1" s="1"/>
  <c r="J154" i="1"/>
  <c r="K154" i="1" s="1"/>
  <c r="J208" i="1"/>
  <c r="K208" i="1" s="1"/>
  <c r="J33" i="1"/>
  <c r="K33" i="1" s="1"/>
  <c r="J105" i="1"/>
  <c r="K105" i="1" s="1"/>
  <c r="J177" i="1"/>
  <c r="K177" i="1" s="1"/>
  <c r="J51" i="1"/>
  <c r="K51" i="1" s="1"/>
  <c r="J115" i="1"/>
  <c r="K115" i="1" s="1"/>
  <c r="J179" i="1"/>
  <c r="K179" i="1" s="1"/>
  <c r="J20" i="1"/>
  <c r="K20" i="1" s="1"/>
  <c r="J156" i="1"/>
  <c r="K156" i="1" s="1"/>
  <c r="J21" i="1"/>
  <c r="K21" i="1" s="1"/>
  <c r="J91" i="1"/>
  <c r="K91" i="1" s="1"/>
  <c r="J143" i="1"/>
  <c r="K143" i="1" s="1"/>
  <c r="J60" i="1"/>
  <c r="K60" i="1" s="1"/>
  <c r="J124" i="1"/>
  <c r="K124" i="1" s="1"/>
  <c r="J53" i="1"/>
  <c r="K53" i="1" s="1"/>
  <c r="J88" i="1"/>
  <c r="K88" i="1" s="1"/>
  <c r="J38" i="1"/>
  <c r="K38" i="1" s="1"/>
  <c r="J102" i="1"/>
  <c r="K102" i="1" s="1"/>
  <c r="J174" i="1"/>
  <c r="K174" i="1" s="1"/>
  <c r="J55" i="1"/>
  <c r="K55" i="1" s="1"/>
  <c r="J157" i="1"/>
  <c r="K157" i="1" s="1"/>
  <c r="J184" i="1"/>
  <c r="K184" i="1" s="1"/>
  <c r="J34" i="1"/>
  <c r="K34" i="1" s="1"/>
  <c r="J98" i="1"/>
  <c r="K98" i="1" s="1"/>
  <c r="J162" i="1"/>
  <c r="K162" i="1" s="1"/>
  <c r="J41" i="1"/>
  <c r="K41" i="1" s="1"/>
  <c r="J113" i="1"/>
  <c r="K113" i="1" s="1"/>
  <c r="J193" i="1"/>
  <c r="K193" i="1" s="1"/>
  <c r="J59" i="1"/>
  <c r="K59" i="1" s="1"/>
  <c r="J123" i="1"/>
  <c r="K123" i="1" s="1"/>
  <c r="J187" i="1"/>
  <c r="K187" i="1" s="1"/>
  <c r="J2" i="5"/>
  <c r="J2" i="1"/>
  <c r="J145" i="1"/>
  <c r="K145" i="1" s="1"/>
  <c r="J70" i="1"/>
  <c r="K70" i="1" s="1"/>
  <c r="J15" i="1"/>
  <c r="K15" i="1" s="1"/>
  <c r="J72" i="1"/>
  <c r="K72" i="1" s="1"/>
  <c r="J81" i="1"/>
  <c r="K81" i="1" s="1"/>
  <c r="G10" i="5"/>
  <c r="G74" i="5"/>
  <c r="J132" i="1"/>
  <c r="K132" i="1" s="1"/>
  <c r="J152" i="1"/>
  <c r="K152" i="1" s="1"/>
  <c r="J46" i="1"/>
  <c r="K46" i="1" s="1"/>
  <c r="J182" i="1"/>
  <c r="K182" i="1" s="1"/>
  <c r="J151" i="1"/>
  <c r="K151" i="1" s="1"/>
  <c r="J196" i="1"/>
  <c r="K196" i="1" s="1"/>
  <c r="J42" i="1"/>
  <c r="K42" i="1" s="1"/>
  <c r="J106" i="1"/>
  <c r="K106" i="1" s="1"/>
  <c r="J170" i="1"/>
  <c r="K170" i="1" s="1"/>
  <c r="J16" i="1"/>
  <c r="K16" i="1" s="1"/>
  <c r="J49" i="1"/>
  <c r="K49" i="1" s="1"/>
  <c r="J129" i="1"/>
  <c r="K129" i="1" s="1"/>
  <c r="J201" i="1"/>
  <c r="K201" i="1" s="1"/>
  <c r="J67" i="1"/>
  <c r="K67" i="1" s="1"/>
  <c r="J131" i="1"/>
  <c r="K131" i="1" s="1"/>
  <c r="J195" i="1"/>
  <c r="K195" i="1" s="1"/>
  <c r="J112" i="1"/>
  <c r="K112" i="1" s="1"/>
  <c r="J13" i="5"/>
  <c r="K13" i="5" s="1"/>
  <c r="K2" i="5" l="1"/>
  <c r="K2" i="1"/>
</calcChain>
</file>

<file path=xl/sharedStrings.xml><?xml version="1.0" encoding="utf-8"?>
<sst xmlns="http://schemas.openxmlformats.org/spreadsheetml/2006/main" count="708" uniqueCount="348">
  <si>
    <t>AR-DRG</t>
  </si>
  <si>
    <t>Total episodes</t>
  </si>
  <si>
    <t>Cost per NWAU20</t>
  </si>
  <si>
    <t>B05Z - Carpal Tunnel Release</t>
  </si>
  <si>
    <t>B07B - Cranial or Peripheral Nerve and Other Nervous System Interventions, Minor Comp</t>
  </si>
  <si>
    <t>B63A - Dementia and Other Chronic Disturbances of Cerebral Function, Major Complexity</t>
  </si>
  <si>
    <t>B63B - Dementia and Other Chronic Disturbances of Cerebral Function, Minor Complexity</t>
  </si>
  <si>
    <t>B64A - Delirium, Major Complexity</t>
  </si>
  <si>
    <t>B64B - Delirium, Minor Complexity</t>
  </si>
  <si>
    <t>B67B - Degenerative Nervous System Disorders, Intermediate Complexity</t>
  </si>
  <si>
    <t>B69B - TIA and Precerebral Occlusion, Minor Complexity</t>
  </si>
  <si>
    <t>B70C - Stroke and Other Cerebrovascular Disorders, Minor Complexity</t>
  </si>
  <si>
    <t>B71A - Cranial and Peripheral Nerve Disorders, Major Complexity</t>
  </si>
  <si>
    <t>B71B - Cranial and Peripheral Nerve Disorders, Minor Complexity</t>
  </si>
  <si>
    <t>B76B - Seizures, Minor Complexity</t>
  </si>
  <si>
    <t>B77B - Headaches, Minor Complexity</t>
  </si>
  <si>
    <t>B80B - Other Head Injuries, Minor Complexity</t>
  </si>
  <si>
    <t>B81A - Other Disorders of the Nervous System, Major Complexity</t>
  </si>
  <si>
    <t>B81B - Other Disorders of the Nervous System, Minor Complexity</t>
  </si>
  <si>
    <t>C16Z - Lens Interventions</t>
  </si>
  <si>
    <t>C62B - Hyphaema and Medically Managed Trauma to the Eye, Minor Complexity</t>
  </si>
  <si>
    <t>D06Z - Sinus and Complex Middle Ear Interventions</t>
  </si>
  <si>
    <t>D10Z - Nasal Interventions</t>
  </si>
  <si>
    <t>D11Z - Tonsillectomy and Adenoidectomy</t>
  </si>
  <si>
    <t>D12B - Other Ear, Nose, Mouth and Throat Interventions, Minor Complexity</t>
  </si>
  <si>
    <t>D61A - Dysequilibrium, Major Complexity</t>
  </si>
  <si>
    <t>D61B - Dysequilibrium, Minor Complexity</t>
  </si>
  <si>
    <t>D62B - Epistaxis, Minor Complexity</t>
  </si>
  <si>
    <t>D63B - Otitis Media and Upper Respiratory Infections, Minor Complexity</t>
  </si>
  <si>
    <t>D65B - Nasal Trauma and Deformity, Minor Complexity</t>
  </si>
  <si>
    <t>D66B - Other Ear, Nose, Mouth and Throat Disorders, Minor Complexity</t>
  </si>
  <si>
    <t>D67B - Oral and Dental Disorders, Minor Complexity</t>
  </si>
  <si>
    <t>E41B - Respiratory System Disorders W Non-Invasive Ventilation, Minor Complexity</t>
  </si>
  <si>
    <t>E61A - Pulmonary Embolism, Major Complexity</t>
  </si>
  <si>
    <t>E61B - Pulmonary Embolism, Minor Complexity</t>
  </si>
  <si>
    <t>E62A - Respiratory Infections and Inflammations, Major Complexity</t>
  </si>
  <si>
    <t>E62B - Respiratory Infections and Inflammations, Minor Complexity</t>
  </si>
  <si>
    <t>E65A - Chronic Obstructive Airways Disease, Major Complexity</t>
  </si>
  <si>
    <t>E65B - Chronic Obstructive Airways Disease, Minor Complexity</t>
  </si>
  <si>
    <t>E67A - Respiratory Signs and Symptoms, Major Complexity</t>
  </si>
  <si>
    <t>E67B - Respiratory Signs and Symptoms, Minor Complexity</t>
  </si>
  <si>
    <t>E69A - Bronchitis and Asthma, Major Complexity</t>
  </si>
  <si>
    <t>E69B - Bronchitis and Asthma, Minor Complexity</t>
  </si>
  <si>
    <t>E71A - Respiratory Neoplasms, Major Complexity</t>
  </si>
  <si>
    <t>E75A - Other Respiratory System Disorders, Major Complexity</t>
  </si>
  <si>
    <t>E75B - Other Respiratory System Disorders, Minor Complexity</t>
  </si>
  <si>
    <t>F10B - Interventional Coronary Procedures, Admitted for AMI, Minor Complexity</t>
  </si>
  <si>
    <t>F12A - Implantation and Replacement of Pacemaker, Total System, Major Complexity</t>
  </si>
  <si>
    <t>F12B - Implantation and Replacement of Pacemaker, Total System, Minor Complexity</t>
  </si>
  <si>
    <t>F17B - Insertion and Replacement of Pacemaker Generator, Minor Complexity</t>
  </si>
  <si>
    <t>F24B - Interventional Coronary Procs, Not Adm for AMI, Minor Comp</t>
  </si>
  <si>
    <t>F41B - Circulatory Disorders, Adm for AMI W Invasive Cardiac Inves Int, Minor Comp</t>
  </si>
  <si>
    <t>F42A - Circulatory Dsrds, Not Adm for AMI W Invasive Cardiac Inves Int, Major Comp</t>
  </si>
  <si>
    <t>F42B - Circulatory Dsrds, Not Adm for AMI W Invasive Cardiac Inves Int, Minor Comp</t>
  </si>
  <si>
    <t>F60A - Circulatory Dsrd, Adm for AMI W/O Invas Card Inves Intervention</t>
  </si>
  <si>
    <t>F62A - Heart Failure and Shock, Major Complexity</t>
  </si>
  <si>
    <t>F62B - Heart Failure and Shock, Minor Complexity</t>
  </si>
  <si>
    <t>F66B - Coronary Atherosclerosis, Minor Complexity</t>
  </si>
  <si>
    <t>F69B - Valvular Disorders, Minor Complexity</t>
  </si>
  <si>
    <t>F72B - Unstable Angina, Minor Complexity</t>
  </si>
  <si>
    <t>F73A - Syncope and Collapse, Major Complexity</t>
  </si>
  <si>
    <t>F73B - Syncope and Collapse, Minor Complexity</t>
  </si>
  <si>
    <t>F74A - Chest Pain, Major Complexity</t>
  </si>
  <si>
    <t>F74B - Chest Pain, Minor Complexity</t>
  </si>
  <si>
    <t>F75A - Other Circulatory Disorders, Major Complexity</t>
  </si>
  <si>
    <t>F75B - Other Circulatory Disorders, Minor Complexity</t>
  </si>
  <si>
    <t>F76A - Arrhythmia, Cardiac Arrest and Conduction Disorders, Major Complexity</t>
  </si>
  <si>
    <t>F76B - Arrhythmia, Cardiac Arrest and Conduction Disorders, Minor Complexity</t>
  </si>
  <si>
    <t>G01C - Rectal Resection, Minor Complexity</t>
  </si>
  <si>
    <t>G02B - Major Small and Large Bowel Interventions, Intermediate Complexity</t>
  </si>
  <si>
    <t>G02C - Major Small and Large Bowel Interventions, Minor Complexity</t>
  </si>
  <si>
    <t>G04C - Peritoneal Adhesiolysis, Minor Complexity</t>
  </si>
  <si>
    <t>G07B - Appendicectomy, Minor Complexity</t>
  </si>
  <si>
    <t>G10B - Hernia Interventions, Minor Complexity</t>
  </si>
  <si>
    <t>G11B - Anal and Stomal Interventions, Minor Complexity</t>
  </si>
  <si>
    <t>G46A - Complex Endoscopy, Major Complexity</t>
  </si>
  <si>
    <t>G47A - Gastroscopy, Major Complexity</t>
  </si>
  <si>
    <t>G47B - Gastroscopy, Intermediate Complexity</t>
  </si>
  <si>
    <t>G47C - Gastroscopy, Minor Complexity</t>
  </si>
  <si>
    <t>G48A - Colonoscopy, Major Complexity</t>
  </si>
  <si>
    <t>G48B - Colonoscopy, Minor Complexity</t>
  </si>
  <si>
    <t>G61A - Gastrointestinal Haemorrhage, Major Complexity</t>
  </si>
  <si>
    <t>G61B - Gastrointestinal Haemorrhage, Minor Complexity</t>
  </si>
  <si>
    <t>G64Z - Inflammatory Bowel Disease</t>
  </si>
  <si>
    <t>G65A - Gastrointestinal Obstruction, Major Complexity</t>
  </si>
  <si>
    <t>G65B - Gastrointestinal Obstruction, Minor Complexity</t>
  </si>
  <si>
    <t>G66A - Abdominal Pain and Mesenteric Adenitis, Major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</si>
  <si>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</si>
  <si>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</si>
  <si>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</si>
  <si>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G70A - Other Digestive System Disorders, Major Complexity</t>
  </si>
  <si>
    <t>G70B - Other Digestive System Disorders, Intermediate Complexity</t>
  </si>
  <si>
    <t>G70C - Other Digestive System Disorders, Minor Complexity</t>
  </si>
  <si>
    <t>H08A - Laparoscopic Cholecystectomy, Major Complexity</t>
  </si>
  <si>
    <t>H08B - Laparoscopic Cholecystectomy, Minor Complexity</t>
  </si>
  <si>
    <t>H60B - Cirrhosis and Alcoholic Hepatitis, Intermediate Complexity</t>
  </si>
  <si>
    <t>H61B - Malignancy of Hepatobiliary System and Pancreas, Minor Complexity</t>
  </si>
  <si>
    <t>H62A - Disorders of Pancreas, Except Malignancy, Major Complexity</t>
  </si>
  <si>
    <t>H62B - Disorders of Pancreas, Except Malignancy, Minor Complexity</t>
  </si>
  <si>
    <t>H64A - Disorders of the Biliary Tract, Major Complexity</t>
  </si>
  <si>
    <t>H64B - Disorders of the Biliary Tract, Minor Complexity</t>
  </si>
  <si>
    <t>I03B - Hip Replacement for Trauma, Minor Complexity</t>
  </si>
  <si>
    <t>I04B - Knee Replacement, Minor Complexity</t>
  </si>
  <si>
    <t>I08B - Other Hip and Femur Interventions, Intermediate Complexity</t>
  </si>
  <si>
    <t>I08C - Other Hip and Femur Interventions, Minor Complexity</t>
  </si>
  <si>
    <t>I12C - Misc Musculoskeletal Interventions for Infect/Inflam of Bone/Joint, Minor Comp</t>
  </si>
  <si>
    <t>I13C - Humerus, Tibia, Fibula and Ankle Interventions, Minor Complexity</t>
  </si>
  <si>
    <t>I19B - Other Elbow and Forearm Interventions, Minor Complexity</t>
  </si>
  <si>
    <t>I20B - Other Foot Interventions, Minor Complexity</t>
  </si>
  <si>
    <t>I27B - Soft Tissue Interventions, Minor Complexity</t>
  </si>
  <si>
    <t>I28C - Other Musculoskeletal Interventions, Minor Complexity</t>
  </si>
  <si>
    <t>I30Z - Hand Interventions</t>
  </si>
  <si>
    <t>I33B - Hip Replacement for Non-Trauma, Minor Complexity</t>
  </si>
  <si>
    <t>I66B - Inflammatory Musculoskeletal Disorders, Minor Complexity</t>
  </si>
  <si>
    <t>I68A - Non-surgical Spinal Disorders, Major Complexity</t>
  </si>
  <si>
    <t>I68B - Non-surgical Spinal Disorders, Minor Complexity</t>
  </si>
  <si>
    <t>I69A - Bone Diseases and Arthropathies, Major Complexity</t>
  </si>
  <si>
    <t>I69B - Bone Diseases and Arthropathies, Minor Complexity</t>
  </si>
  <si>
    <t>I71B - Other Musculotendinous Disorders, Minor Complexity</t>
  </si>
  <si>
    <t>I72A - Specific Musculotendinous Disorders, Major Complexity</t>
  </si>
  <si>
    <t>I72B - Specific Musculotendinous Disorders, Minor Complexity</t>
  </si>
  <si>
    <t>I74A - Injuries to Forearm, Wrist, Hand and Foot, Major Complexity</t>
  </si>
  <si>
    <t>I74B - Injuries to Forearm, Wrist, Hand and Foot, Minor Complexity</t>
  </si>
  <si>
    <t>I75A - Injuries to Shoulder, Arm, Elbow, Knee, Leg and Ankle, Major Complexity</t>
  </si>
  <si>
    <t>I75B - Injuries to Shoulder, Arm, Elbow, Knee, Leg and Ankle, Intermediate Complexity</t>
  </si>
  <si>
    <t>I75C - Injuries to Shoulder, Arm, Elbow, Knee, Leg and Ankle, Minor Complexity</t>
  </si>
  <si>
    <t>I76B - Other Musculoskeletal Disorders, Minor Complexity</t>
  </si>
  <si>
    <t>J06B - Major Interventions for Breast Disorders, Minor Complexity</t>
  </si>
  <si>
    <t>J07Z - Minor Interventions for Breast Disorders</t>
  </si>
  <si>
    <t>J08B - Other Skin Grafts and Debridement Interventions, Intermediate Complexity</t>
  </si>
  <si>
    <t>J08C - Other Skin Grafts and Debridement Interventions, Minor Complexity</t>
  </si>
  <si>
    <t>J10B - Plastic GIs for Skin, Subcutaneous Tissue and Breast Disorders, Minor Comp</t>
  </si>
  <si>
    <t>J11A - Other Skin, Subcutaneous Tissue and Breast Interventions, Major Complexity</t>
  </si>
  <si>
    <t>J11B - Other Skin, Subcutaneous Tissue and Breast Interventions, Minor Complexity</t>
  </si>
  <si>
    <t>J13B - Lower Limb Interventions W/O Ulcer or Cellulitis, Minor Complexity</t>
  </si>
  <si>
    <t>J64A - Cellulitis, Major Complexity</t>
  </si>
  <si>
    <t>J64B - Cellulitis, Minor Complexity</t>
  </si>
  <si>
    <t>J65B - Trauma to Skin, Subcutaneous Tissue and Breast, Minor Complexity</t>
  </si>
  <si>
    <t>J67B - Minor Skin Disorders, Minor Complexity</t>
  </si>
  <si>
    <t>K06B - Thyroid Interventions, Minor Complexity</t>
  </si>
  <si>
    <t>K60A - Diabetes, Major Complexity</t>
  </si>
  <si>
    <t>K60B - Diabetes, Minor Complexity</t>
  </si>
  <si>
    <t>K62A - Miscellaneous Metabolic Disorders, Major Complexity</t>
  </si>
  <si>
    <t>K62B - Miscellaneous Metabolic Disorders, Intermediate Complexity</t>
  </si>
  <si>
    <t>K62C - Miscellaneous Metabolic Disorders, Minor Complexity</t>
  </si>
  <si>
    <t>K64A - Endocrine Disorders, Major Complexity</t>
  </si>
  <si>
    <t>L04B - Kidney, Ureter and Major Bladder Interventions for Non-Neoplasm, Interm Comp</t>
  </si>
  <si>
    <t>L04C - Kidney, Ureter and Major Bladder Interventions for Non-Neoplasm, Minor Comp</t>
  </si>
  <si>
    <t>L07B - Other Transurethral Interventions, Minor Complexity</t>
  </si>
  <si>
    <t>L43A - Nephrolithiasis Interventions, Major Complexity</t>
  </si>
  <si>
    <t>L43B - Nephrolithiasis Interventions, Minor Complexity</t>
  </si>
  <si>
    <t>L44B - Cystourethroscopy for Urinary Disorder, Minor Complexity</t>
  </si>
  <si>
    <t>L60B - Kidney Failure, Intermediate Complexity</t>
  </si>
  <si>
    <t>L60C - Kidney Failure, Minor Complexity</t>
  </si>
  <si>
    <t>L61Z - Haemodialysis</t>
  </si>
  <si>
    <t>L62B - Kidney and Urinary Tract Neoplasms, Intermediate Complexity</t>
  </si>
  <si>
    <t>L63A - Kidney and Urinary Tract Infections, Major Complexity</t>
  </si>
  <si>
    <t>L63B - Kidney and Urinary Tract Infections, Minor Complexity</t>
  </si>
  <si>
    <t>L64B - Urinary Stones and Obstruction, Minor Complexity</t>
  </si>
  <si>
    <t>L65A - Kidney and Urinary Tract Signs and Symptoms, Major Complexity</t>
  </si>
  <si>
    <t>L65B - Kidney and Urinary Tract Signs and Symptoms, Minor Complexity</t>
  </si>
  <si>
    <t>L67A - Other Kidney and Urinary Tract Disorders, Major Complexity</t>
  </si>
  <si>
    <t>L67B - Other Kidney and Urinary Tract Disorders, Intermediate Complexity</t>
  </si>
  <si>
    <t>L67C - Other Kidney and Urinary Tract Disorders, Minor Complexity</t>
  </si>
  <si>
    <t>M02B - Transurethral Prostatectomy for Reproductive System Disorder, Minor Complexity</t>
  </si>
  <si>
    <t>M05Z - Circumcision</t>
  </si>
  <si>
    <t>M60B - Male Reproductive System Malignancy, Minor Complexity</t>
  </si>
  <si>
    <t>M62B - Male Reproductive System Inflammation, Minor Complexity</t>
  </si>
  <si>
    <t>M64B - Other Male Reproductive System Disorders, Minor Complexity</t>
  </si>
  <si>
    <t>N04B - Hysterectomy for Non-Malignancy, Minor Complexity</t>
  </si>
  <si>
    <t>N05B - Oophorectomy and Complex Fallopian Tube Int for Non-Malignancy, Min Comp</t>
  </si>
  <si>
    <t>N06B - Female Reproductive System Reconstructive Interventions, Minor Complexity</t>
  </si>
  <si>
    <t>N07A - Other Uterus and Adnexa Interventions for Non-Malignancy, Major Complexity</t>
  </si>
  <si>
    <t>N07B - Other Uterus and Adnexa Interventions for Non-Malignancy, Minor Complexity</t>
  </si>
  <si>
    <t>N08Z - Endoscopic and Laparoscopic Interventions, Female Reproductive System</t>
  </si>
  <si>
    <t>N09B - Other Vagina, Cervix and Vulva Interventions, Minor Complexity</t>
  </si>
  <si>
    <t>N10Z - Diagnostic Curettage and Diagnostic Hysteroscopy</t>
  </si>
  <si>
    <t>N62A - Menstrual and Other Female Reproductive System Disorders, Major Complexity</t>
  </si>
  <si>
    <t>N62B - Menstrual and Other Female Reproductive System Disorders, Minor Complexity</t>
  </si>
  <si>
    <t>O05Z - Abortion W GIs</t>
  </si>
  <si>
    <t>O63B - Abortion W/O GIs, Minor Complexity</t>
  </si>
  <si>
    <t>Q61A - Red Blood Cell Disorders, Major Complexity</t>
  </si>
  <si>
    <t>Q61B - Red Blood Cell Disorders, Intermediate Complexity</t>
  </si>
  <si>
    <t>Q61C - Red Blood Cell Disorders, Minor Complexity</t>
  </si>
  <si>
    <t>R61C - Lymphoma and Non-Acute Leukaemia, Minor Complexity</t>
  </si>
  <si>
    <t>T60B - Septicaemia, Intermediate Complexity</t>
  </si>
  <si>
    <t>T60C - Septicaemia, Minor Complexity</t>
  </si>
  <si>
    <t>T62B - Fever of Unknown Origin, Minor Complexity</t>
  </si>
  <si>
    <t>T63B - Viral Illnesses, Minor Complexity</t>
  </si>
  <si>
    <t>U60Z - Mental Health Treatment W/O ECT, Sameday</t>
  </si>
  <si>
    <t>V60A - Alcohol Intoxication and Withdrawal, Major Complexity</t>
  </si>
  <si>
    <t>V60B - Alcohol Intoxication and Withdrawal, Minor Complexity</t>
  </si>
  <si>
    <t>X05B - Other Interventions for Injuries to Hand, Minor Complexity</t>
  </si>
  <si>
    <t>X06B - Other Interventions for Other Injuries, Intermediate Complexity</t>
  </si>
  <si>
    <t>X06C - Other Interventions for Other Injuries, Minor Complexity</t>
  </si>
  <si>
    <t>X60A - Injuries, Major Complexity</t>
  </si>
  <si>
    <t>X60B - Injuries, Minor Complexity</t>
  </si>
  <si>
    <t>X61B - Allergic Reactions, Minor Complexity</t>
  </si>
  <si>
    <t>X62A - Poisoning/Toxic Effects of Drugs and Other Substances, Major Complexity</t>
  </si>
  <si>
    <t>X62B - Poisoning/Toxic Effects of Drugs and Other Substances, Minor Complexity</t>
  </si>
  <si>
    <t>X63A - Sequelae of Treatment, Major Complexity</t>
  </si>
  <si>
    <t>X63B - Sequelae of Treatment, Minor Complexity</t>
  </si>
  <si>
    <t>X64B - Other Injuries, Poisonings and Toxic Effects, Intermediate Complexity</t>
  </si>
  <si>
    <t>X64C - Other Injuries, Poisonings and Toxic Effects, Minor Complexity</t>
  </si>
  <si>
    <t>Z01B - Other Contacts W Health Services W GIs, Minor Complexity</t>
  </si>
  <si>
    <t>Z61A - Signs and Symptoms, Major Complexity</t>
  </si>
  <si>
    <t>Z61B - Signs and Symptoms, Minor Complexity</t>
  </si>
  <si>
    <t>Z64B - Other Factors Influencing Health Status,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</si>
  <si>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</si>
  <si>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</si>
  <si>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</si>
  <si>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</si>
  <si>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</si>
  <si>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</si>
  <si>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</si>
  <si>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</si>
  <si>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</si>
  <si>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AN-SNAP v4</t>
  </si>
  <si>
    <t>URG</t>
  </si>
  <si>
    <t>Total presentations</t>
  </si>
  <si>
    <t>URG003 - Adm_T1_Injury</t>
  </si>
  <si>
    <t>URG004 - Adm_T1_Poisoning/Toxic effects of drugs</t>
  </si>
  <si>
    <t>URG005 - Adm_T1_Respiratory system illness</t>
  </si>
  <si>
    <t>URG006 - Adm_T1_Circulatory system and Endocrine, nutritional and metabolic illness</t>
  </si>
  <si>
    <t>URG007 - Adm_T1_All other MDB groups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</si>
  <si>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</si>
  <si>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</si>
  <si>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</si>
  <si>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</si>
  <si>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URG015 - Adm_T2_Toxic effects of drugs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</si>
  <si>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</si>
  <si>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</si>
  <si>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</si>
  <si>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</si>
  <si>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</si>
  <si>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</si>
  <si>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</si>
  <si>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</si>
  <si>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</si>
  <si>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</si>
  <si>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</si>
  <si>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URG030 - Adm_T4_Poisoning/Toxic effects of drugs</t>
  </si>
  <si>
    <t>URG031 - Adm_T4_Respiratory system illness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</si>
  <si>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</si>
  <si>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</si>
  <si>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</si>
  <si>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</si>
  <si>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</si>
  <si>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</si>
  <si>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</si>
  <si>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</si>
  <si>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</si>
  <si>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</si>
  <si>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</si>
  <si>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</si>
  <si>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</si>
  <si>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</si>
  <si>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</si>
  <si>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</si>
  <si>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</si>
  <si>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</si>
  <si>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</si>
  <si>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</si>
  <si>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</si>
  <si>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</si>
  <si>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</si>
  <si>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</si>
  <si>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</si>
  <si>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</si>
  <si>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</si>
  <si>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</si>
  <si>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</si>
  <si>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</si>
  <si>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</si>
  <si>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</si>
  <si>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URG080 - Adm_T2_System infection/parasites</t>
  </si>
  <si>
    <t>URG081 - Adm_T2_Urological system illness</t>
  </si>
  <si>
    <t>URG082 - Adm_T2_Psychiatric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</si>
  <si>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</si>
  <si>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</si>
  <si>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</si>
  <si>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</si>
  <si>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</si>
  <si>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</si>
  <si>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URG089 - Adm_T4_Gynaecological and Male reproductive system illness</t>
  </si>
  <si>
    <t>URG090 - Adm_T4_Psychiatric illness</t>
  </si>
  <si>
    <t>URG091 - Adm_T5_All other MDB groups 2</t>
  </si>
  <si>
    <t>URG095 - N-A_T2_Respiratory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</si>
  <si>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</si>
  <si>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</si>
  <si>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</si>
  <si>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</si>
  <si>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</si>
  <si>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</si>
  <si>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</si>
  <si>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</si>
  <si>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</si>
  <si>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</si>
  <si>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</si>
  <si>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</si>
  <si>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</si>
  <si>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URG110 - N-A_T4_Obstetric and Newborn/Neonate</t>
  </si>
  <si>
    <t>URG111 - N-A_T4_Gynecological/Male reproductive system illness</t>
  </si>
  <si>
    <t>URG112 - N-A_T4_Psychiatric illness</t>
  </si>
  <si>
    <t>URG114 - N-A_T5_Gastrointestinal system and Digestive system illness</t>
  </si>
  <si>
    <t>URG115 - N-A_T5_Illness of the eyes, ear, nose and throat</t>
  </si>
  <si>
    <t>URG116 - N-A_T5_Illness of the skin, subcutaneous tissue, breast/Musculoskeletal/Connective tissue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</si>
  <si>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</si>
  <si>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</si>
  <si>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</si>
  <si>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</si>
  <si>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</si>
  <si>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</si>
  <si>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</si>
  <si>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</si>
  <si>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</si>
  <si>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</si>
  <si>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</si>
  <si>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</si>
  <si>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</si>
  <si>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</si>
  <si>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</si>
  <si>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</si>
  <si>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</si>
  <si>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</si>
  <si>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</si>
  <si>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</si>
  <si>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</si>
  <si>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</si>
  <si>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</si>
  <si>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</si>
  <si>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</si>
  <si>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</si>
  <si>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</si>
  <si>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</si>
  <si>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</si>
  <si>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Source data:</t>
  </si>
  <si>
    <t>Date of data extraction:</t>
  </si>
  <si>
    <t>Prepared by:</t>
  </si>
  <si>
    <t>Andrew Partington</t>
  </si>
  <si>
    <t>230710_02</t>
  </si>
  <si>
    <t>Version:</t>
  </si>
  <si>
    <t>L62C - Kidney and Urinary Tract Neoplasms, Minor Complexity</t>
  </si>
  <si>
    <t>M40Z - Cystourethroscopy for Male Reproductive System Disorder, Sameday</t>
  </si>
  <si>
    <t>Z40Z - Other Contacts W Health Services W Endoscopy</t>
  </si>
  <si>
    <t>L44A - Cystourethroscopy for Urinary Disorder, Major Complexity</t>
  </si>
  <si>
    <t>R62B - Other Neoplastic Disorders, Intermediate Complexity</t>
  </si>
  <si>
    <t>The Queen Elizabeth Hospital (TQEH)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</si>
</sst>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D18" sqref="D18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3" t="s">
        <v>322</v>
      </c>
      <c r="C2" s="23"/>
      <c r="D2" s="23"/>
      <c r="E2" s="23"/>
      <c r="F2" s="23"/>
      <c r="G2" s="23"/>
    </row>
    <row r="3" spans="2:8" s="8" customFormat="1" x14ac:dyDescent="0.45">
      <c r="B3" s="9" t="s">
        <v>323</v>
      </c>
      <c r="C3" s="9" t="s">
        <v>324</v>
      </c>
      <c r="D3" s="9" t="s">
        <v>325</v>
      </c>
      <c r="E3" s="9"/>
      <c r="F3" s="9" t="s">
        <v>332</v>
      </c>
      <c r="G3" s="9" t="s">
        <v>319</v>
      </c>
      <c r="H3" s="9"/>
    </row>
    <row r="4" spans="2:8" s="8" customFormat="1" x14ac:dyDescent="0.45">
      <c r="B4" s="10">
        <f>SUM('Cost per NWAU ED'!B2:B93)</f>
        <v>45075</v>
      </c>
      <c r="C4" s="11">
        <f>SUM('Cost per NWAU ED'!G2:G93)</f>
        <v>40495907.079999983</v>
      </c>
      <c r="D4" s="11">
        <f>SUM('NWAU per pres ED'!F2:F93)</f>
        <v>34552123.199999996</v>
      </c>
      <c r="F4" s="11">
        <f>SUM('Cost per NWAU ED'!K2:K93)</f>
        <v>-5943783.8800000018</v>
      </c>
      <c r="G4" s="11">
        <f>(SUMPRODUCT('Cost per NWAU ED'!J2:J93,'Cost per NWAU ED'!B2:B93))/SUM('Cost per NWAU ED'!B2:B93)</f>
        <v>-131.86431236827514</v>
      </c>
      <c r="H4" s="11"/>
    </row>
    <row r="6" spans="2:8" x14ac:dyDescent="0.45">
      <c r="B6" s="24" t="s">
        <v>327</v>
      </c>
      <c r="C6" s="24"/>
      <c r="D6" s="24"/>
      <c r="E6" s="24"/>
      <c r="F6" s="24"/>
      <c r="G6" s="24"/>
    </row>
    <row r="7" spans="2:8" x14ac:dyDescent="0.45">
      <c r="B7" s="9" t="s">
        <v>328</v>
      </c>
      <c r="C7" s="9" t="s">
        <v>324</v>
      </c>
      <c r="D7" s="9" t="s">
        <v>325</v>
      </c>
      <c r="E7" s="9"/>
      <c r="F7" s="9" t="s">
        <v>332</v>
      </c>
      <c r="G7" s="9" t="s">
        <v>331</v>
      </c>
    </row>
    <row r="8" spans="2:8" x14ac:dyDescent="0.45">
      <c r="B8" s="10">
        <f>SUM('Cost per NWAU Acute Adm'!B2:B211)</f>
        <v>33349</v>
      </c>
      <c r="C8" s="17">
        <f>SUM('Cost per NWAU Acute Adm'!G2:G211)</f>
        <v>132501866.12000002</v>
      </c>
      <c r="D8" s="18">
        <f>SUM('NWAU per episode Acute Adm'!F2:F211)</f>
        <v>106181933.20000003</v>
      </c>
      <c r="E8" s="14"/>
      <c r="F8" s="11">
        <f>SUM('Cost per NWAU Acute Adm'!K2:K211)</f>
        <v>-26319932.920000017</v>
      </c>
      <c r="G8" s="11">
        <f>SUMPRODUCT('Cost per NWAU Acute Adm'!J2:J211,'Cost per NWAU Acute Adm'!B2:B211)/SUM('Cost per NWAU Acute Adm'!B2:B211)</f>
        <v>-789.22705088608404</v>
      </c>
    </row>
    <row r="10" spans="2:8" x14ac:dyDescent="0.45">
      <c r="B10" s="25" t="s">
        <v>333</v>
      </c>
      <c r="C10" s="25"/>
      <c r="D10" s="25"/>
      <c r="E10" s="25"/>
      <c r="F10" s="25"/>
      <c r="G10" s="25"/>
    </row>
    <row r="11" spans="2:8" x14ac:dyDescent="0.45">
      <c r="B11" s="9" t="s">
        <v>328</v>
      </c>
      <c r="C11" s="9" t="s">
        <v>324</v>
      </c>
      <c r="D11" s="9" t="s">
        <v>325</v>
      </c>
      <c r="E11" s="9"/>
      <c r="F11" s="9" t="s">
        <v>332</v>
      </c>
      <c r="G11" s="9" t="s">
        <v>331</v>
      </c>
    </row>
    <row r="12" spans="2:8" x14ac:dyDescent="0.45">
      <c r="B12" s="19" t="s">
        <v>335</v>
      </c>
      <c r="C12" s="19" t="s">
        <v>335</v>
      </c>
      <c r="D12" s="19" t="s">
        <v>335</v>
      </c>
      <c r="E12" s="20"/>
      <c r="F12" s="19" t="s">
        <v>335</v>
      </c>
      <c r="G12" s="19" t="s">
        <v>335</v>
      </c>
    </row>
    <row r="14" spans="2:8" x14ac:dyDescent="0.45">
      <c r="B14" s="26" t="s">
        <v>334</v>
      </c>
      <c r="C14" s="26"/>
      <c r="D14" s="26"/>
      <c r="E14" s="26"/>
      <c r="F14" s="26"/>
      <c r="G14" s="26"/>
    </row>
    <row r="15" spans="2:8" x14ac:dyDescent="0.45">
      <c r="B15" s="9" t="s">
        <v>328</v>
      </c>
      <c r="C15" s="9" t="s">
        <v>324</v>
      </c>
      <c r="D15" s="9" t="s">
        <v>325</v>
      </c>
      <c r="E15" s="9"/>
      <c r="F15" s="9" t="s">
        <v>332</v>
      </c>
      <c r="G15" s="9" t="s">
        <v>331</v>
      </c>
    </row>
    <row r="16" spans="2:8" x14ac:dyDescent="0.45">
      <c r="B16" s="19" t="s">
        <v>335</v>
      </c>
      <c r="C16" s="19" t="s">
        <v>335</v>
      </c>
      <c r="D16" s="19" t="s">
        <v>335</v>
      </c>
      <c r="E16" s="20"/>
      <c r="F16" s="19" t="s">
        <v>335</v>
      </c>
      <c r="G16" s="19" t="s">
        <v>335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x14ac:dyDescent="0.45">
      <c r="B3" s="5" t="s">
        <v>208</v>
      </c>
    </row>
    <row r="6" spans="2:3" x14ac:dyDescent="0.45">
      <c r="B6" s="4" t="s">
        <v>211</v>
      </c>
      <c r="C6" s="2">
        <v>5320</v>
      </c>
    </row>
    <row r="7" spans="2:3" ht="42.75" x14ac:dyDescent="0.45">
      <c r="B7" s="6" t="s">
        <v>210</v>
      </c>
    </row>
    <row r="8" spans="2:3" ht="42.75" x14ac:dyDescent="0.45">
      <c r="B8" s="6" t="s">
        <v>209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G22" sqref="G22"/>
    </sheetView>
  </sheetViews>
  <sheetFormatPr defaultRowHeight="14.25" x14ac:dyDescent="0.45"/>
  <cols>
    <col min="2" max="2" width="20.59765625" style="22" bestFit="1" customWidth="1"/>
    <col min="3" max="3" width="11.53125" customWidth="1"/>
  </cols>
  <sheetData>
    <row r="2" spans="2:3" x14ac:dyDescent="0.45">
      <c r="B2" s="22" t="s">
        <v>213</v>
      </c>
      <c r="C2" t="s">
        <v>347</v>
      </c>
    </row>
    <row r="3" spans="2:3" x14ac:dyDescent="0.45">
      <c r="B3" s="22" t="s">
        <v>214</v>
      </c>
      <c r="C3" t="s">
        <v>312</v>
      </c>
    </row>
    <row r="4" spans="2:3" x14ac:dyDescent="0.45">
      <c r="B4" s="22" t="s">
        <v>215</v>
      </c>
      <c r="C4" t="s">
        <v>216</v>
      </c>
    </row>
    <row r="6" spans="2:3" x14ac:dyDescent="0.45">
      <c r="B6" s="22" t="s">
        <v>336</v>
      </c>
      <c r="C6" s="3" t="s">
        <v>212</v>
      </c>
    </row>
    <row r="7" spans="2:3" x14ac:dyDescent="0.45">
      <c r="B7" s="22" t="s">
        <v>337</v>
      </c>
      <c r="C7" s="21">
        <v>45117</v>
      </c>
    </row>
    <row r="9" spans="2:3" x14ac:dyDescent="0.45">
      <c r="B9" s="22" t="s">
        <v>338</v>
      </c>
      <c r="C9" t="s">
        <v>339</v>
      </c>
    </row>
    <row r="10" spans="2:3" x14ac:dyDescent="0.45">
      <c r="B10" s="22" t="s">
        <v>341</v>
      </c>
      <c r="C10" t="s">
        <v>340</v>
      </c>
    </row>
  </sheetData>
  <hyperlinks>
    <hyperlink ref="C6" r:id="rId1" location="/periodic-insights/overview" xr:uid="{53EC2903-FB42-4C1C-9BE0-30B24FFE8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K113"/>
  <sheetViews>
    <sheetView tabSelected="1" workbookViewId="0">
      <selection activeCell="H95" sqref="H95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218</v>
      </c>
      <c r="B1" s="15" t="s">
        <v>219</v>
      </c>
      <c r="C1" s="15" t="s">
        <v>2</v>
      </c>
      <c r="D1" s="15" t="str">
        <f>'NWAU per pres ED'!C1</f>
        <v>NWAU per presentation</v>
      </c>
      <c r="E1" s="15" t="s">
        <v>315</v>
      </c>
      <c r="F1" s="15" t="s">
        <v>317</v>
      </c>
      <c r="G1" s="15" t="s">
        <v>320</v>
      </c>
      <c r="I1" s="15" t="s">
        <v>318</v>
      </c>
      <c r="J1" s="15" t="s">
        <v>319</v>
      </c>
      <c r="K1" s="15" t="s">
        <v>326</v>
      </c>
    </row>
    <row r="2" spans="1:11" x14ac:dyDescent="0.45">
      <c r="A2" t="s">
        <v>220</v>
      </c>
      <c r="B2">
        <v>40</v>
      </c>
      <c r="C2" s="1">
        <v>4906</v>
      </c>
      <c r="D2">
        <f>VLOOKUP(A2,'NWAU per pres ED'!$A$2:$C$109,3,FALSE)</f>
        <v>0.48</v>
      </c>
      <c r="E2">
        <f t="shared" ref="E2:E33" si="0">B2*D2</f>
        <v>19.2</v>
      </c>
      <c r="F2" s="1">
        <f t="shared" ref="F2:F33" si="1">C2*D2</f>
        <v>2354.88</v>
      </c>
      <c r="G2" s="1">
        <f t="shared" ref="G2:G33" si="2">F2*B2</f>
        <v>94195.200000000012</v>
      </c>
      <c r="H2" s="12">
        <f>C2/NEP!$C$6</f>
        <v>0.92218045112781954</v>
      </c>
      <c r="I2" s="1">
        <f>NEP!$C$6-C2</f>
        <v>414</v>
      </c>
      <c r="J2" s="1">
        <f>'NWAU per pres ED'!E2-F2</f>
        <v>198.7199999999998</v>
      </c>
      <c r="K2" s="1">
        <f t="shared" ref="K2:K33" si="3">J2*B2</f>
        <v>7948.799999999992</v>
      </c>
    </row>
    <row r="3" spans="1:11" x14ac:dyDescent="0.45">
      <c r="A3" t="s">
        <v>221</v>
      </c>
      <c r="B3">
        <v>31</v>
      </c>
      <c r="C3" s="1">
        <v>11452</v>
      </c>
      <c r="D3">
        <f>VLOOKUP(A3,'NWAU per pres ED'!$A$2:$C$109,3,FALSE)</f>
        <v>0.33</v>
      </c>
      <c r="E3">
        <f t="shared" si="0"/>
        <v>10.23</v>
      </c>
      <c r="F3" s="1">
        <f t="shared" si="1"/>
        <v>3779.1600000000003</v>
      </c>
      <c r="G3" s="1">
        <f t="shared" si="2"/>
        <v>117153.96</v>
      </c>
      <c r="H3" s="12">
        <f>C3/NEP!$C$6</f>
        <v>2.1526315789473682</v>
      </c>
      <c r="I3" s="1">
        <f>NEP!$C$6-C3</f>
        <v>-6132</v>
      </c>
      <c r="J3" s="1">
        <f>'NWAU per pres ED'!E3-F3</f>
        <v>-2023.5600000000002</v>
      </c>
      <c r="K3" s="1">
        <f t="shared" si="3"/>
        <v>-62730.360000000008</v>
      </c>
    </row>
    <row r="4" spans="1:11" x14ac:dyDescent="0.45">
      <c r="A4" t="s">
        <v>222</v>
      </c>
      <c r="B4">
        <v>137</v>
      </c>
      <c r="C4" s="1">
        <v>3938</v>
      </c>
      <c r="D4">
        <f>VLOOKUP(A4,'NWAU per pres ED'!$A$2:$C$109,3,FALSE)</f>
        <v>0.36</v>
      </c>
      <c r="E4">
        <f t="shared" si="0"/>
        <v>49.32</v>
      </c>
      <c r="F4" s="1">
        <f t="shared" si="1"/>
        <v>1417.6799999999998</v>
      </c>
      <c r="G4" s="1">
        <f t="shared" si="2"/>
        <v>194222.15999999997</v>
      </c>
      <c r="H4" s="12">
        <f>C4/NEP!$C$6</f>
        <v>0.74022556390977445</v>
      </c>
      <c r="I4" s="1">
        <f>NEP!$C$6-C4</f>
        <v>1382</v>
      </c>
      <c r="J4" s="1">
        <f>'NWAU per pres ED'!E4-F4</f>
        <v>497.52000000000044</v>
      </c>
      <c r="K4" s="1">
        <f t="shared" si="3"/>
        <v>68160.240000000063</v>
      </c>
    </row>
    <row r="5" spans="1:11" x14ac:dyDescent="0.45">
      <c r="A5" t="s">
        <v>223</v>
      </c>
      <c r="B5">
        <v>127</v>
      </c>
      <c r="C5" s="1">
        <v>5724</v>
      </c>
      <c r="D5">
        <f>VLOOKUP(A5,'NWAU per pres ED'!$A$2:$C$109,3,FALSE)</f>
        <v>0.31</v>
      </c>
      <c r="E5">
        <f t="shared" si="0"/>
        <v>39.369999999999997</v>
      </c>
      <c r="F5" s="1">
        <f t="shared" si="1"/>
        <v>1774.44</v>
      </c>
      <c r="G5" s="1">
        <f t="shared" si="2"/>
        <v>225353.88</v>
      </c>
      <c r="H5" s="12">
        <f>C5/NEP!$C$6</f>
        <v>1.0759398496240602</v>
      </c>
      <c r="I5" s="1">
        <f>NEP!$C$6-C5</f>
        <v>-404</v>
      </c>
      <c r="J5" s="1">
        <f>'NWAU per pres ED'!E5-F5</f>
        <v>-125.24000000000001</v>
      </c>
      <c r="K5" s="1">
        <f t="shared" si="3"/>
        <v>-15905.480000000001</v>
      </c>
    </row>
    <row r="6" spans="1:11" x14ac:dyDescent="0.45">
      <c r="A6" t="s">
        <v>224</v>
      </c>
      <c r="B6">
        <v>101</v>
      </c>
      <c r="C6" s="1">
        <v>4991</v>
      </c>
      <c r="D6">
        <f>VLOOKUP(A6,'NWAU per pres ED'!$A$2:$C$109,3,FALSE)</f>
        <v>0.37</v>
      </c>
      <c r="E6">
        <f t="shared" si="0"/>
        <v>37.369999999999997</v>
      </c>
      <c r="F6" s="1">
        <f t="shared" si="1"/>
        <v>1846.67</v>
      </c>
      <c r="G6" s="1">
        <f t="shared" si="2"/>
        <v>186513.67</v>
      </c>
      <c r="H6" s="12">
        <f>C6/NEP!$C$6</f>
        <v>0.93815789473684208</v>
      </c>
      <c r="I6" s="1">
        <f>NEP!$C$6-C6</f>
        <v>329</v>
      </c>
      <c r="J6" s="1">
        <f>'NWAU per pres ED'!E6-F6</f>
        <v>121.72999999999979</v>
      </c>
      <c r="K6" s="1">
        <f t="shared" si="3"/>
        <v>12294.72999999998</v>
      </c>
    </row>
    <row r="7" spans="1:11" x14ac:dyDescent="0.45">
      <c r="A7" t="s">
        <v>225</v>
      </c>
      <c r="B7">
        <v>182</v>
      </c>
      <c r="C7" s="1">
        <v>5116</v>
      </c>
      <c r="D7">
        <f>VLOOKUP(A7,'NWAU per pres ED'!$A$2:$C$109,3,FALSE)</f>
        <v>0.32</v>
      </c>
      <c r="E7">
        <f t="shared" si="0"/>
        <v>58.24</v>
      </c>
      <c r="F7" s="1">
        <f t="shared" si="1"/>
        <v>1637.1200000000001</v>
      </c>
      <c r="G7" s="1">
        <f t="shared" si="2"/>
        <v>297955.84000000003</v>
      </c>
      <c r="H7" s="12">
        <f>C7/NEP!$C$6</f>
        <v>0.96165413533834587</v>
      </c>
      <c r="I7" s="1">
        <f>NEP!$C$6-C7</f>
        <v>204</v>
      </c>
      <c r="J7" s="1">
        <f>'NWAU per pres ED'!E7-F7</f>
        <v>65.279999999999745</v>
      </c>
      <c r="K7" s="1">
        <f t="shared" si="3"/>
        <v>11880.959999999954</v>
      </c>
    </row>
    <row r="8" spans="1:11" x14ac:dyDescent="0.45">
      <c r="A8" t="s">
        <v>226</v>
      </c>
      <c r="B8">
        <v>333</v>
      </c>
      <c r="C8" s="1">
        <v>5139</v>
      </c>
      <c r="D8">
        <f>VLOOKUP(A8,'NWAU per pres ED'!$A$2:$C$109,3,FALSE)</f>
        <v>0.26</v>
      </c>
      <c r="E8">
        <f t="shared" si="0"/>
        <v>86.58</v>
      </c>
      <c r="F8" s="1">
        <f t="shared" si="1"/>
        <v>1336.14</v>
      </c>
      <c r="G8" s="1">
        <f t="shared" si="2"/>
        <v>444934.62000000005</v>
      </c>
      <c r="H8" s="12">
        <f>C8/NEP!$C$6</f>
        <v>0.9659774436090226</v>
      </c>
      <c r="I8" s="1">
        <f>NEP!$C$6-C8</f>
        <v>181</v>
      </c>
      <c r="J8" s="1">
        <f>'NWAU per pres ED'!E8-F8</f>
        <v>47.059999999999718</v>
      </c>
      <c r="K8" s="1">
        <f t="shared" si="3"/>
        <v>15670.979999999907</v>
      </c>
    </row>
    <row r="9" spans="1:11" x14ac:dyDescent="0.45">
      <c r="A9" t="s">
        <v>227</v>
      </c>
      <c r="B9">
        <v>632</v>
      </c>
      <c r="C9" s="1">
        <v>3743</v>
      </c>
      <c r="D9">
        <f>VLOOKUP(A9,'NWAU per pres ED'!$A$2:$C$109,3,FALSE)</f>
        <v>0.26</v>
      </c>
      <c r="E9">
        <f t="shared" si="0"/>
        <v>164.32</v>
      </c>
      <c r="F9" s="1">
        <f t="shared" si="1"/>
        <v>973.18000000000006</v>
      </c>
      <c r="G9" s="1">
        <f t="shared" si="2"/>
        <v>615049.76</v>
      </c>
      <c r="H9" s="12">
        <f>C9/NEP!$C$6</f>
        <v>0.70357142857142863</v>
      </c>
      <c r="I9" s="1">
        <f>NEP!$C$6-C9</f>
        <v>1577</v>
      </c>
      <c r="J9" s="1">
        <f>'NWAU per pres ED'!E9-F9</f>
        <v>410.01999999999975</v>
      </c>
      <c r="K9" s="1">
        <f t="shared" si="3"/>
        <v>259132.63999999984</v>
      </c>
    </row>
    <row r="10" spans="1:11" x14ac:dyDescent="0.45">
      <c r="A10" t="s">
        <v>228</v>
      </c>
      <c r="B10">
        <v>168</v>
      </c>
      <c r="C10" s="1">
        <v>5680</v>
      </c>
      <c r="D10">
        <f>VLOOKUP(A10,'NWAU per pres ED'!$A$2:$C$109,3,FALSE)</f>
        <v>0.3</v>
      </c>
      <c r="E10">
        <f t="shared" si="0"/>
        <v>50.4</v>
      </c>
      <c r="F10" s="1">
        <f t="shared" si="1"/>
        <v>1704</v>
      </c>
      <c r="G10" s="1">
        <f t="shared" si="2"/>
        <v>286272</v>
      </c>
      <c r="H10" s="12">
        <f>C10/NEP!$C$6</f>
        <v>1.0676691729323309</v>
      </c>
      <c r="I10" s="1">
        <f>NEP!$C$6-C10</f>
        <v>-360</v>
      </c>
      <c r="J10" s="1">
        <f>'NWAU per pres ED'!E10-F10</f>
        <v>-108</v>
      </c>
      <c r="K10" s="1">
        <f t="shared" si="3"/>
        <v>-18144</v>
      </c>
    </row>
    <row r="11" spans="1:11" x14ac:dyDescent="0.45">
      <c r="A11" t="s">
        <v>229</v>
      </c>
      <c r="B11">
        <v>55</v>
      </c>
      <c r="C11" s="1">
        <v>12991</v>
      </c>
      <c r="D11">
        <f>VLOOKUP(A11,'NWAU per pres ED'!$A$2:$C$109,3,FALSE)</f>
        <v>0.25</v>
      </c>
      <c r="E11">
        <f t="shared" si="0"/>
        <v>13.75</v>
      </c>
      <c r="F11" s="1">
        <f t="shared" si="1"/>
        <v>3247.75</v>
      </c>
      <c r="G11" s="1">
        <f t="shared" si="2"/>
        <v>178626.25</v>
      </c>
      <c r="H11" s="12">
        <f>C11/NEP!$C$6</f>
        <v>2.4419172932330828</v>
      </c>
      <c r="I11" s="1">
        <f>NEP!$C$6-C11</f>
        <v>-7671</v>
      </c>
      <c r="J11" s="1">
        <f>'NWAU per pres ED'!E11-F11</f>
        <v>-1917.75</v>
      </c>
      <c r="K11" s="1">
        <f t="shared" si="3"/>
        <v>-105476.25</v>
      </c>
    </row>
    <row r="12" spans="1:11" x14ac:dyDescent="0.45">
      <c r="A12" t="s">
        <v>230</v>
      </c>
      <c r="B12" s="2">
        <v>1299</v>
      </c>
      <c r="C12" s="1">
        <v>4501</v>
      </c>
      <c r="D12">
        <f>VLOOKUP(A12,'NWAU per pres ED'!$A$2:$C$109,3,FALSE)</f>
        <v>0.22</v>
      </c>
      <c r="E12">
        <f t="shared" si="0"/>
        <v>285.78000000000003</v>
      </c>
      <c r="F12" s="1">
        <f t="shared" si="1"/>
        <v>990.22</v>
      </c>
      <c r="G12" s="1">
        <f t="shared" si="2"/>
        <v>1286295.78</v>
      </c>
      <c r="H12" s="12">
        <f>C12/NEP!$C$6</f>
        <v>0.84605263157894739</v>
      </c>
      <c r="I12" s="1">
        <f>NEP!$C$6-C12</f>
        <v>819</v>
      </c>
      <c r="J12" s="1">
        <f>'NWAU per pres ED'!E12-F12</f>
        <v>180.18000000000006</v>
      </c>
      <c r="K12" s="1">
        <f t="shared" si="3"/>
        <v>234053.82000000009</v>
      </c>
    </row>
    <row r="13" spans="1:11" x14ac:dyDescent="0.45">
      <c r="A13" t="s">
        <v>231</v>
      </c>
      <c r="B13">
        <v>308</v>
      </c>
      <c r="C13" s="1">
        <v>5413</v>
      </c>
      <c r="D13">
        <f>VLOOKUP(A13,'NWAU per pres ED'!$A$2:$C$109,3,FALSE)</f>
        <v>0.22</v>
      </c>
      <c r="E13">
        <f t="shared" si="0"/>
        <v>67.760000000000005</v>
      </c>
      <c r="F13" s="1">
        <f t="shared" si="1"/>
        <v>1190.8599999999999</v>
      </c>
      <c r="G13" s="1">
        <f t="shared" si="2"/>
        <v>366784.87999999995</v>
      </c>
      <c r="H13" s="12">
        <f>C13/NEP!$C$6</f>
        <v>1.0174812030075189</v>
      </c>
      <c r="I13" s="1">
        <f>NEP!$C$6-C13</f>
        <v>-93</v>
      </c>
      <c r="J13" s="1">
        <f>'NWAU per pres ED'!E13-F13</f>
        <v>-20.459999999999809</v>
      </c>
      <c r="K13" s="1">
        <f t="shared" si="3"/>
        <v>-6301.6799999999412</v>
      </c>
    </row>
    <row r="14" spans="1:11" x14ac:dyDescent="0.45">
      <c r="A14" t="s">
        <v>232</v>
      </c>
      <c r="B14">
        <v>380</v>
      </c>
      <c r="C14" s="1">
        <v>4768</v>
      </c>
      <c r="D14">
        <f>VLOOKUP(A14,'NWAU per pres ED'!$A$2:$C$109,3,FALSE)</f>
        <v>0.22</v>
      </c>
      <c r="E14">
        <f t="shared" si="0"/>
        <v>83.6</v>
      </c>
      <c r="F14" s="1">
        <f t="shared" si="1"/>
        <v>1048.96</v>
      </c>
      <c r="G14" s="1">
        <f t="shared" si="2"/>
        <v>398604.79999999999</v>
      </c>
      <c r="H14" s="12">
        <f>C14/NEP!$C$6</f>
        <v>0.89624060150375939</v>
      </c>
      <c r="I14" s="1">
        <f>NEP!$C$6-C14</f>
        <v>552</v>
      </c>
      <c r="J14" s="1">
        <f>'NWAU per pres ED'!E14-F14</f>
        <v>121.43999999999983</v>
      </c>
      <c r="K14" s="1">
        <f t="shared" si="3"/>
        <v>46147.199999999932</v>
      </c>
    </row>
    <row r="15" spans="1:11" x14ac:dyDescent="0.45">
      <c r="A15" t="s">
        <v>233</v>
      </c>
      <c r="B15">
        <v>703</v>
      </c>
      <c r="C15" s="1">
        <v>6068</v>
      </c>
      <c r="D15">
        <f>VLOOKUP(A15,'NWAU per pres ED'!$A$2:$C$109,3,FALSE)</f>
        <v>0.22</v>
      </c>
      <c r="E15">
        <f t="shared" si="0"/>
        <v>154.66</v>
      </c>
      <c r="F15" s="1">
        <f t="shared" si="1"/>
        <v>1334.96</v>
      </c>
      <c r="G15" s="1">
        <f t="shared" si="2"/>
        <v>938476.88</v>
      </c>
      <c r="H15" s="12">
        <f>C15/NEP!$C$6</f>
        <v>1.1406015037593984</v>
      </c>
      <c r="I15" s="1">
        <f>NEP!$C$6-C15</f>
        <v>-748</v>
      </c>
      <c r="J15" s="1">
        <f>'NWAU per pres ED'!E15-F15</f>
        <v>-164.56000000000017</v>
      </c>
      <c r="K15" s="1">
        <f t="shared" si="3"/>
        <v>-115685.68000000012</v>
      </c>
    </row>
    <row r="16" spans="1:11" x14ac:dyDescent="0.45">
      <c r="A16" t="s">
        <v>234</v>
      </c>
      <c r="B16">
        <v>553</v>
      </c>
      <c r="C16" s="1">
        <v>6905</v>
      </c>
      <c r="D16">
        <f>VLOOKUP(A16,'NWAU per pres ED'!$A$2:$C$109,3,FALSE)</f>
        <v>0.21</v>
      </c>
      <c r="E16">
        <f t="shared" si="0"/>
        <v>116.13</v>
      </c>
      <c r="F16" s="1">
        <f t="shared" si="1"/>
        <v>1450.05</v>
      </c>
      <c r="G16" s="1">
        <f t="shared" si="2"/>
        <v>801877.65</v>
      </c>
      <c r="H16" s="12">
        <f>C16/NEP!$C$6</f>
        <v>1.2979323308270676</v>
      </c>
      <c r="I16" s="1">
        <f>NEP!$C$6-C16</f>
        <v>-1585</v>
      </c>
      <c r="J16" s="1">
        <f>'NWAU per pres ED'!E16-F16</f>
        <v>-332.84999999999991</v>
      </c>
      <c r="K16" s="1">
        <f t="shared" si="3"/>
        <v>-184066.04999999996</v>
      </c>
    </row>
    <row r="17" spans="1:11" x14ac:dyDescent="0.45">
      <c r="A17" t="s">
        <v>235</v>
      </c>
      <c r="B17" s="2">
        <v>1562</v>
      </c>
      <c r="C17" s="1">
        <v>6117</v>
      </c>
      <c r="D17">
        <f>VLOOKUP(A17,'NWAU per pres ED'!$A$2:$C$109,3,FALSE)</f>
        <v>0.2</v>
      </c>
      <c r="E17">
        <f t="shared" si="0"/>
        <v>312.40000000000003</v>
      </c>
      <c r="F17" s="1">
        <f t="shared" si="1"/>
        <v>1223.4000000000001</v>
      </c>
      <c r="G17" s="1">
        <f t="shared" si="2"/>
        <v>1910950.8</v>
      </c>
      <c r="H17" s="12">
        <f>C17/NEP!$C$6</f>
        <v>1.149812030075188</v>
      </c>
      <c r="I17" s="1">
        <f>NEP!$C$6-C17</f>
        <v>-797</v>
      </c>
      <c r="J17" s="1">
        <f>'NWAU per pres ED'!E17-F17</f>
        <v>-159.39999999999986</v>
      </c>
      <c r="K17" s="1">
        <f t="shared" si="3"/>
        <v>-248982.79999999978</v>
      </c>
    </row>
    <row r="18" spans="1:11" x14ac:dyDescent="0.45">
      <c r="A18" t="s">
        <v>236</v>
      </c>
      <c r="B18">
        <v>943</v>
      </c>
      <c r="C18" s="1">
        <v>4649</v>
      </c>
      <c r="D18">
        <f>VLOOKUP(A18,'NWAU per pres ED'!$A$2:$C$109,3,FALSE)</f>
        <v>0.19</v>
      </c>
      <c r="E18">
        <f t="shared" si="0"/>
        <v>179.17000000000002</v>
      </c>
      <c r="F18" s="1">
        <f t="shared" si="1"/>
        <v>883.31000000000006</v>
      </c>
      <c r="G18" s="1">
        <f t="shared" si="2"/>
        <v>832961.33000000007</v>
      </c>
      <c r="H18" s="12">
        <f>C18/NEP!$C$6</f>
        <v>0.8738721804511278</v>
      </c>
      <c r="I18" s="1">
        <f>NEP!$C$6-C18</f>
        <v>671</v>
      </c>
      <c r="J18" s="1">
        <f>'NWAU per pres ED'!E18-F18</f>
        <v>127.49000000000012</v>
      </c>
      <c r="K18" s="1">
        <f t="shared" si="3"/>
        <v>120223.07000000011</v>
      </c>
    </row>
    <row r="19" spans="1:11" x14ac:dyDescent="0.45">
      <c r="A19" t="s">
        <v>237</v>
      </c>
      <c r="B19">
        <v>213</v>
      </c>
      <c r="C19" s="1">
        <v>12909</v>
      </c>
      <c r="D19">
        <f>VLOOKUP(A19,'NWAU per pres ED'!$A$2:$C$109,3,FALSE)</f>
        <v>0.18</v>
      </c>
      <c r="E19">
        <f t="shared" si="0"/>
        <v>38.339999999999996</v>
      </c>
      <c r="F19" s="1">
        <f t="shared" si="1"/>
        <v>2323.62</v>
      </c>
      <c r="G19" s="1">
        <f t="shared" si="2"/>
        <v>494931.06</v>
      </c>
      <c r="H19" s="12">
        <f>C19/NEP!$C$6</f>
        <v>2.4265037593984964</v>
      </c>
      <c r="I19" s="1">
        <f>NEP!$C$6-C19</f>
        <v>-7589</v>
      </c>
      <c r="J19" s="1">
        <f>'NWAU per pres ED'!E19-F19</f>
        <v>-1366.02</v>
      </c>
      <c r="K19" s="1">
        <f t="shared" si="3"/>
        <v>-290962.26</v>
      </c>
    </row>
    <row r="20" spans="1:11" x14ac:dyDescent="0.45">
      <c r="A20" t="s">
        <v>238</v>
      </c>
      <c r="B20">
        <v>513</v>
      </c>
      <c r="C20" s="1">
        <v>5682</v>
      </c>
      <c r="D20">
        <f>VLOOKUP(A20,'NWAU per pres ED'!$A$2:$C$109,3,FALSE)</f>
        <v>0.2</v>
      </c>
      <c r="E20">
        <f t="shared" si="0"/>
        <v>102.60000000000001</v>
      </c>
      <c r="F20" s="1">
        <f t="shared" si="1"/>
        <v>1136.4000000000001</v>
      </c>
      <c r="G20" s="1">
        <f t="shared" si="2"/>
        <v>582973.20000000007</v>
      </c>
      <c r="H20" s="12">
        <f>C20/NEP!$C$6</f>
        <v>1.0680451127819548</v>
      </c>
      <c r="I20" s="1">
        <f>NEP!$C$6-C20</f>
        <v>-362</v>
      </c>
      <c r="J20" s="1">
        <f>'NWAU per pres ED'!E20-F20</f>
        <v>-72.400000000000091</v>
      </c>
      <c r="K20" s="1">
        <f t="shared" si="3"/>
        <v>-37141.200000000048</v>
      </c>
    </row>
    <row r="21" spans="1:11" x14ac:dyDescent="0.45">
      <c r="A21" t="s">
        <v>239</v>
      </c>
      <c r="B21">
        <v>762</v>
      </c>
      <c r="C21" s="1">
        <v>4430</v>
      </c>
      <c r="D21">
        <f>VLOOKUP(A21,'NWAU per pres ED'!$A$2:$C$109,3,FALSE)</f>
        <v>0.21</v>
      </c>
      <c r="E21">
        <f t="shared" si="0"/>
        <v>160.01999999999998</v>
      </c>
      <c r="F21" s="1">
        <f t="shared" si="1"/>
        <v>930.3</v>
      </c>
      <c r="G21" s="1">
        <f t="shared" si="2"/>
        <v>708888.6</v>
      </c>
      <c r="H21" s="12">
        <f>C21/NEP!$C$6</f>
        <v>0.83270676691729328</v>
      </c>
      <c r="I21" s="1">
        <f>NEP!$C$6-C21</f>
        <v>890</v>
      </c>
      <c r="J21" s="1">
        <f>'NWAU per pres ED'!E21-F21</f>
        <v>186.89999999999986</v>
      </c>
      <c r="K21" s="1">
        <f t="shared" si="3"/>
        <v>142417.7999999999</v>
      </c>
    </row>
    <row r="22" spans="1:11" x14ac:dyDescent="0.45">
      <c r="A22" t="s">
        <v>240</v>
      </c>
      <c r="B22" s="2">
        <v>1186</v>
      </c>
      <c r="C22" s="1">
        <v>5427</v>
      </c>
      <c r="D22">
        <f>VLOOKUP(A22,'NWAU per pres ED'!$A$2:$C$109,3,FALSE)</f>
        <v>0.19</v>
      </c>
      <c r="E22">
        <f t="shared" si="0"/>
        <v>225.34</v>
      </c>
      <c r="F22" s="1">
        <f t="shared" si="1"/>
        <v>1031.1300000000001</v>
      </c>
      <c r="G22" s="1">
        <f t="shared" si="2"/>
        <v>1222920.1800000002</v>
      </c>
      <c r="H22" s="12">
        <f>C22/NEP!$C$6</f>
        <v>1.0201127819548872</v>
      </c>
      <c r="I22" s="1">
        <f>NEP!$C$6-C22</f>
        <v>-107</v>
      </c>
      <c r="J22" s="1">
        <f>'NWAU per pres ED'!E22-F22</f>
        <v>-20.330000000000041</v>
      </c>
      <c r="K22" s="1">
        <f t="shared" si="3"/>
        <v>-24111.380000000048</v>
      </c>
    </row>
    <row r="23" spans="1:11" x14ac:dyDescent="0.45">
      <c r="A23" t="s">
        <v>241</v>
      </c>
      <c r="B23">
        <v>74</v>
      </c>
      <c r="C23" s="1">
        <v>12381</v>
      </c>
      <c r="D23">
        <f>VLOOKUP(A23,'NWAU per pres ED'!$A$2:$C$109,3,FALSE)</f>
        <v>0.14000000000000001</v>
      </c>
      <c r="E23">
        <f t="shared" si="0"/>
        <v>10.360000000000001</v>
      </c>
      <c r="F23" s="1">
        <f t="shared" si="1"/>
        <v>1733.3400000000001</v>
      </c>
      <c r="G23" s="1">
        <f t="shared" si="2"/>
        <v>128267.16</v>
      </c>
      <c r="H23" s="12">
        <f>C23/NEP!$C$6</f>
        <v>2.3272556390977446</v>
      </c>
      <c r="I23" s="1">
        <f>NEP!$C$6-C23</f>
        <v>-7061</v>
      </c>
      <c r="J23" s="1">
        <f>'NWAU per pres ED'!E23-F23</f>
        <v>-988.54000000000008</v>
      </c>
      <c r="K23" s="1">
        <f t="shared" si="3"/>
        <v>-73151.960000000006</v>
      </c>
    </row>
    <row r="24" spans="1:11" x14ac:dyDescent="0.45">
      <c r="A24" t="s">
        <v>242</v>
      </c>
      <c r="B24">
        <v>141</v>
      </c>
      <c r="C24" s="1">
        <v>4580</v>
      </c>
      <c r="D24">
        <f>VLOOKUP(A24,'NWAU per pres ED'!$A$2:$C$109,3,FALSE)</f>
        <v>0.17</v>
      </c>
      <c r="E24">
        <f t="shared" si="0"/>
        <v>23.970000000000002</v>
      </c>
      <c r="F24" s="1">
        <f t="shared" si="1"/>
        <v>778.6</v>
      </c>
      <c r="G24" s="1">
        <f t="shared" si="2"/>
        <v>109782.6</v>
      </c>
      <c r="H24" s="12">
        <f>C24/NEP!$C$6</f>
        <v>0.86090225563909772</v>
      </c>
      <c r="I24" s="1">
        <f>NEP!$C$6-C24</f>
        <v>740</v>
      </c>
      <c r="J24" s="1">
        <f>'NWAU per pres ED'!E24-F24</f>
        <v>125.80000000000007</v>
      </c>
      <c r="K24" s="1">
        <f t="shared" si="3"/>
        <v>17737.80000000001</v>
      </c>
    </row>
    <row r="25" spans="1:11" x14ac:dyDescent="0.45">
      <c r="A25" t="s">
        <v>243</v>
      </c>
      <c r="B25">
        <v>710</v>
      </c>
      <c r="C25" s="1">
        <v>6029</v>
      </c>
      <c r="D25">
        <f>VLOOKUP(A25,'NWAU per pres ED'!$A$2:$C$109,3,FALSE)</f>
        <v>0.16</v>
      </c>
      <c r="E25">
        <f t="shared" si="0"/>
        <v>113.60000000000001</v>
      </c>
      <c r="F25" s="1">
        <f t="shared" si="1"/>
        <v>964.64</v>
      </c>
      <c r="G25" s="1">
        <f t="shared" si="2"/>
        <v>684894.4</v>
      </c>
      <c r="H25" s="12">
        <f>C25/NEP!$C$6</f>
        <v>1.1332706766917293</v>
      </c>
      <c r="I25" s="1">
        <f>NEP!$C$6-C25</f>
        <v>-709</v>
      </c>
      <c r="J25" s="1">
        <f>'NWAU per pres ED'!E25-F25</f>
        <v>-113.43999999999994</v>
      </c>
      <c r="K25" s="1">
        <f t="shared" si="3"/>
        <v>-80542.399999999965</v>
      </c>
    </row>
    <row r="26" spans="1:11" x14ac:dyDescent="0.45">
      <c r="A26" t="s">
        <v>244</v>
      </c>
      <c r="B26" s="2">
        <v>1382</v>
      </c>
      <c r="C26" s="1">
        <v>5948</v>
      </c>
      <c r="D26">
        <f>VLOOKUP(A26,'NWAU per pres ED'!$A$2:$C$109,3,FALSE)</f>
        <v>0.15</v>
      </c>
      <c r="E26">
        <f t="shared" si="0"/>
        <v>207.29999999999998</v>
      </c>
      <c r="F26" s="1">
        <f t="shared" si="1"/>
        <v>892.19999999999993</v>
      </c>
      <c r="G26" s="1">
        <f t="shared" si="2"/>
        <v>1233020.3999999999</v>
      </c>
      <c r="H26" s="12">
        <f>C26/NEP!$C$6</f>
        <v>1.1180451127819548</v>
      </c>
      <c r="I26" s="1">
        <f>NEP!$C$6-C26</f>
        <v>-628</v>
      </c>
      <c r="J26" s="1">
        <f>'NWAU per pres ED'!E26-F26</f>
        <v>-94.199999999999932</v>
      </c>
      <c r="K26" s="1">
        <f t="shared" si="3"/>
        <v>-130184.39999999991</v>
      </c>
    </row>
    <row r="27" spans="1:11" x14ac:dyDescent="0.45">
      <c r="A27" t="s">
        <v>245</v>
      </c>
      <c r="B27">
        <v>503</v>
      </c>
      <c r="C27" s="1">
        <v>5414</v>
      </c>
      <c r="D27">
        <f>VLOOKUP(A27,'NWAU per pres ED'!$A$2:$C$109,3,FALSE)</f>
        <v>0.15</v>
      </c>
      <c r="E27">
        <f t="shared" si="0"/>
        <v>75.45</v>
      </c>
      <c r="F27" s="1">
        <f t="shared" si="1"/>
        <v>812.1</v>
      </c>
      <c r="G27" s="1">
        <f t="shared" si="2"/>
        <v>408486.3</v>
      </c>
      <c r="H27" s="12">
        <f>C27/NEP!$C$6</f>
        <v>1.0176691729323308</v>
      </c>
      <c r="I27" s="1">
        <f>NEP!$C$6-C27</f>
        <v>-94</v>
      </c>
      <c r="J27" s="1">
        <f>'NWAU per pres ED'!E27-F27</f>
        <v>-14.100000000000023</v>
      </c>
      <c r="K27" s="1">
        <f t="shared" si="3"/>
        <v>-7092.3000000000111</v>
      </c>
    </row>
    <row r="28" spans="1:11" x14ac:dyDescent="0.45">
      <c r="A28" t="s">
        <v>246</v>
      </c>
      <c r="B28">
        <v>154</v>
      </c>
      <c r="C28" s="1">
        <v>4437</v>
      </c>
      <c r="D28">
        <f>VLOOKUP(A28,'NWAU per pres ED'!$A$2:$C$109,3,FALSE)</f>
        <v>0.16</v>
      </c>
      <c r="E28">
        <f t="shared" si="0"/>
        <v>24.64</v>
      </c>
      <c r="F28" s="1">
        <f t="shared" si="1"/>
        <v>709.92</v>
      </c>
      <c r="G28" s="1">
        <f t="shared" si="2"/>
        <v>109327.67999999999</v>
      </c>
      <c r="H28" s="12">
        <f>C28/NEP!$C$6</f>
        <v>0.83402255639097744</v>
      </c>
      <c r="I28" s="1">
        <f>NEP!$C$6-C28</f>
        <v>883</v>
      </c>
      <c r="J28" s="1">
        <f>'NWAU per pres ED'!E28-F28</f>
        <v>141.2800000000002</v>
      </c>
      <c r="K28" s="1">
        <f t="shared" si="3"/>
        <v>21757.120000000032</v>
      </c>
    </row>
    <row r="29" spans="1:11" x14ac:dyDescent="0.45">
      <c r="A29" t="s">
        <v>247</v>
      </c>
      <c r="B29">
        <v>114</v>
      </c>
      <c r="C29" s="1">
        <v>9891</v>
      </c>
      <c r="D29">
        <f>VLOOKUP(A29,'NWAU per pres ED'!$A$2:$C$109,3,FALSE)</f>
        <v>0.33</v>
      </c>
      <c r="E29">
        <f t="shared" si="0"/>
        <v>37.620000000000005</v>
      </c>
      <c r="F29" s="1">
        <f t="shared" si="1"/>
        <v>3264.03</v>
      </c>
      <c r="G29" s="1">
        <f t="shared" si="2"/>
        <v>372099.42000000004</v>
      </c>
      <c r="H29" s="12">
        <f>C29/NEP!$C$6</f>
        <v>1.8592105263157894</v>
      </c>
      <c r="I29" s="1">
        <f>NEP!$C$6-C29</f>
        <v>-4571</v>
      </c>
      <c r="J29" s="1">
        <f>'NWAU per pres ED'!E29-F29</f>
        <v>-1508.43</v>
      </c>
      <c r="K29" s="1">
        <f t="shared" si="3"/>
        <v>-171961.02000000002</v>
      </c>
    </row>
    <row r="30" spans="1:11" x14ac:dyDescent="0.45">
      <c r="A30" t="s">
        <v>248</v>
      </c>
      <c r="B30">
        <v>75</v>
      </c>
      <c r="C30" s="1">
        <v>15796</v>
      </c>
      <c r="D30">
        <f>VLOOKUP(A30,'NWAU per pres ED'!$A$2:$C$109,3,FALSE)</f>
        <v>0.24</v>
      </c>
      <c r="E30">
        <f t="shared" si="0"/>
        <v>18</v>
      </c>
      <c r="F30" s="1">
        <f t="shared" si="1"/>
        <v>3791.04</v>
      </c>
      <c r="G30" s="1">
        <f t="shared" si="2"/>
        <v>284328</v>
      </c>
      <c r="H30" s="12">
        <f>C30/NEP!$C$6</f>
        <v>2.9691729323308271</v>
      </c>
      <c r="I30" s="1">
        <f>NEP!$C$6-C30</f>
        <v>-10476</v>
      </c>
      <c r="J30" s="1">
        <f>'NWAU per pres ED'!E30-F30</f>
        <v>-2514.2399999999998</v>
      </c>
      <c r="K30" s="1">
        <f t="shared" si="3"/>
        <v>-188567.99999999997</v>
      </c>
    </row>
    <row r="31" spans="1:11" x14ac:dyDescent="0.45">
      <c r="A31" t="s">
        <v>249</v>
      </c>
      <c r="B31" s="2">
        <v>1546</v>
      </c>
      <c r="C31" s="1">
        <v>5714</v>
      </c>
      <c r="D31">
        <f>VLOOKUP(A31,'NWAU per pres ED'!$A$2:$C$109,3,FALSE)</f>
        <v>0.18</v>
      </c>
      <c r="E31">
        <f t="shared" si="0"/>
        <v>278.27999999999997</v>
      </c>
      <c r="F31" s="1">
        <f t="shared" si="1"/>
        <v>1028.52</v>
      </c>
      <c r="G31" s="1">
        <f t="shared" si="2"/>
        <v>1590091.92</v>
      </c>
      <c r="H31" s="12">
        <f>C31/NEP!$C$6</f>
        <v>1.0740601503759399</v>
      </c>
      <c r="I31" s="1">
        <f>NEP!$C$6-C31</f>
        <v>-394</v>
      </c>
      <c r="J31" s="1">
        <f>'NWAU per pres ED'!E31-F31</f>
        <v>-70.920000000000073</v>
      </c>
      <c r="K31" s="1">
        <f t="shared" si="3"/>
        <v>-109642.32000000011</v>
      </c>
    </row>
    <row r="32" spans="1:11" x14ac:dyDescent="0.45">
      <c r="A32" t="s">
        <v>250</v>
      </c>
      <c r="B32">
        <v>174</v>
      </c>
      <c r="C32" s="1">
        <v>6443</v>
      </c>
      <c r="D32">
        <f>VLOOKUP(A32,'NWAU per pres ED'!$A$2:$C$109,3,FALSE)</f>
        <v>0.18</v>
      </c>
      <c r="E32">
        <f t="shared" si="0"/>
        <v>31.32</v>
      </c>
      <c r="F32" s="1">
        <f t="shared" si="1"/>
        <v>1159.74</v>
      </c>
      <c r="G32" s="1">
        <f t="shared" si="2"/>
        <v>201794.76</v>
      </c>
      <c r="H32" s="12">
        <f>C32/NEP!$C$6</f>
        <v>1.2110902255639098</v>
      </c>
      <c r="I32" s="1">
        <f>NEP!$C$6-C32</f>
        <v>-1123</v>
      </c>
      <c r="J32" s="1">
        <f>'NWAU per pres ED'!E32-F32</f>
        <v>-202.14</v>
      </c>
      <c r="K32" s="1">
        <f t="shared" si="3"/>
        <v>-35172.36</v>
      </c>
    </row>
    <row r="33" spans="1:11" x14ac:dyDescent="0.45">
      <c r="A33" t="s">
        <v>251</v>
      </c>
      <c r="B33">
        <v>62</v>
      </c>
      <c r="C33" s="1">
        <v>9114</v>
      </c>
      <c r="D33">
        <f>VLOOKUP(A33,'NWAU per pres ED'!$A$2:$C$109,3,FALSE)</f>
        <v>0.22</v>
      </c>
      <c r="E33">
        <f t="shared" si="0"/>
        <v>13.64</v>
      </c>
      <c r="F33" s="1">
        <f t="shared" si="1"/>
        <v>2005.08</v>
      </c>
      <c r="G33" s="1">
        <f t="shared" si="2"/>
        <v>124314.95999999999</v>
      </c>
      <c r="H33" s="12">
        <f>C33/NEP!$C$6</f>
        <v>1.7131578947368422</v>
      </c>
      <c r="I33" s="1">
        <f>NEP!$C$6-C33</f>
        <v>-3794</v>
      </c>
      <c r="J33" s="1">
        <f>'NWAU per pres ED'!E33-F33</f>
        <v>-834.67999999999984</v>
      </c>
      <c r="K33" s="1">
        <f t="shared" si="3"/>
        <v>-51750.159999999989</v>
      </c>
    </row>
    <row r="34" spans="1:11" x14ac:dyDescent="0.45">
      <c r="A34" t="s">
        <v>252</v>
      </c>
      <c r="B34">
        <v>264</v>
      </c>
      <c r="C34" s="1">
        <v>6462</v>
      </c>
      <c r="D34">
        <f>VLOOKUP(A34,'NWAU per pres ED'!$A$2:$C$109,3,FALSE)</f>
        <v>0.16</v>
      </c>
      <c r="E34">
        <f t="shared" ref="E34:E65" si="4">B34*D34</f>
        <v>42.24</v>
      </c>
      <c r="F34" s="1">
        <f t="shared" ref="F34:F65" si="5">C34*D34</f>
        <v>1033.92</v>
      </c>
      <c r="G34" s="1">
        <f t="shared" ref="G34:G65" si="6">F34*B34</f>
        <v>272954.88</v>
      </c>
      <c r="H34" s="12">
        <f>C34/NEP!$C$6</f>
        <v>1.2146616541353383</v>
      </c>
      <c r="I34" s="1">
        <f>NEP!$C$6-C34</f>
        <v>-1142</v>
      </c>
      <c r="J34" s="1">
        <f>'NWAU per pres ED'!E34-F34</f>
        <v>-182.72000000000003</v>
      </c>
      <c r="K34" s="1">
        <f t="shared" ref="K34:K65" si="7">J34*B34</f>
        <v>-48238.080000000009</v>
      </c>
    </row>
    <row r="35" spans="1:11" x14ac:dyDescent="0.45">
      <c r="A35" t="s">
        <v>253</v>
      </c>
      <c r="B35" s="2">
        <v>1777</v>
      </c>
      <c r="C35" s="1">
        <v>5644</v>
      </c>
      <c r="D35">
        <f>VLOOKUP(A35,'NWAU per pres ED'!$A$2:$C$109,3,FALSE)</f>
        <v>0.14000000000000001</v>
      </c>
      <c r="E35">
        <f t="shared" si="4"/>
        <v>248.78000000000003</v>
      </c>
      <c r="F35" s="1">
        <f t="shared" si="5"/>
        <v>790.16000000000008</v>
      </c>
      <c r="G35" s="1">
        <f t="shared" si="6"/>
        <v>1404114.32</v>
      </c>
      <c r="H35" s="12">
        <f>C35/NEP!$C$6</f>
        <v>1.0609022556390977</v>
      </c>
      <c r="I35" s="1">
        <f>NEP!$C$6-C35</f>
        <v>-324</v>
      </c>
      <c r="J35" s="1">
        <f>'NWAU per pres ED'!E35-F35</f>
        <v>-45.360000000000014</v>
      </c>
      <c r="K35" s="1">
        <f t="shared" si="7"/>
        <v>-80604.72000000003</v>
      </c>
    </row>
    <row r="36" spans="1:11" x14ac:dyDescent="0.45">
      <c r="A36" t="s">
        <v>254</v>
      </c>
      <c r="B36" s="2">
        <v>1623</v>
      </c>
      <c r="C36" s="1">
        <v>6228</v>
      </c>
      <c r="D36">
        <f>VLOOKUP(A36,'NWAU per pres ED'!$A$2:$C$109,3,FALSE)</f>
        <v>0.12</v>
      </c>
      <c r="E36">
        <f t="shared" si="4"/>
        <v>194.76</v>
      </c>
      <c r="F36" s="1">
        <f t="shared" si="5"/>
        <v>747.36</v>
      </c>
      <c r="G36" s="1">
        <f t="shared" si="6"/>
        <v>1212965.28</v>
      </c>
      <c r="H36" s="12">
        <f>C36/NEP!$C$6</f>
        <v>1.1706766917293232</v>
      </c>
      <c r="I36" s="1">
        <f>NEP!$C$6-C36</f>
        <v>-908</v>
      </c>
      <c r="J36" s="1">
        <f>'NWAU per pres ED'!E36-F36</f>
        <v>-108.96000000000004</v>
      </c>
      <c r="K36" s="1">
        <f t="shared" si="7"/>
        <v>-176842.08000000005</v>
      </c>
    </row>
    <row r="37" spans="1:11" x14ac:dyDescent="0.45">
      <c r="A37" t="s">
        <v>255</v>
      </c>
      <c r="B37">
        <v>756</v>
      </c>
      <c r="C37" s="1">
        <v>6776</v>
      </c>
      <c r="D37">
        <f>VLOOKUP(A37,'NWAU per pres ED'!$A$2:$C$109,3,FALSE)</f>
        <v>0.14000000000000001</v>
      </c>
      <c r="E37">
        <f t="shared" si="4"/>
        <v>105.84</v>
      </c>
      <c r="F37" s="1">
        <f t="shared" si="5"/>
        <v>948.6400000000001</v>
      </c>
      <c r="G37" s="1">
        <f t="shared" si="6"/>
        <v>717171.84000000008</v>
      </c>
      <c r="H37" s="12">
        <f>C37/NEP!$C$6</f>
        <v>1.2736842105263158</v>
      </c>
      <c r="I37" s="1">
        <f>NEP!$C$6-C37</f>
        <v>-1456</v>
      </c>
      <c r="J37" s="1">
        <f>'NWAU per pres ED'!E37-F37</f>
        <v>-203.84000000000003</v>
      </c>
      <c r="K37" s="1">
        <f t="shared" si="7"/>
        <v>-154103.04000000004</v>
      </c>
    </row>
    <row r="38" spans="1:11" x14ac:dyDescent="0.45">
      <c r="A38" t="s">
        <v>256</v>
      </c>
      <c r="B38" s="2">
        <v>1791</v>
      </c>
      <c r="C38" s="1">
        <v>7574</v>
      </c>
      <c r="D38">
        <f>VLOOKUP(A38,'NWAU per pres ED'!$A$2:$C$109,3,FALSE)</f>
        <v>0.14000000000000001</v>
      </c>
      <c r="E38">
        <f t="shared" si="4"/>
        <v>250.74000000000004</v>
      </c>
      <c r="F38" s="1">
        <f t="shared" si="5"/>
        <v>1060.3600000000001</v>
      </c>
      <c r="G38" s="1">
        <f t="shared" si="6"/>
        <v>1899104.7600000002</v>
      </c>
      <c r="H38" s="12">
        <f>C38/NEP!$C$6</f>
        <v>1.4236842105263159</v>
      </c>
      <c r="I38" s="1">
        <f>NEP!$C$6-C38</f>
        <v>-2254</v>
      </c>
      <c r="J38" s="1">
        <f>'NWAU per pres ED'!E38-F38</f>
        <v>-315.55999999999995</v>
      </c>
      <c r="K38" s="1">
        <f t="shared" si="7"/>
        <v>-565167.95999999985</v>
      </c>
    </row>
    <row r="39" spans="1:11" x14ac:dyDescent="0.45">
      <c r="A39" t="s">
        <v>257</v>
      </c>
      <c r="B39">
        <v>605</v>
      </c>
      <c r="C39" s="1">
        <v>6411</v>
      </c>
      <c r="D39">
        <f>VLOOKUP(A39,'NWAU per pres ED'!$A$2:$C$109,3,FALSE)</f>
        <v>0.15</v>
      </c>
      <c r="E39">
        <f t="shared" si="4"/>
        <v>90.75</v>
      </c>
      <c r="F39" s="1">
        <f t="shared" si="5"/>
        <v>961.65</v>
      </c>
      <c r="G39" s="1">
        <f t="shared" si="6"/>
        <v>581798.25</v>
      </c>
      <c r="H39" s="12">
        <f>C39/NEP!$C$6</f>
        <v>1.2050751879699249</v>
      </c>
      <c r="I39" s="1">
        <f>NEP!$C$6-C39</f>
        <v>-1091</v>
      </c>
      <c r="J39" s="1">
        <f>'NWAU per pres ED'!E39-F39</f>
        <v>-163.64999999999998</v>
      </c>
      <c r="K39" s="1">
        <f t="shared" si="7"/>
        <v>-99008.249999999985</v>
      </c>
    </row>
    <row r="40" spans="1:11" x14ac:dyDescent="0.45">
      <c r="A40" t="s">
        <v>258</v>
      </c>
      <c r="B40">
        <v>626</v>
      </c>
      <c r="C40" s="1">
        <v>6929</v>
      </c>
      <c r="D40">
        <f>VLOOKUP(A40,'NWAU per pres ED'!$A$2:$C$109,3,FALSE)</f>
        <v>0.13</v>
      </c>
      <c r="E40">
        <f t="shared" si="4"/>
        <v>81.38000000000001</v>
      </c>
      <c r="F40" s="1">
        <f t="shared" si="5"/>
        <v>900.77</v>
      </c>
      <c r="G40" s="1">
        <f t="shared" si="6"/>
        <v>563882.02</v>
      </c>
      <c r="H40" s="12">
        <f>C40/NEP!$C$6</f>
        <v>1.3024436090225564</v>
      </c>
      <c r="I40" s="1">
        <f>NEP!$C$6-C40</f>
        <v>-1609</v>
      </c>
      <c r="J40" s="1">
        <f>'NWAU per pres ED'!E40-F40</f>
        <v>-209.16999999999996</v>
      </c>
      <c r="K40" s="1">
        <f t="shared" si="7"/>
        <v>-130940.41999999997</v>
      </c>
    </row>
    <row r="41" spans="1:11" x14ac:dyDescent="0.45">
      <c r="A41" t="s">
        <v>259</v>
      </c>
      <c r="B41">
        <v>812</v>
      </c>
      <c r="C41" s="1">
        <v>7447</v>
      </c>
      <c r="D41">
        <f>VLOOKUP(A41,'NWAU per pres ED'!$A$2:$C$109,3,FALSE)</f>
        <v>0.13</v>
      </c>
      <c r="E41">
        <f t="shared" si="4"/>
        <v>105.56</v>
      </c>
      <c r="F41" s="1">
        <f t="shared" si="5"/>
        <v>968.11</v>
      </c>
      <c r="G41" s="1">
        <f t="shared" si="6"/>
        <v>786105.32000000007</v>
      </c>
      <c r="H41" s="12">
        <f>C41/NEP!$C$6</f>
        <v>1.399812030075188</v>
      </c>
      <c r="I41" s="1">
        <f>NEP!$C$6-C41</f>
        <v>-2127</v>
      </c>
      <c r="J41" s="1">
        <f>'NWAU per pres ED'!E41-F41</f>
        <v>-276.50999999999988</v>
      </c>
      <c r="K41" s="1">
        <f t="shared" si="7"/>
        <v>-224526.11999999991</v>
      </c>
    </row>
    <row r="42" spans="1:11" x14ac:dyDescent="0.45">
      <c r="A42" t="s">
        <v>260</v>
      </c>
      <c r="B42" s="2">
        <v>1117</v>
      </c>
      <c r="C42" s="1">
        <v>6503</v>
      </c>
      <c r="D42">
        <f>VLOOKUP(A42,'NWAU per pres ED'!$A$2:$C$109,3,FALSE)</f>
        <v>0.11</v>
      </c>
      <c r="E42">
        <f t="shared" si="4"/>
        <v>122.87</v>
      </c>
      <c r="F42" s="1">
        <f t="shared" si="5"/>
        <v>715.33</v>
      </c>
      <c r="G42" s="1">
        <f t="shared" si="6"/>
        <v>799023.6100000001</v>
      </c>
      <c r="H42" s="12">
        <f>C42/NEP!$C$6</f>
        <v>1.2223684210526315</v>
      </c>
      <c r="I42" s="1">
        <f>NEP!$C$6-C42</f>
        <v>-1183</v>
      </c>
      <c r="J42" s="1">
        <f>'NWAU per pres ED'!E42-F42</f>
        <v>-130.13</v>
      </c>
      <c r="K42" s="1">
        <f t="shared" si="7"/>
        <v>-145355.21</v>
      </c>
    </row>
    <row r="43" spans="1:11" x14ac:dyDescent="0.45">
      <c r="A43" t="s">
        <v>261</v>
      </c>
      <c r="B43" s="2">
        <v>4657</v>
      </c>
      <c r="C43" s="1">
        <v>4862</v>
      </c>
      <c r="D43">
        <f>VLOOKUP(A43,'NWAU per pres ED'!$A$2:$C$109,3,FALSE)</f>
        <v>0.08</v>
      </c>
      <c r="E43">
        <f t="shared" si="4"/>
        <v>372.56</v>
      </c>
      <c r="F43" s="1">
        <f t="shared" si="5"/>
        <v>388.96000000000004</v>
      </c>
      <c r="G43" s="1">
        <f t="shared" si="6"/>
        <v>1811386.7200000002</v>
      </c>
      <c r="H43" s="12">
        <f>C43/NEP!$C$6</f>
        <v>0.91390977443609023</v>
      </c>
      <c r="I43" s="1">
        <f>NEP!$C$6-C43</f>
        <v>458</v>
      </c>
      <c r="J43" s="1">
        <f>'NWAU per pres ED'!E43-F43</f>
        <v>36.63999999999993</v>
      </c>
      <c r="K43" s="1">
        <f t="shared" si="7"/>
        <v>170632.47999999966</v>
      </c>
    </row>
    <row r="44" spans="1:11" x14ac:dyDescent="0.45">
      <c r="A44" t="s">
        <v>262</v>
      </c>
      <c r="B44">
        <v>366</v>
      </c>
      <c r="C44" s="1">
        <v>5836</v>
      </c>
      <c r="D44">
        <f>VLOOKUP(A44,'NWAU per pres ED'!$A$2:$C$109,3,FALSE)</f>
        <v>0.11</v>
      </c>
      <c r="E44">
        <f t="shared" si="4"/>
        <v>40.26</v>
      </c>
      <c r="F44" s="1">
        <f t="shared" si="5"/>
        <v>641.96</v>
      </c>
      <c r="G44" s="1">
        <f t="shared" si="6"/>
        <v>234957.36000000002</v>
      </c>
      <c r="H44" s="12">
        <f>C44/NEP!$C$6</f>
        <v>1.0969924812030074</v>
      </c>
      <c r="I44" s="1">
        <f>NEP!$C$6-C44</f>
        <v>-516</v>
      </c>
      <c r="J44" s="1">
        <f>'NWAU per pres ED'!E44-F44</f>
        <v>-56.760000000000105</v>
      </c>
      <c r="K44" s="1">
        <f t="shared" si="7"/>
        <v>-20774.16000000004</v>
      </c>
    </row>
    <row r="45" spans="1:11" x14ac:dyDescent="0.45">
      <c r="A45" t="s">
        <v>263</v>
      </c>
      <c r="B45">
        <v>493</v>
      </c>
      <c r="C45" s="1">
        <v>5393</v>
      </c>
      <c r="D45">
        <f>VLOOKUP(A45,'NWAU per pres ED'!$A$2:$C$109,3,FALSE)</f>
        <v>0.11</v>
      </c>
      <c r="E45">
        <f t="shared" si="4"/>
        <v>54.23</v>
      </c>
      <c r="F45" s="1">
        <f t="shared" si="5"/>
        <v>593.23</v>
      </c>
      <c r="G45" s="1">
        <f t="shared" si="6"/>
        <v>292462.39</v>
      </c>
      <c r="H45" s="12">
        <f>C45/NEP!$C$6</f>
        <v>1.0137218045112781</v>
      </c>
      <c r="I45" s="1">
        <f>NEP!$C$6-C45</f>
        <v>-73</v>
      </c>
      <c r="J45" s="1">
        <f>'NWAU per pres ED'!E45-F45</f>
        <v>-8.0300000000000864</v>
      </c>
      <c r="K45" s="1">
        <f t="shared" si="7"/>
        <v>-3958.7900000000427</v>
      </c>
    </row>
    <row r="46" spans="1:11" x14ac:dyDescent="0.45">
      <c r="A46" t="s">
        <v>264</v>
      </c>
      <c r="B46" s="2">
        <v>1310</v>
      </c>
      <c r="C46" s="1">
        <v>6817</v>
      </c>
      <c r="D46">
        <f>VLOOKUP(A46,'NWAU per pres ED'!$A$2:$C$109,3,FALSE)</f>
        <v>0.1</v>
      </c>
      <c r="E46">
        <f t="shared" si="4"/>
        <v>131</v>
      </c>
      <c r="F46" s="1">
        <f t="shared" si="5"/>
        <v>681.7</v>
      </c>
      <c r="G46" s="1">
        <f t="shared" si="6"/>
        <v>893027.00000000012</v>
      </c>
      <c r="H46" s="12">
        <f>C46/NEP!$C$6</f>
        <v>1.281390977443609</v>
      </c>
      <c r="I46" s="1">
        <f>NEP!$C$6-C46</f>
        <v>-1497</v>
      </c>
      <c r="J46" s="1">
        <f>'NWAU per pres ED'!E46-F46</f>
        <v>-149.70000000000005</v>
      </c>
      <c r="K46" s="1">
        <f t="shared" si="7"/>
        <v>-196107.00000000006</v>
      </c>
    </row>
    <row r="47" spans="1:11" x14ac:dyDescent="0.45">
      <c r="A47" t="s">
        <v>265</v>
      </c>
      <c r="B47" s="2">
        <v>1541</v>
      </c>
      <c r="C47" s="1">
        <v>5685</v>
      </c>
      <c r="D47">
        <f>VLOOKUP(A47,'NWAU per pres ED'!$A$2:$C$109,3,FALSE)</f>
        <v>0.1</v>
      </c>
      <c r="E47">
        <f t="shared" si="4"/>
        <v>154.10000000000002</v>
      </c>
      <c r="F47" s="1">
        <f t="shared" si="5"/>
        <v>568.5</v>
      </c>
      <c r="G47" s="1">
        <f t="shared" si="6"/>
        <v>876058.5</v>
      </c>
      <c r="H47" s="12">
        <f>C47/NEP!$C$6</f>
        <v>1.0686090225563909</v>
      </c>
      <c r="I47" s="1">
        <f>NEP!$C$6-C47</f>
        <v>-365</v>
      </c>
      <c r="J47" s="1">
        <f>'NWAU per pres ED'!E47-F47</f>
        <v>-36.499999999999886</v>
      </c>
      <c r="K47" s="1">
        <f t="shared" si="7"/>
        <v>-56246.499999999825</v>
      </c>
    </row>
    <row r="48" spans="1:11" x14ac:dyDescent="0.45">
      <c r="A48" t="s">
        <v>266</v>
      </c>
      <c r="B48">
        <v>491</v>
      </c>
      <c r="C48" s="1">
        <v>5138</v>
      </c>
      <c r="D48">
        <f>VLOOKUP(A48,'NWAU per pres ED'!$A$2:$C$109,3,FALSE)</f>
        <v>7.0000000000000007E-2</v>
      </c>
      <c r="E48">
        <f t="shared" si="4"/>
        <v>34.370000000000005</v>
      </c>
      <c r="F48" s="1">
        <f t="shared" si="5"/>
        <v>359.66</v>
      </c>
      <c r="G48" s="1">
        <f t="shared" si="6"/>
        <v>176593.06000000003</v>
      </c>
      <c r="H48" s="12">
        <f>C48/NEP!$C$6</f>
        <v>0.96578947368421053</v>
      </c>
      <c r="I48" s="1">
        <f>NEP!$C$6-C48</f>
        <v>182</v>
      </c>
      <c r="J48" s="1">
        <f>'NWAU per pres ED'!E48-F48</f>
        <v>12.740000000000009</v>
      </c>
      <c r="K48" s="1">
        <f t="shared" si="7"/>
        <v>6255.3400000000047</v>
      </c>
    </row>
    <row r="49" spans="1:11" x14ac:dyDescent="0.45">
      <c r="A49" t="s">
        <v>267</v>
      </c>
      <c r="B49">
        <v>262</v>
      </c>
      <c r="C49" s="1">
        <v>4130</v>
      </c>
      <c r="D49">
        <f>VLOOKUP(A49,'NWAU per pres ED'!$A$2:$C$109,3,FALSE)</f>
        <v>7.0000000000000007E-2</v>
      </c>
      <c r="E49">
        <f t="shared" si="4"/>
        <v>18.340000000000003</v>
      </c>
      <c r="F49" s="1">
        <f t="shared" si="5"/>
        <v>289.10000000000002</v>
      </c>
      <c r="G49" s="1">
        <f t="shared" si="6"/>
        <v>75744.200000000012</v>
      </c>
      <c r="H49" s="12">
        <f>C49/NEP!$C$6</f>
        <v>0.77631578947368418</v>
      </c>
      <c r="I49" s="1">
        <f>NEP!$C$6-C49</f>
        <v>1190</v>
      </c>
      <c r="J49" s="1">
        <f>'NWAU per pres ED'!E49-F49</f>
        <v>83.300000000000068</v>
      </c>
      <c r="K49" s="1">
        <f t="shared" si="7"/>
        <v>21824.600000000017</v>
      </c>
    </row>
    <row r="50" spans="1:11" x14ac:dyDescent="0.45">
      <c r="A50" t="s">
        <v>268</v>
      </c>
      <c r="B50">
        <v>779</v>
      </c>
      <c r="C50" s="1">
        <v>5074</v>
      </c>
      <c r="D50">
        <f>VLOOKUP(A50,'NWAU per pres ED'!$A$2:$C$109,3,FALSE)</f>
        <v>0.08</v>
      </c>
      <c r="E50">
        <f t="shared" si="4"/>
        <v>62.32</v>
      </c>
      <c r="F50" s="1">
        <f t="shared" si="5"/>
        <v>405.92</v>
      </c>
      <c r="G50" s="1">
        <f t="shared" si="6"/>
        <v>316211.68</v>
      </c>
      <c r="H50" s="12">
        <f>C50/NEP!$C$6</f>
        <v>0.95375939849624058</v>
      </c>
      <c r="I50" s="1">
        <f>NEP!$C$6-C50</f>
        <v>246</v>
      </c>
      <c r="J50" s="1">
        <f>'NWAU per pres ED'!E50-F50</f>
        <v>19.680000000000007</v>
      </c>
      <c r="K50" s="1">
        <f t="shared" si="7"/>
        <v>15330.720000000005</v>
      </c>
    </row>
    <row r="51" spans="1:11" x14ac:dyDescent="0.45">
      <c r="A51" t="s">
        <v>269</v>
      </c>
      <c r="B51" s="2">
        <v>1279</v>
      </c>
      <c r="C51" s="1">
        <v>5622</v>
      </c>
      <c r="D51">
        <f>VLOOKUP(A51,'NWAU per pres ED'!$A$2:$C$109,3,FALSE)</f>
        <v>0.09</v>
      </c>
      <c r="E51">
        <f t="shared" si="4"/>
        <v>115.11</v>
      </c>
      <c r="F51" s="1">
        <f t="shared" si="5"/>
        <v>505.97999999999996</v>
      </c>
      <c r="G51" s="1">
        <f t="shared" si="6"/>
        <v>647148.41999999993</v>
      </c>
      <c r="H51" s="12">
        <f>C51/NEP!$C$6</f>
        <v>1.056766917293233</v>
      </c>
      <c r="I51" s="1">
        <f>NEP!$C$6-C51</f>
        <v>-302</v>
      </c>
      <c r="J51" s="1">
        <f>'NWAU per pres ED'!E51-F51</f>
        <v>-27.180000000000007</v>
      </c>
      <c r="K51" s="1">
        <f t="shared" si="7"/>
        <v>-34763.220000000008</v>
      </c>
    </row>
    <row r="52" spans="1:11" x14ac:dyDescent="0.45">
      <c r="A52" t="s">
        <v>270</v>
      </c>
      <c r="B52">
        <v>230</v>
      </c>
      <c r="C52" s="1">
        <v>3707</v>
      </c>
      <c r="D52">
        <f>VLOOKUP(A52,'NWAU per pres ED'!$A$2:$C$109,3,FALSE)</f>
        <v>7.0000000000000007E-2</v>
      </c>
      <c r="E52">
        <f t="shared" si="4"/>
        <v>16.100000000000001</v>
      </c>
      <c r="F52" s="1">
        <f t="shared" si="5"/>
        <v>259.49</v>
      </c>
      <c r="G52" s="1">
        <f t="shared" si="6"/>
        <v>59682.700000000004</v>
      </c>
      <c r="H52" s="12">
        <f>C52/NEP!$C$6</f>
        <v>0.69680451127819554</v>
      </c>
      <c r="I52" s="1">
        <f>NEP!$C$6-C52</f>
        <v>1613</v>
      </c>
      <c r="J52" s="1">
        <f>'NWAU per pres ED'!E52-F52</f>
        <v>112.91000000000008</v>
      </c>
      <c r="K52" s="1">
        <f t="shared" si="7"/>
        <v>25969.300000000017</v>
      </c>
    </row>
    <row r="53" spans="1:11" x14ac:dyDescent="0.45">
      <c r="A53" t="s">
        <v>271</v>
      </c>
      <c r="B53">
        <v>155</v>
      </c>
      <c r="C53" s="1">
        <v>3883</v>
      </c>
      <c r="D53">
        <f>VLOOKUP(A53,'NWAU per pres ED'!$A$2:$C$109,3,FALSE)</f>
        <v>0.05</v>
      </c>
      <c r="E53">
        <f t="shared" si="4"/>
        <v>7.75</v>
      </c>
      <c r="F53" s="1">
        <f t="shared" si="5"/>
        <v>194.15</v>
      </c>
      <c r="G53" s="1">
        <f t="shared" si="6"/>
        <v>30093.25</v>
      </c>
      <c r="H53" s="12">
        <f>C53/NEP!$C$6</f>
        <v>0.72988721804511281</v>
      </c>
      <c r="I53" s="1">
        <f>NEP!$C$6-C53</f>
        <v>1437</v>
      </c>
      <c r="J53" s="1">
        <f>'NWAU per pres ED'!E53-F53</f>
        <v>71.849999999999994</v>
      </c>
      <c r="K53" s="1">
        <f t="shared" si="7"/>
        <v>11136.75</v>
      </c>
    </row>
    <row r="54" spans="1:11" x14ac:dyDescent="0.45">
      <c r="A54" t="s">
        <v>272</v>
      </c>
      <c r="B54">
        <v>39</v>
      </c>
      <c r="C54" s="1">
        <v>4779</v>
      </c>
      <c r="D54">
        <f>VLOOKUP(A54,'NWAU per pres ED'!$A$2:$C$109,3,FALSE)</f>
        <v>7.0000000000000007E-2</v>
      </c>
      <c r="E54">
        <f t="shared" si="4"/>
        <v>2.7300000000000004</v>
      </c>
      <c r="F54" s="1">
        <f t="shared" si="5"/>
        <v>334.53000000000003</v>
      </c>
      <c r="G54" s="1">
        <f t="shared" si="6"/>
        <v>13046.670000000002</v>
      </c>
      <c r="H54" s="12">
        <f>C54/NEP!$C$6</f>
        <v>0.89830827067669172</v>
      </c>
      <c r="I54" s="1">
        <f>NEP!$C$6-C54</f>
        <v>541</v>
      </c>
      <c r="J54" s="1">
        <f>'NWAU per pres ED'!E54-F54</f>
        <v>37.870000000000005</v>
      </c>
      <c r="K54" s="1">
        <f t="shared" si="7"/>
        <v>1476.9300000000003</v>
      </c>
    </row>
    <row r="55" spans="1:11" x14ac:dyDescent="0.45">
      <c r="A55" t="s">
        <v>273</v>
      </c>
      <c r="B55" s="2">
        <v>2342</v>
      </c>
      <c r="C55" s="1">
        <v>4052</v>
      </c>
      <c r="D55">
        <f>VLOOKUP(A55,'NWAU per pres ED'!$A$2:$C$109,3,FALSE)</f>
        <v>0.04</v>
      </c>
      <c r="E55">
        <f t="shared" si="4"/>
        <v>93.68</v>
      </c>
      <c r="F55" s="1">
        <f t="shared" si="5"/>
        <v>162.08000000000001</v>
      </c>
      <c r="G55" s="1">
        <f t="shared" si="6"/>
        <v>379591.36000000004</v>
      </c>
      <c r="H55" s="12">
        <f>C55/NEP!$C$6</f>
        <v>0.76165413533834592</v>
      </c>
      <c r="I55" s="1">
        <f>NEP!$C$6-C55</f>
        <v>1268</v>
      </c>
      <c r="J55" s="1">
        <f>'NWAU per pres ED'!E55-F55</f>
        <v>50.72</v>
      </c>
      <c r="K55" s="1">
        <f t="shared" si="7"/>
        <v>118786.23999999999</v>
      </c>
    </row>
    <row r="56" spans="1:11" x14ac:dyDescent="0.45">
      <c r="A56" t="s">
        <v>274</v>
      </c>
      <c r="B56">
        <v>76</v>
      </c>
      <c r="C56" s="1">
        <v>3391</v>
      </c>
      <c r="D56">
        <f>VLOOKUP(A56,'NWAU per pres ED'!$A$2:$C$109,3,FALSE)</f>
        <v>0.4</v>
      </c>
      <c r="E56">
        <f t="shared" si="4"/>
        <v>30.400000000000002</v>
      </c>
      <c r="F56" s="1">
        <f t="shared" si="5"/>
        <v>1356.4</v>
      </c>
      <c r="G56" s="1">
        <f t="shared" si="6"/>
        <v>103086.40000000001</v>
      </c>
      <c r="H56" s="12">
        <f>C56/NEP!$C$6</f>
        <v>0.63740601503759398</v>
      </c>
      <c r="I56" s="1">
        <f>NEP!$C$6-C56</f>
        <v>1929</v>
      </c>
      <c r="J56" s="1">
        <f>'NWAU per pres ED'!E56-F56</f>
        <v>771.59999999999991</v>
      </c>
      <c r="K56" s="1">
        <f t="shared" si="7"/>
        <v>58641.599999999991</v>
      </c>
    </row>
    <row r="57" spans="1:11" x14ac:dyDescent="0.45">
      <c r="A57" t="s">
        <v>275</v>
      </c>
      <c r="B57">
        <v>249</v>
      </c>
      <c r="C57" s="1">
        <v>4115</v>
      </c>
      <c r="D57">
        <f>VLOOKUP(A57,'NWAU per pres ED'!$A$2:$C$109,3,FALSE)</f>
        <v>0.28999999999999998</v>
      </c>
      <c r="E57">
        <f t="shared" si="4"/>
        <v>72.209999999999994</v>
      </c>
      <c r="F57" s="1">
        <f t="shared" si="5"/>
        <v>1193.3499999999999</v>
      </c>
      <c r="G57" s="1">
        <f t="shared" si="6"/>
        <v>297144.14999999997</v>
      </c>
      <c r="H57" s="12">
        <f>C57/NEP!$C$6</f>
        <v>0.77349624060150379</v>
      </c>
      <c r="I57" s="1">
        <f>NEP!$C$6-C57</f>
        <v>1205</v>
      </c>
      <c r="J57" s="1">
        <f>'NWAU per pres ED'!E57-F57</f>
        <v>349.44999999999982</v>
      </c>
      <c r="K57" s="1">
        <f t="shared" si="7"/>
        <v>87013.049999999959</v>
      </c>
    </row>
    <row r="58" spans="1:11" x14ac:dyDescent="0.45">
      <c r="A58" t="s">
        <v>276</v>
      </c>
      <c r="B58">
        <v>96</v>
      </c>
      <c r="C58" s="1">
        <v>4699</v>
      </c>
      <c r="D58">
        <f>VLOOKUP(A58,'NWAU per pres ED'!$A$2:$C$109,3,FALSE)</f>
        <v>0.25</v>
      </c>
      <c r="E58">
        <f t="shared" si="4"/>
        <v>24</v>
      </c>
      <c r="F58" s="1">
        <f t="shared" si="5"/>
        <v>1174.75</v>
      </c>
      <c r="G58" s="1">
        <f t="shared" si="6"/>
        <v>112776</v>
      </c>
      <c r="H58" s="12">
        <f>C58/NEP!$C$6</f>
        <v>0.88327067669172932</v>
      </c>
      <c r="I58" s="1">
        <f>NEP!$C$6-C58</f>
        <v>621</v>
      </c>
      <c r="J58" s="1">
        <f>'NWAU per pres ED'!E58-F58</f>
        <v>155.25</v>
      </c>
      <c r="K58" s="1">
        <f t="shared" si="7"/>
        <v>14904</v>
      </c>
    </row>
    <row r="59" spans="1:11" x14ac:dyDescent="0.45">
      <c r="A59" t="s">
        <v>277</v>
      </c>
      <c r="B59">
        <v>110</v>
      </c>
      <c r="C59" s="1">
        <v>10386</v>
      </c>
      <c r="D59">
        <f>VLOOKUP(A59,'NWAU per pres ED'!$A$2:$C$109,3,FALSE)</f>
        <v>0.26</v>
      </c>
      <c r="E59">
        <f t="shared" si="4"/>
        <v>28.6</v>
      </c>
      <c r="F59" s="1">
        <f t="shared" si="5"/>
        <v>2700.36</v>
      </c>
      <c r="G59" s="1">
        <f t="shared" si="6"/>
        <v>297039.60000000003</v>
      </c>
      <c r="H59" s="12">
        <f>C59/NEP!$C$6</f>
        <v>1.9522556390977444</v>
      </c>
      <c r="I59" s="1">
        <f>NEP!$C$6-C59</f>
        <v>-5066</v>
      </c>
      <c r="J59" s="1">
        <f>'NWAU per pres ED'!E59-F59</f>
        <v>-1317.16</v>
      </c>
      <c r="K59" s="1">
        <f t="shared" si="7"/>
        <v>-144887.6</v>
      </c>
    </row>
    <row r="60" spans="1:11" x14ac:dyDescent="0.45">
      <c r="A60" t="s">
        <v>278</v>
      </c>
      <c r="B60">
        <v>207</v>
      </c>
      <c r="C60" s="1">
        <v>4240</v>
      </c>
      <c r="D60">
        <f>VLOOKUP(A60,'NWAU per pres ED'!$A$2:$C$109,3,FALSE)</f>
        <v>0.16</v>
      </c>
      <c r="E60">
        <f t="shared" si="4"/>
        <v>33.119999999999997</v>
      </c>
      <c r="F60" s="1">
        <f t="shared" si="5"/>
        <v>678.4</v>
      </c>
      <c r="G60" s="1">
        <f t="shared" si="6"/>
        <v>140428.79999999999</v>
      </c>
      <c r="H60" s="12">
        <f>C60/NEP!$C$6</f>
        <v>0.79699248120300747</v>
      </c>
      <c r="I60" s="1">
        <f>NEP!$C$6-C60</f>
        <v>1080</v>
      </c>
      <c r="J60" s="1">
        <f>'NWAU per pres ED'!E60-F60</f>
        <v>172.79999999999995</v>
      </c>
      <c r="K60" s="1">
        <f t="shared" si="7"/>
        <v>35769.599999999991</v>
      </c>
    </row>
    <row r="61" spans="1:11" x14ac:dyDescent="0.45">
      <c r="A61" t="s">
        <v>279</v>
      </c>
      <c r="B61">
        <v>307</v>
      </c>
      <c r="C61" s="1">
        <v>5281</v>
      </c>
      <c r="D61">
        <f>VLOOKUP(A61,'NWAU per pres ED'!$A$2:$C$109,3,FALSE)</f>
        <v>0.21</v>
      </c>
      <c r="E61">
        <f t="shared" si="4"/>
        <v>64.47</v>
      </c>
      <c r="F61" s="1">
        <f t="shared" si="5"/>
        <v>1109.01</v>
      </c>
      <c r="G61" s="1">
        <f t="shared" si="6"/>
        <v>340466.07</v>
      </c>
      <c r="H61" s="12">
        <f>C61/NEP!$C$6</f>
        <v>0.99266917293233081</v>
      </c>
      <c r="I61" s="1">
        <f>NEP!$C$6-C61</f>
        <v>39</v>
      </c>
      <c r="J61" s="1">
        <f>'NWAU per pres ED'!E61-F61</f>
        <v>8.1899999999998272</v>
      </c>
      <c r="K61" s="1">
        <f t="shared" si="7"/>
        <v>2514.3299999999472</v>
      </c>
    </row>
    <row r="62" spans="1:11" x14ac:dyDescent="0.45">
      <c r="A62" t="s">
        <v>280</v>
      </c>
      <c r="B62">
        <v>820</v>
      </c>
      <c r="C62" s="1">
        <v>10316</v>
      </c>
      <c r="D62">
        <f>VLOOKUP(A62,'NWAU per pres ED'!$A$2:$C$109,3,FALSE)</f>
        <v>0.2</v>
      </c>
      <c r="E62">
        <f t="shared" si="4"/>
        <v>164</v>
      </c>
      <c r="F62" s="1">
        <f t="shared" si="5"/>
        <v>2063.2000000000003</v>
      </c>
      <c r="G62" s="1">
        <f t="shared" si="6"/>
        <v>1691824.0000000002</v>
      </c>
      <c r="H62" s="12">
        <f>C62/NEP!$C$6</f>
        <v>1.9390977443609023</v>
      </c>
      <c r="I62" s="1">
        <f>NEP!$C$6-C62</f>
        <v>-4996</v>
      </c>
      <c r="J62" s="1">
        <f>'NWAU per pres ED'!E62-F62</f>
        <v>-999.20000000000027</v>
      </c>
      <c r="K62" s="1">
        <f t="shared" si="7"/>
        <v>-819344.00000000023</v>
      </c>
    </row>
    <row r="63" spans="1:11" x14ac:dyDescent="0.45">
      <c r="A63" t="s">
        <v>281</v>
      </c>
      <c r="B63">
        <v>190</v>
      </c>
      <c r="C63" s="1">
        <v>4831</v>
      </c>
      <c r="D63">
        <f>VLOOKUP(A63,'NWAU per pres ED'!$A$2:$C$109,3,FALSE)</f>
        <v>0.17</v>
      </c>
      <c r="E63">
        <f t="shared" si="4"/>
        <v>32.300000000000004</v>
      </c>
      <c r="F63" s="1">
        <f t="shared" si="5"/>
        <v>821.2700000000001</v>
      </c>
      <c r="G63" s="1">
        <f t="shared" si="6"/>
        <v>156041.30000000002</v>
      </c>
      <c r="H63" s="12">
        <f>C63/NEP!$C$6</f>
        <v>0.90808270676691727</v>
      </c>
      <c r="I63" s="1">
        <f>NEP!$C$6-C63</f>
        <v>489</v>
      </c>
      <c r="J63" s="1">
        <f>'NWAU per pres ED'!E63-F63</f>
        <v>83.130000000000109</v>
      </c>
      <c r="K63" s="1">
        <f t="shared" si="7"/>
        <v>15794.700000000021</v>
      </c>
    </row>
    <row r="64" spans="1:11" x14ac:dyDescent="0.45">
      <c r="A64" t="s">
        <v>282</v>
      </c>
      <c r="B64">
        <v>69</v>
      </c>
      <c r="C64" s="1">
        <v>4865</v>
      </c>
      <c r="D64">
        <f>VLOOKUP(A64,'NWAU per pres ED'!$A$2:$C$109,3,FALSE)</f>
        <v>0.13</v>
      </c>
      <c r="E64">
        <f t="shared" si="4"/>
        <v>8.9700000000000006</v>
      </c>
      <c r="F64" s="1">
        <f t="shared" si="5"/>
        <v>632.45000000000005</v>
      </c>
      <c r="G64" s="1">
        <f t="shared" si="6"/>
        <v>43639.05</v>
      </c>
      <c r="H64" s="12">
        <f>C64/NEP!$C$6</f>
        <v>0.91447368421052633</v>
      </c>
      <c r="I64" s="1">
        <f>NEP!$C$6-C64</f>
        <v>455</v>
      </c>
      <c r="J64" s="1">
        <f>'NWAU per pres ED'!E64-F64</f>
        <v>59.149999999999977</v>
      </c>
      <c r="K64" s="1">
        <f t="shared" si="7"/>
        <v>4081.3499999999985</v>
      </c>
    </row>
    <row r="65" spans="1:11" x14ac:dyDescent="0.45">
      <c r="A65" t="s">
        <v>283</v>
      </c>
      <c r="B65">
        <v>137</v>
      </c>
      <c r="C65" s="1">
        <v>5084</v>
      </c>
      <c r="D65">
        <f>VLOOKUP(A65,'NWAU per pres ED'!$A$2:$C$109,3,FALSE)</f>
        <v>0.17</v>
      </c>
      <c r="E65">
        <f t="shared" si="4"/>
        <v>23.290000000000003</v>
      </c>
      <c r="F65" s="1">
        <f t="shared" si="5"/>
        <v>864.28000000000009</v>
      </c>
      <c r="G65" s="1">
        <f t="shared" si="6"/>
        <v>118406.36000000002</v>
      </c>
      <c r="H65" s="12">
        <f>C65/NEP!$C$6</f>
        <v>0.95563909774436095</v>
      </c>
      <c r="I65" s="1">
        <f>NEP!$C$6-C65</f>
        <v>236</v>
      </c>
      <c r="J65" s="1">
        <f>'NWAU per pres ED'!E65-F65</f>
        <v>40.120000000000005</v>
      </c>
      <c r="K65" s="1">
        <f t="shared" si="7"/>
        <v>5496.4400000000005</v>
      </c>
    </row>
    <row r="66" spans="1:11" x14ac:dyDescent="0.45">
      <c r="A66" t="s">
        <v>284</v>
      </c>
      <c r="B66">
        <v>40</v>
      </c>
      <c r="C66" s="1">
        <v>4841</v>
      </c>
      <c r="D66">
        <f>VLOOKUP(A66,'NWAU per pres ED'!$A$2:$C$109,3,FALSE)</f>
        <v>0.13</v>
      </c>
      <c r="E66">
        <f t="shared" ref="E66:E86" si="8">B66*D66</f>
        <v>5.2</v>
      </c>
      <c r="F66" s="1">
        <f t="shared" ref="F66:F86" si="9">C66*D66</f>
        <v>629.33000000000004</v>
      </c>
      <c r="G66" s="1">
        <f t="shared" ref="G66:G86" si="10">F66*B66</f>
        <v>25173.200000000001</v>
      </c>
      <c r="H66" s="12">
        <f>C66/NEP!$C$6</f>
        <v>0.90996240601503764</v>
      </c>
      <c r="I66" s="1">
        <f>NEP!$C$6-C66</f>
        <v>479</v>
      </c>
      <c r="J66" s="1">
        <f>'NWAU per pres ED'!E66-F66</f>
        <v>62.269999999999982</v>
      </c>
      <c r="K66" s="1">
        <f t="shared" ref="K66:K86" si="11">J66*B66</f>
        <v>2490.7999999999993</v>
      </c>
    </row>
    <row r="67" spans="1:11" x14ac:dyDescent="0.45">
      <c r="A67" t="s">
        <v>285</v>
      </c>
      <c r="B67">
        <v>310</v>
      </c>
      <c r="C67" s="1">
        <v>10523</v>
      </c>
      <c r="D67">
        <f>VLOOKUP(A67,'NWAU per pres ED'!$A$2:$C$109,3,FALSE)</f>
        <v>0.17</v>
      </c>
      <c r="E67">
        <f t="shared" si="8"/>
        <v>52.7</v>
      </c>
      <c r="F67" s="1">
        <f t="shared" si="9"/>
        <v>1788.91</v>
      </c>
      <c r="G67" s="1">
        <f t="shared" si="10"/>
        <v>554562.1</v>
      </c>
      <c r="H67" s="12">
        <f>C67/NEP!$C$6</f>
        <v>1.9780075187969925</v>
      </c>
      <c r="I67" s="1">
        <f>NEP!$C$6-C67</f>
        <v>-5203</v>
      </c>
      <c r="J67" s="1">
        <f>'NWAU per pres ED'!E67-F67</f>
        <v>-884.5100000000001</v>
      </c>
      <c r="K67" s="1">
        <f t="shared" si="11"/>
        <v>-274198.10000000003</v>
      </c>
    </row>
    <row r="68" spans="1:11" x14ac:dyDescent="0.45">
      <c r="A68" t="s">
        <v>286</v>
      </c>
      <c r="B68">
        <v>33</v>
      </c>
      <c r="C68" s="1">
        <v>7455</v>
      </c>
      <c r="D68">
        <f>VLOOKUP(A68,'NWAU per pres ED'!$A$2:$C$109,3,FALSE)</f>
        <v>0.13</v>
      </c>
      <c r="E68">
        <f t="shared" si="8"/>
        <v>4.29</v>
      </c>
      <c r="F68" s="1">
        <f t="shared" si="9"/>
        <v>969.15</v>
      </c>
      <c r="G68" s="1">
        <f t="shared" si="10"/>
        <v>31981.95</v>
      </c>
      <c r="H68" s="12">
        <f>C68/NEP!$C$6</f>
        <v>1.4013157894736843</v>
      </c>
      <c r="I68" s="1">
        <f>NEP!$C$6-C68</f>
        <v>-2135</v>
      </c>
      <c r="J68" s="1">
        <f>'NWAU per pres ED'!E68-F68</f>
        <v>-277.54999999999995</v>
      </c>
      <c r="K68" s="1">
        <f t="shared" si="11"/>
        <v>-9159.1499999999978</v>
      </c>
    </row>
    <row r="69" spans="1:11" x14ac:dyDescent="0.45">
      <c r="A69" t="s">
        <v>287</v>
      </c>
      <c r="B69">
        <v>216</v>
      </c>
      <c r="C69" s="1">
        <v>6496</v>
      </c>
      <c r="D69">
        <f>VLOOKUP(A69,'NWAU per pres ED'!$A$2:$C$109,3,FALSE)</f>
        <v>0.18</v>
      </c>
      <c r="E69">
        <f t="shared" si="8"/>
        <v>38.879999999999995</v>
      </c>
      <c r="F69" s="1">
        <f t="shared" si="9"/>
        <v>1169.28</v>
      </c>
      <c r="G69" s="1">
        <f t="shared" si="10"/>
        <v>252564.47999999998</v>
      </c>
      <c r="H69" s="12">
        <f>C69/NEP!$C$6</f>
        <v>1.2210526315789474</v>
      </c>
      <c r="I69" s="1">
        <f>NEP!$C$6-C69</f>
        <v>-1176</v>
      </c>
      <c r="J69" s="1">
        <f>'NWAU per pres ED'!E69-F69</f>
        <v>-211.68000000000006</v>
      </c>
      <c r="K69" s="1">
        <f t="shared" si="11"/>
        <v>-45722.880000000012</v>
      </c>
    </row>
    <row r="70" spans="1:11" x14ac:dyDescent="0.45">
      <c r="A70" t="s">
        <v>288</v>
      </c>
      <c r="B70">
        <v>162</v>
      </c>
      <c r="C70" s="1">
        <v>6389</v>
      </c>
      <c r="D70">
        <f>VLOOKUP(A70,'NWAU per pres ED'!$A$2:$C$109,3,FALSE)</f>
        <v>0.18</v>
      </c>
      <c r="E70">
        <f t="shared" si="8"/>
        <v>29.16</v>
      </c>
      <c r="F70" s="1">
        <f t="shared" si="9"/>
        <v>1150.02</v>
      </c>
      <c r="G70" s="1">
        <f t="shared" si="10"/>
        <v>186303.24</v>
      </c>
      <c r="H70" s="12">
        <f>C70/NEP!$C$6</f>
        <v>1.2009398496240602</v>
      </c>
      <c r="I70" s="1">
        <f>NEP!$C$6-C70</f>
        <v>-1069</v>
      </c>
      <c r="J70" s="1">
        <f>'NWAU per pres ED'!E70-F70</f>
        <v>-192.41999999999996</v>
      </c>
      <c r="K70" s="1">
        <f t="shared" si="11"/>
        <v>-31172.039999999994</v>
      </c>
    </row>
    <row r="71" spans="1:11" x14ac:dyDescent="0.45">
      <c r="A71" t="s">
        <v>289</v>
      </c>
      <c r="B71">
        <v>95</v>
      </c>
      <c r="C71" s="1">
        <v>5941</v>
      </c>
      <c r="D71">
        <f>VLOOKUP(A71,'NWAU per pres ED'!$A$2:$C$109,3,FALSE)</f>
        <v>0.22</v>
      </c>
      <c r="E71">
        <f t="shared" si="8"/>
        <v>20.9</v>
      </c>
      <c r="F71" s="1">
        <f t="shared" si="9"/>
        <v>1307.02</v>
      </c>
      <c r="G71" s="1">
        <f t="shared" si="10"/>
        <v>124166.9</v>
      </c>
      <c r="H71" s="12">
        <f>C71/NEP!$C$6</f>
        <v>1.1167293233082707</v>
      </c>
      <c r="I71" s="1">
        <f>NEP!$C$6-C71</f>
        <v>-621</v>
      </c>
      <c r="J71" s="1">
        <f>'NWAU per pres ED'!E71-F71</f>
        <v>-136.62000000000012</v>
      </c>
      <c r="K71" s="1">
        <f t="shared" si="11"/>
        <v>-12978.900000000011</v>
      </c>
    </row>
    <row r="72" spans="1:11" x14ac:dyDescent="0.45">
      <c r="A72" t="s">
        <v>290</v>
      </c>
      <c r="B72">
        <v>44</v>
      </c>
      <c r="C72" s="1">
        <v>6486</v>
      </c>
      <c r="D72">
        <f>VLOOKUP(A72,'NWAU per pres ED'!$A$2:$C$109,3,FALSE)</f>
        <v>0.17</v>
      </c>
      <c r="E72">
        <f t="shared" si="8"/>
        <v>7.48</v>
      </c>
      <c r="F72" s="1">
        <f t="shared" si="9"/>
        <v>1102.6200000000001</v>
      </c>
      <c r="G72" s="1">
        <f t="shared" si="10"/>
        <v>48515.280000000006</v>
      </c>
      <c r="H72" s="12">
        <f>C72/NEP!$C$6</f>
        <v>1.2191729323308271</v>
      </c>
      <c r="I72" s="1">
        <f>NEP!$C$6-C72</f>
        <v>-1166</v>
      </c>
      <c r="J72" s="1">
        <f>'NWAU per pres ED'!E72-F72</f>
        <v>-198.22000000000003</v>
      </c>
      <c r="K72" s="1">
        <f t="shared" si="11"/>
        <v>-8721.68</v>
      </c>
    </row>
    <row r="73" spans="1:11" x14ac:dyDescent="0.45">
      <c r="A73" t="s">
        <v>291</v>
      </c>
      <c r="B73">
        <v>75</v>
      </c>
      <c r="C73" s="1">
        <v>14779</v>
      </c>
      <c r="D73">
        <f>VLOOKUP(A73,'NWAU per pres ED'!$A$2:$C$109,3,FALSE)</f>
        <v>0.2</v>
      </c>
      <c r="E73">
        <f t="shared" si="8"/>
        <v>15</v>
      </c>
      <c r="F73" s="1">
        <f t="shared" si="9"/>
        <v>2955.8</v>
      </c>
      <c r="G73" s="1">
        <f t="shared" si="10"/>
        <v>221685</v>
      </c>
      <c r="H73" s="12">
        <f>C73/NEP!$C$6</f>
        <v>2.7780075187969926</v>
      </c>
      <c r="I73" s="1">
        <f>NEP!$C$6-C73</f>
        <v>-9459</v>
      </c>
      <c r="J73" s="1">
        <f>'NWAU per pres ED'!E73-F73</f>
        <v>-1891.8000000000002</v>
      </c>
      <c r="K73" s="1">
        <f t="shared" si="11"/>
        <v>-141885</v>
      </c>
    </row>
    <row r="74" spans="1:11" x14ac:dyDescent="0.45">
      <c r="A74" t="s">
        <v>292</v>
      </c>
      <c r="B74">
        <v>144</v>
      </c>
      <c r="C74" s="1">
        <v>9827</v>
      </c>
      <c r="D74">
        <f>VLOOKUP(A74,'NWAU per pres ED'!$A$2:$C$109,3,FALSE)</f>
        <v>0.14000000000000001</v>
      </c>
      <c r="E74">
        <f t="shared" si="8"/>
        <v>20.160000000000004</v>
      </c>
      <c r="F74" s="1">
        <f t="shared" si="9"/>
        <v>1375.7800000000002</v>
      </c>
      <c r="G74" s="1">
        <f t="shared" si="10"/>
        <v>198112.32000000004</v>
      </c>
      <c r="H74" s="12">
        <f>C74/NEP!$C$6</f>
        <v>1.8471804511278196</v>
      </c>
      <c r="I74" s="1">
        <f>NEP!$C$6-C74</f>
        <v>-4507</v>
      </c>
      <c r="J74" s="1">
        <f>'NWAU per pres ED'!E74-F74</f>
        <v>-630.98</v>
      </c>
      <c r="K74" s="1">
        <f t="shared" si="11"/>
        <v>-90861.119999999995</v>
      </c>
    </row>
    <row r="75" spans="1:11" x14ac:dyDescent="0.45">
      <c r="A75" t="s">
        <v>293</v>
      </c>
      <c r="B75">
        <v>153</v>
      </c>
      <c r="C75" s="1">
        <v>20605</v>
      </c>
      <c r="D75">
        <f>VLOOKUP(A75,'NWAU per pres ED'!$A$2:$C$109,3,FALSE)</f>
        <v>0.16</v>
      </c>
      <c r="E75">
        <f t="shared" si="8"/>
        <v>24.48</v>
      </c>
      <c r="F75" s="1">
        <f t="shared" si="9"/>
        <v>3296.8</v>
      </c>
      <c r="G75" s="1">
        <f t="shared" si="10"/>
        <v>504410.4</v>
      </c>
      <c r="H75" s="12">
        <f>C75/NEP!$C$6</f>
        <v>3.8731203007518795</v>
      </c>
      <c r="I75" s="1">
        <f>NEP!$C$6-C75</f>
        <v>-15285</v>
      </c>
      <c r="J75" s="1">
        <f>'NWAU per pres ED'!E75-F75</f>
        <v>-2445.6000000000004</v>
      </c>
      <c r="K75" s="1">
        <f t="shared" si="11"/>
        <v>-374176.80000000005</v>
      </c>
    </row>
    <row r="76" spans="1:11" x14ac:dyDescent="0.45">
      <c r="A76" t="s">
        <v>294</v>
      </c>
      <c r="B76">
        <v>181</v>
      </c>
      <c r="C76" s="1">
        <v>4865</v>
      </c>
      <c r="D76">
        <f>VLOOKUP(A76,'NWAU per pres ED'!$A$2:$C$109,3,FALSE)</f>
        <v>0.09</v>
      </c>
      <c r="E76">
        <f t="shared" si="8"/>
        <v>16.29</v>
      </c>
      <c r="F76" s="1">
        <f t="shared" si="9"/>
        <v>437.84999999999997</v>
      </c>
      <c r="G76" s="1">
        <f t="shared" si="10"/>
        <v>79250.849999999991</v>
      </c>
      <c r="H76" s="12">
        <f>C76/NEP!$C$6</f>
        <v>0.91447368421052633</v>
      </c>
      <c r="I76" s="1">
        <f>NEP!$C$6-C76</f>
        <v>455</v>
      </c>
      <c r="J76" s="1">
        <f>'NWAU per pres ED'!E76-F76</f>
        <v>40.949999999999989</v>
      </c>
      <c r="K76" s="1">
        <f t="shared" si="11"/>
        <v>7411.949999999998</v>
      </c>
    </row>
    <row r="77" spans="1:11" x14ac:dyDescent="0.45">
      <c r="A77" t="s">
        <v>295</v>
      </c>
      <c r="B77">
        <v>271</v>
      </c>
      <c r="C77" s="1">
        <v>7749</v>
      </c>
      <c r="D77">
        <f>VLOOKUP(A77,'NWAU per pres ED'!$A$2:$C$109,3,FALSE)</f>
        <v>0.12</v>
      </c>
      <c r="E77">
        <f t="shared" si="8"/>
        <v>32.519999999999996</v>
      </c>
      <c r="F77" s="1">
        <f t="shared" si="9"/>
        <v>929.88</v>
      </c>
      <c r="G77" s="1">
        <f t="shared" si="10"/>
        <v>251997.48</v>
      </c>
      <c r="H77" s="12">
        <f>C77/NEP!$C$6</f>
        <v>1.456578947368421</v>
      </c>
      <c r="I77" s="1">
        <f>NEP!$C$6-C77</f>
        <v>-2429</v>
      </c>
      <c r="J77" s="1">
        <f>'NWAU per pres ED'!E77-F77</f>
        <v>-291.48000000000013</v>
      </c>
      <c r="K77" s="1">
        <f t="shared" si="11"/>
        <v>-78991.080000000031</v>
      </c>
    </row>
    <row r="78" spans="1:11" x14ac:dyDescent="0.45">
      <c r="A78" t="s">
        <v>296</v>
      </c>
      <c r="B78">
        <v>537</v>
      </c>
      <c r="C78" s="1">
        <v>14462</v>
      </c>
      <c r="D78">
        <f>VLOOKUP(A78,'NWAU per pres ED'!$A$2:$C$109,3,FALSE)</f>
        <v>0.15</v>
      </c>
      <c r="E78">
        <f t="shared" si="8"/>
        <v>80.55</v>
      </c>
      <c r="F78" s="1">
        <f t="shared" si="9"/>
        <v>2169.2999999999997</v>
      </c>
      <c r="G78" s="1">
        <f t="shared" si="10"/>
        <v>1164914.0999999999</v>
      </c>
      <c r="H78" s="12">
        <f>C78/NEP!$C$6</f>
        <v>2.7184210526315788</v>
      </c>
      <c r="I78" s="1">
        <f>NEP!$C$6-C78</f>
        <v>-9142</v>
      </c>
      <c r="J78" s="1">
        <f>'NWAU per pres ED'!E78-F78</f>
        <v>-1371.2999999999997</v>
      </c>
      <c r="K78" s="1">
        <f t="shared" si="11"/>
        <v>-736388.09999999986</v>
      </c>
    </row>
    <row r="79" spans="1:11" x14ac:dyDescent="0.45">
      <c r="A79" t="s">
        <v>297</v>
      </c>
      <c r="B79">
        <v>100</v>
      </c>
      <c r="C79" s="1">
        <v>9456</v>
      </c>
      <c r="D79">
        <f>VLOOKUP(A79,'NWAU per pres ED'!$A$2:$C$109,3,FALSE)</f>
        <v>0.08</v>
      </c>
      <c r="E79">
        <f t="shared" si="8"/>
        <v>8</v>
      </c>
      <c r="F79" s="1">
        <f t="shared" si="9"/>
        <v>756.48</v>
      </c>
      <c r="G79" s="1">
        <f t="shared" si="10"/>
        <v>75648</v>
      </c>
      <c r="H79" s="12">
        <f>C79/NEP!$C$6</f>
        <v>1.7774436090225565</v>
      </c>
      <c r="I79" s="1">
        <f>NEP!$C$6-C79</f>
        <v>-4136</v>
      </c>
      <c r="J79" s="1">
        <f>'NWAU per pres ED'!E79-F79</f>
        <v>-330.88</v>
      </c>
      <c r="K79" s="1">
        <f t="shared" si="11"/>
        <v>-33088</v>
      </c>
    </row>
    <row r="80" spans="1:11" x14ac:dyDescent="0.45">
      <c r="A80" t="s">
        <v>298</v>
      </c>
      <c r="B80">
        <v>74</v>
      </c>
      <c r="C80" s="1">
        <v>22344</v>
      </c>
      <c r="D80">
        <f>VLOOKUP(A80,'NWAU per pres ED'!$A$2:$C$109,3,FALSE)</f>
        <v>0.12</v>
      </c>
      <c r="E80">
        <f t="shared" si="8"/>
        <v>8.879999999999999</v>
      </c>
      <c r="F80" s="1">
        <f t="shared" si="9"/>
        <v>2681.2799999999997</v>
      </c>
      <c r="G80" s="1">
        <f t="shared" si="10"/>
        <v>198414.71999999997</v>
      </c>
      <c r="H80" s="12">
        <f>C80/NEP!$C$6</f>
        <v>4.2</v>
      </c>
      <c r="I80" s="1">
        <f>NEP!$C$6-C80</f>
        <v>-17024</v>
      </c>
      <c r="J80" s="1">
        <f>'NWAU per pres ED'!E80-F80</f>
        <v>-2042.8799999999999</v>
      </c>
      <c r="K80" s="1">
        <f t="shared" si="11"/>
        <v>-151173.12</v>
      </c>
    </row>
    <row r="81" spans="1:11" x14ac:dyDescent="0.45">
      <c r="A81" t="s">
        <v>299</v>
      </c>
      <c r="B81">
        <v>382</v>
      </c>
      <c r="C81" s="1">
        <v>6333</v>
      </c>
      <c r="D81">
        <f>VLOOKUP(A81,'NWAU per pres ED'!$A$2:$C$109,3,FALSE)</f>
        <v>0.09</v>
      </c>
      <c r="E81">
        <f t="shared" si="8"/>
        <v>34.379999999999995</v>
      </c>
      <c r="F81" s="1">
        <f t="shared" si="9"/>
        <v>569.97</v>
      </c>
      <c r="G81" s="1">
        <f t="shared" si="10"/>
        <v>217728.54</v>
      </c>
      <c r="H81" s="12">
        <f>C81/NEP!$C$6</f>
        <v>1.1904135338345865</v>
      </c>
      <c r="I81" s="1">
        <f>NEP!$C$6-C81</f>
        <v>-1013</v>
      </c>
      <c r="J81" s="1">
        <f>'NWAU per pres ED'!E81-F81</f>
        <v>-91.170000000000073</v>
      </c>
      <c r="K81" s="1">
        <f t="shared" si="11"/>
        <v>-34826.940000000031</v>
      </c>
    </row>
    <row r="82" spans="1:11" x14ac:dyDescent="0.45">
      <c r="A82" t="s">
        <v>300</v>
      </c>
      <c r="B82">
        <v>209</v>
      </c>
      <c r="C82" s="1">
        <v>6518</v>
      </c>
      <c r="D82">
        <f>VLOOKUP(A82,'NWAU per pres ED'!$A$2:$C$109,3,FALSE)</f>
        <v>0.09</v>
      </c>
      <c r="E82">
        <f t="shared" si="8"/>
        <v>18.809999999999999</v>
      </c>
      <c r="F82" s="1">
        <f t="shared" si="9"/>
        <v>586.62</v>
      </c>
      <c r="G82" s="1">
        <f t="shared" si="10"/>
        <v>122603.58</v>
      </c>
      <c r="H82" s="12">
        <f>C82/NEP!$C$6</f>
        <v>1.225187969924812</v>
      </c>
      <c r="I82" s="1">
        <f>NEP!$C$6-C82</f>
        <v>-1198</v>
      </c>
      <c r="J82" s="1">
        <f>'NWAU per pres ED'!E82-F82</f>
        <v>-107.82</v>
      </c>
      <c r="K82" s="1">
        <f t="shared" si="11"/>
        <v>-22534.379999999997</v>
      </c>
    </row>
    <row r="83" spans="1:11" x14ac:dyDescent="0.45">
      <c r="A83" t="s">
        <v>301</v>
      </c>
      <c r="B83">
        <v>43</v>
      </c>
      <c r="C83" s="1">
        <v>6576</v>
      </c>
      <c r="D83">
        <f>VLOOKUP(A83,'NWAU per pres ED'!$A$2:$C$109,3,FALSE)</f>
        <v>0.09</v>
      </c>
      <c r="E83">
        <f t="shared" si="8"/>
        <v>3.8699999999999997</v>
      </c>
      <c r="F83" s="1">
        <f t="shared" si="9"/>
        <v>591.84</v>
      </c>
      <c r="G83" s="1">
        <f t="shared" si="10"/>
        <v>25449.120000000003</v>
      </c>
      <c r="H83" s="12">
        <f>C83/NEP!$C$6</f>
        <v>1.2360902255639097</v>
      </c>
      <c r="I83" s="1">
        <f>NEP!$C$6-C83</f>
        <v>-1256</v>
      </c>
      <c r="J83" s="1">
        <f>'NWAU per pres ED'!E83-F83</f>
        <v>-113.04000000000008</v>
      </c>
      <c r="K83" s="1">
        <f t="shared" si="11"/>
        <v>-4860.720000000003</v>
      </c>
    </row>
    <row r="84" spans="1:11" x14ac:dyDescent="0.45">
      <c r="A84" t="s">
        <v>302</v>
      </c>
      <c r="B84">
        <v>121</v>
      </c>
      <c r="C84" s="1">
        <v>5371</v>
      </c>
      <c r="D84">
        <f>VLOOKUP(A84,'NWAU per pres ED'!$A$2:$C$109,3,FALSE)</f>
        <v>0.1</v>
      </c>
      <c r="E84">
        <f t="shared" si="8"/>
        <v>12.100000000000001</v>
      </c>
      <c r="F84" s="1">
        <f t="shared" si="9"/>
        <v>537.1</v>
      </c>
      <c r="G84" s="1">
        <f t="shared" si="10"/>
        <v>64989.100000000006</v>
      </c>
      <c r="H84" s="12">
        <f>C84/NEP!$C$6</f>
        <v>1.0095864661654135</v>
      </c>
      <c r="I84" s="1">
        <f>NEP!$C$6-C84</f>
        <v>-51</v>
      </c>
      <c r="J84" s="1">
        <f>'NWAU per pres ED'!E84-F84</f>
        <v>-5.0999999999999091</v>
      </c>
      <c r="K84" s="1">
        <f t="shared" si="11"/>
        <v>-617.099999999989</v>
      </c>
    </row>
    <row r="85" spans="1:11" x14ac:dyDescent="0.45">
      <c r="A85" t="s">
        <v>303</v>
      </c>
      <c r="B85">
        <v>367</v>
      </c>
      <c r="C85" s="1">
        <v>17367</v>
      </c>
      <c r="D85">
        <f>VLOOKUP(A85,'NWAU per pres ED'!$A$2:$C$109,3,FALSE)</f>
        <v>0.11</v>
      </c>
      <c r="E85">
        <f t="shared" si="8"/>
        <v>40.369999999999997</v>
      </c>
      <c r="F85" s="1">
        <f t="shared" si="9"/>
        <v>1910.3700000000001</v>
      </c>
      <c r="G85" s="1">
        <f t="shared" si="10"/>
        <v>701105.79</v>
      </c>
      <c r="H85" s="12">
        <f>C85/NEP!$C$6</f>
        <v>3.2644736842105262</v>
      </c>
      <c r="I85" s="1">
        <f>NEP!$C$6-C85</f>
        <v>-12047</v>
      </c>
      <c r="J85" s="1">
        <f>'NWAU per pres ED'!E85-F85</f>
        <v>-1325.17</v>
      </c>
      <c r="K85" s="1">
        <f t="shared" si="11"/>
        <v>-486337.39</v>
      </c>
    </row>
    <row r="86" spans="1:11" x14ac:dyDescent="0.45">
      <c r="A86" t="s">
        <v>304</v>
      </c>
      <c r="B86">
        <v>34</v>
      </c>
      <c r="C86" s="1">
        <v>5663</v>
      </c>
      <c r="D86">
        <f>VLOOKUP(A86,'NWAU per pres ED'!$A$2:$C$109,3,FALSE)</f>
        <v>0.08</v>
      </c>
      <c r="E86">
        <f t="shared" si="8"/>
        <v>2.72</v>
      </c>
      <c r="F86" s="1">
        <f t="shared" si="9"/>
        <v>453.04</v>
      </c>
      <c r="G86" s="1">
        <f t="shared" si="10"/>
        <v>15403.36</v>
      </c>
      <c r="H86" s="12">
        <f>C86/NEP!$C$6</f>
        <v>1.0644736842105262</v>
      </c>
      <c r="I86" s="1">
        <f>NEP!$C$6-C86</f>
        <v>-343</v>
      </c>
      <c r="J86" s="1">
        <f>'NWAU per pres ED'!E86-F86</f>
        <v>-27.439999999999998</v>
      </c>
      <c r="K86" s="1">
        <f t="shared" si="11"/>
        <v>-932.95999999999992</v>
      </c>
    </row>
    <row r="87" spans="1:11" x14ac:dyDescent="0.45">
      <c r="A87" t="s">
        <v>305</v>
      </c>
      <c r="B87">
        <v>41</v>
      </c>
      <c r="C87" s="1">
        <v>4842</v>
      </c>
      <c r="D87">
        <f>VLOOKUP(A87,'NWAU per pres ED'!$A$2:$C$109,3,FALSE)</f>
        <v>0.06</v>
      </c>
      <c r="E87">
        <f t="shared" ref="E87:E93" si="12">B87*D87</f>
        <v>2.46</v>
      </c>
      <c r="F87" s="1">
        <f t="shared" ref="F87:F93" si="13">C87*D87</f>
        <v>290.52</v>
      </c>
      <c r="G87" s="1">
        <f t="shared" ref="G87:G93" si="14">F87*B87</f>
        <v>11911.32</v>
      </c>
      <c r="H87" s="12">
        <f>C87/NEP!$C$6</f>
        <v>0.9101503759398496</v>
      </c>
      <c r="I87" s="1">
        <f>NEP!$C$6-C87</f>
        <v>478</v>
      </c>
      <c r="J87" s="1">
        <f>'NWAU per pres ED'!E87-F87</f>
        <v>28.680000000000007</v>
      </c>
      <c r="K87" s="1">
        <f t="shared" ref="K87:K93" si="15">J87*B87</f>
        <v>1175.8800000000003</v>
      </c>
    </row>
    <row r="88" spans="1:11" x14ac:dyDescent="0.45">
      <c r="A88" t="s">
        <v>306</v>
      </c>
      <c r="B88">
        <v>124</v>
      </c>
      <c r="C88" s="1">
        <v>4031</v>
      </c>
      <c r="D88">
        <f>VLOOKUP(A88,'NWAU per pres ED'!$A$2:$C$109,3,FALSE)</f>
        <v>7.0000000000000007E-2</v>
      </c>
      <c r="E88">
        <f t="shared" si="12"/>
        <v>8.6800000000000015</v>
      </c>
      <c r="F88" s="1">
        <f t="shared" si="13"/>
        <v>282.17</v>
      </c>
      <c r="G88" s="1">
        <f t="shared" si="14"/>
        <v>34989.08</v>
      </c>
      <c r="H88" s="12">
        <f>C88/NEP!$C$6</f>
        <v>0.75770676691729322</v>
      </c>
      <c r="I88" s="1">
        <f>NEP!$C$6-C88</f>
        <v>1289</v>
      </c>
      <c r="J88" s="1">
        <f>'NWAU per pres ED'!E88-F88</f>
        <v>90.230000000000018</v>
      </c>
      <c r="K88" s="1">
        <f t="shared" si="15"/>
        <v>11188.520000000002</v>
      </c>
    </row>
    <row r="89" spans="1:11" x14ac:dyDescent="0.45">
      <c r="A89" t="s">
        <v>307</v>
      </c>
      <c r="B89">
        <v>125</v>
      </c>
      <c r="C89" s="1">
        <v>5661</v>
      </c>
      <c r="D89">
        <f>VLOOKUP(A89,'NWAU per pres ED'!$A$2:$C$109,3,FALSE)</f>
        <v>0.3</v>
      </c>
      <c r="E89">
        <f t="shared" si="12"/>
        <v>37.5</v>
      </c>
      <c r="F89" s="1">
        <f t="shared" si="13"/>
        <v>1698.3</v>
      </c>
      <c r="G89" s="1">
        <f t="shared" si="14"/>
        <v>212287.5</v>
      </c>
      <c r="H89" s="12">
        <f>C89/NEP!$C$6</f>
        <v>1.0640977443609023</v>
      </c>
      <c r="I89" s="1">
        <f>NEP!$C$6-C89</f>
        <v>-341</v>
      </c>
      <c r="J89" s="1">
        <f>'NWAU per pres ED'!E89-F89</f>
        <v>-102.29999999999995</v>
      </c>
      <c r="K89" s="1">
        <f t="shared" si="15"/>
        <v>-12787.499999999995</v>
      </c>
    </row>
    <row r="90" spans="1:11" x14ac:dyDescent="0.45">
      <c r="A90" t="s">
        <v>308</v>
      </c>
      <c r="B90">
        <v>52</v>
      </c>
      <c r="C90" s="1">
        <v>5589</v>
      </c>
      <c r="D90">
        <f>VLOOKUP(A90,'NWAU per pres ED'!$A$2:$C$109,3,FALSE)</f>
        <v>0.22</v>
      </c>
      <c r="E90">
        <f t="shared" si="12"/>
        <v>11.44</v>
      </c>
      <c r="F90" s="1">
        <f t="shared" si="13"/>
        <v>1229.58</v>
      </c>
      <c r="G90" s="1">
        <f t="shared" si="14"/>
        <v>63938.159999999996</v>
      </c>
      <c r="H90" s="12">
        <f>C90/NEP!$C$6</f>
        <v>1.0505639097744361</v>
      </c>
      <c r="I90" s="1">
        <f>NEP!$C$6-C90</f>
        <v>-269</v>
      </c>
      <c r="J90" s="1">
        <f>'NWAU per pres ED'!E90-F90</f>
        <v>-59.180000000000064</v>
      </c>
      <c r="K90" s="1">
        <f t="shared" si="15"/>
        <v>-3077.3600000000033</v>
      </c>
    </row>
    <row r="91" spans="1:11" x14ac:dyDescent="0.45">
      <c r="A91" t="s">
        <v>309</v>
      </c>
      <c r="B91">
        <v>51</v>
      </c>
      <c r="C91" s="1">
        <v>6315</v>
      </c>
      <c r="D91">
        <f>VLOOKUP(A91,'NWAU per pres ED'!$A$2:$C$109,3,FALSE)</f>
        <v>0.17</v>
      </c>
      <c r="E91">
        <f t="shared" si="12"/>
        <v>8.67</v>
      </c>
      <c r="F91" s="1">
        <f t="shared" si="13"/>
        <v>1073.5500000000002</v>
      </c>
      <c r="G91" s="1">
        <f t="shared" si="14"/>
        <v>54751.05000000001</v>
      </c>
      <c r="H91" s="12">
        <f>C91/NEP!$C$6</f>
        <v>1.1870300751879699</v>
      </c>
      <c r="I91" s="1">
        <f>NEP!$C$6-C91</f>
        <v>-995</v>
      </c>
      <c r="J91" s="1">
        <f>'NWAU per pres ED'!E91-F91</f>
        <v>-169.1500000000002</v>
      </c>
      <c r="K91" s="1">
        <f t="shared" si="15"/>
        <v>-8626.6500000000106</v>
      </c>
    </row>
    <row r="92" spans="1:11" x14ac:dyDescent="0.45">
      <c r="A92" t="s">
        <v>310</v>
      </c>
      <c r="B92">
        <v>184</v>
      </c>
      <c r="C92" s="1">
        <v>8595</v>
      </c>
      <c r="D92">
        <f>VLOOKUP(A92,'NWAU per pres ED'!$A$2:$C$109,3,FALSE)</f>
        <v>0.11</v>
      </c>
      <c r="E92">
        <f t="shared" si="12"/>
        <v>20.239999999999998</v>
      </c>
      <c r="F92" s="1">
        <f t="shared" si="13"/>
        <v>945.45</v>
      </c>
      <c r="G92" s="1">
        <f t="shared" si="14"/>
        <v>173962.80000000002</v>
      </c>
      <c r="H92" s="12">
        <f>C92/NEP!$C$6</f>
        <v>1.6156015037593985</v>
      </c>
      <c r="I92" s="1">
        <f>NEP!$C$6-C92</f>
        <v>-3275</v>
      </c>
      <c r="J92" s="1">
        <f>'NWAU per pres ED'!E92-F92</f>
        <v>-360.25000000000011</v>
      </c>
      <c r="K92" s="1">
        <f t="shared" si="15"/>
        <v>-66286.000000000015</v>
      </c>
    </row>
    <row r="93" spans="1:11" x14ac:dyDescent="0.45">
      <c r="A93" t="s">
        <v>311</v>
      </c>
      <c r="B93">
        <v>168</v>
      </c>
      <c r="C93" s="1">
        <v>7646</v>
      </c>
      <c r="D93">
        <f>VLOOKUP(A93,'NWAU per pres ED'!$A$2:$C$109,3,FALSE)</f>
        <v>0.08</v>
      </c>
      <c r="E93">
        <f t="shared" si="12"/>
        <v>13.44</v>
      </c>
      <c r="F93" s="1">
        <f t="shared" si="13"/>
        <v>611.68000000000006</v>
      </c>
      <c r="G93" s="1">
        <f t="shared" si="14"/>
        <v>102762.24000000001</v>
      </c>
      <c r="H93" s="12">
        <f>C93/NEP!$C$6</f>
        <v>1.4372180451127821</v>
      </c>
      <c r="I93" s="1">
        <f>NEP!$C$6-C93</f>
        <v>-2326</v>
      </c>
      <c r="J93" s="1">
        <f>'NWAU per pres ED'!E93-F93</f>
        <v>-186.08000000000004</v>
      </c>
      <c r="K93" s="1">
        <f t="shared" si="15"/>
        <v>-31261.440000000006</v>
      </c>
    </row>
    <row r="94" spans="1:11" x14ac:dyDescent="0.45">
      <c r="C94" s="1"/>
      <c r="F94" s="1"/>
      <c r="G94" s="1"/>
      <c r="H94" s="1"/>
      <c r="I94" s="1"/>
      <c r="J94" s="1"/>
      <c r="K94" s="1"/>
    </row>
    <row r="95" spans="1:11" x14ac:dyDescent="0.45">
      <c r="C95" s="1"/>
      <c r="D95" s="12">
        <f>SUMPRODUCT(D2:D93,$B$2:$B$93)/SUM($B$2:$B$93)</f>
        <v>0.14408785357737103</v>
      </c>
      <c r="E95" s="12"/>
      <c r="F95" s="14"/>
      <c r="G95" s="14"/>
      <c r="H95" s="12">
        <f>SUMPRODUCT(H2:H93,$B$2:$B$93)/SUM($B$2:$B$93)</f>
        <v>1.1557626929219893</v>
      </c>
      <c r="I95" s="1"/>
      <c r="J95" s="1"/>
      <c r="K95" s="1"/>
    </row>
    <row r="96" spans="1:11" x14ac:dyDescent="0.45">
      <c r="C96" s="1"/>
      <c r="F96" s="1"/>
      <c r="G96" s="1"/>
      <c r="H96" s="1"/>
      <c r="I96" s="1"/>
      <c r="J96" s="1"/>
      <c r="K96" s="1"/>
    </row>
    <row r="97" spans="3:11" x14ac:dyDescent="0.45">
      <c r="C97" s="1"/>
      <c r="F97" s="1"/>
      <c r="G97" s="1"/>
      <c r="H97" s="1"/>
      <c r="I97" s="1"/>
      <c r="J97" s="1"/>
      <c r="K97" s="1"/>
    </row>
    <row r="98" spans="3:11" x14ac:dyDescent="0.45">
      <c r="C98" s="1"/>
      <c r="F98" s="1"/>
      <c r="G98" s="1"/>
      <c r="H98" s="1"/>
      <c r="I98" s="1"/>
      <c r="J98" s="1"/>
      <c r="K98" s="1"/>
    </row>
    <row r="99" spans="3:11" x14ac:dyDescent="0.45">
      <c r="C99" s="1"/>
      <c r="F99" s="1"/>
      <c r="G99" s="1"/>
      <c r="H99" s="1"/>
      <c r="I99" s="1"/>
      <c r="J99" s="1"/>
      <c r="K99" s="1"/>
    </row>
    <row r="100" spans="3:11" x14ac:dyDescent="0.45">
      <c r="C100" s="1"/>
      <c r="F100" s="1"/>
      <c r="G100" s="1"/>
      <c r="H100" s="1"/>
      <c r="I100" s="1"/>
      <c r="J100" s="1"/>
      <c r="K100" s="1"/>
    </row>
    <row r="101" spans="3:11" x14ac:dyDescent="0.45">
      <c r="C101" s="1"/>
      <c r="F101" s="1"/>
      <c r="G101" s="1"/>
      <c r="H101" s="1"/>
      <c r="I101" s="1"/>
      <c r="J101" s="1"/>
      <c r="K101" s="1"/>
    </row>
    <row r="102" spans="3:11" x14ac:dyDescent="0.45">
      <c r="C102" s="1"/>
      <c r="F102" s="1"/>
      <c r="G102" s="1"/>
      <c r="H102" s="1"/>
      <c r="I102" s="1"/>
      <c r="J102" s="1"/>
      <c r="K102" s="1"/>
    </row>
    <row r="103" spans="3:11" x14ac:dyDescent="0.45">
      <c r="C103" s="1"/>
      <c r="F103" s="1"/>
      <c r="G103" s="1"/>
      <c r="H103" s="1"/>
      <c r="I103" s="1"/>
      <c r="J103" s="1"/>
      <c r="K103" s="1"/>
    </row>
    <row r="104" spans="3:11" x14ac:dyDescent="0.45">
      <c r="C104" s="1"/>
      <c r="F104" s="1"/>
      <c r="G104" s="1"/>
      <c r="H104" s="1"/>
      <c r="I104" s="1"/>
      <c r="J104" s="1"/>
      <c r="K104" s="1"/>
    </row>
    <row r="105" spans="3:11" x14ac:dyDescent="0.45">
      <c r="C105" s="1"/>
      <c r="F105" s="1"/>
      <c r="G105" s="1"/>
      <c r="H105" s="1"/>
      <c r="I105" s="1"/>
      <c r="J105" s="1"/>
      <c r="K105" s="1"/>
    </row>
    <row r="106" spans="3:11" x14ac:dyDescent="0.45">
      <c r="C106" s="1"/>
      <c r="F106" s="1"/>
      <c r="G106" s="1"/>
      <c r="H106" s="1"/>
      <c r="I106" s="1"/>
      <c r="J106" s="1"/>
      <c r="K106" s="1"/>
    </row>
    <row r="107" spans="3:11" x14ac:dyDescent="0.45">
      <c r="C107" s="1"/>
      <c r="F107" s="1"/>
      <c r="G107" s="1"/>
      <c r="H107" s="1"/>
      <c r="I107" s="1"/>
      <c r="J107" s="1"/>
      <c r="K107" s="1"/>
    </row>
    <row r="108" spans="3:11" x14ac:dyDescent="0.45">
      <c r="C108" s="1"/>
      <c r="F108" s="1"/>
      <c r="G108" s="1"/>
      <c r="H108" s="1"/>
      <c r="I108" s="1"/>
      <c r="J108" s="1"/>
      <c r="K108" s="1"/>
    </row>
    <row r="109" spans="3:11" x14ac:dyDescent="0.45">
      <c r="C109" s="1"/>
      <c r="F109" s="1"/>
      <c r="G109" s="1"/>
      <c r="H109" s="1"/>
      <c r="I109" s="1"/>
      <c r="J109" s="1"/>
      <c r="K109" s="1"/>
    </row>
    <row r="112" spans="3:11" x14ac:dyDescent="0.45">
      <c r="J112" s="1"/>
    </row>
    <row r="113" spans="11:11" x14ac:dyDescent="0.45">
      <c r="K1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topLeftCell="A54" workbookViewId="0">
      <selection activeCell="A89" sqref="A89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5" customFormat="1" ht="28.5" customHeight="1" x14ac:dyDescent="0.45">
      <c r="A1" s="15" t="s">
        <v>218</v>
      </c>
      <c r="B1" s="15" t="s">
        <v>219</v>
      </c>
      <c r="C1" s="15" t="s">
        <v>314</v>
      </c>
      <c r="D1" s="15" t="s">
        <v>315</v>
      </c>
      <c r="E1" s="15" t="s">
        <v>316</v>
      </c>
      <c r="F1" s="15" t="s">
        <v>321</v>
      </c>
    </row>
    <row r="2" spans="1:6" x14ac:dyDescent="0.45">
      <c r="A2" t="s">
        <v>220</v>
      </c>
      <c r="B2">
        <v>40</v>
      </c>
      <c r="C2">
        <v>0.48</v>
      </c>
      <c r="D2">
        <f>C2*B2</f>
        <v>19.2</v>
      </c>
      <c r="E2" s="16">
        <f>F2/B2</f>
        <v>2553.6</v>
      </c>
      <c r="F2" s="16">
        <f>D2*NEP!$C$6</f>
        <v>102144</v>
      </c>
    </row>
    <row r="3" spans="1:6" x14ac:dyDescent="0.45">
      <c r="A3" t="s">
        <v>221</v>
      </c>
      <c r="B3">
        <v>31</v>
      </c>
      <c r="C3">
        <v>0.33</v>
      </c>
      <c r="D3">
        <f t="shared" ref="D3:D66" si="0">C3*B3</f>
        <v>10.23</v>
      </c>
      <c r="E3" s="16">
        <f t="shared" ref="E3:E66" si="1">F3/B3</f>
        <v>1755.6000000000001</v>
      </c>
      <c r="F3" s="16">
        <f>D3*NEP!$C$6</f>
        <v>54423.600000000006</v>
      </c>
    </row>
    <row r="4" spans="1:6" x14ac:dyDescent="0.45">
      <c r="A4" t="s">
        <v>222</v>
      </c>
      <c r="B4">
        <v>137</v>
      </c>
      <c r="C4">
        <v>0.36</v>
      </c>
      <c r="D4">
        <f t="shared" si="0"/>
        <v>49.32</v>
      </c>
      <c r="E4" s="16">
        <f t="shared" si="1"/>
        <v>1915.2000000000003</v>
      </c>
      <c r="F4" s="16">
        <f>D4*NEP!$C$6</f>
        <v>262382.40000000002</v>
      </c>
    </row>
    <row r="5" spans="1:6" x14ac:dyDescent="0.45">
      <c r="A5" t="s">
        <v>223</v>
      </c>
      <c r="B5">
        <v>127</v>
      </c>
      <c r="C5">
        <v>0.31</v>
      </c>
      <c r="D5">
        <f t="shared" si="0"/>
        <v>39.369999999999997</v>
      </c>
      <c r="E5" s="16">
        <f t="shared" si="1"/>
        <v>1649.2</v>
      </c>
      <c r="F5" s="16">
        <f>D5*NEP!$C$6</f>
        <v>209448.4</v>
      </c>
    </row>
    <row r="6" spans="1:6" x14ac:dyDescent="0.45">
      <c r="A6" t="s">
        <v>224</v>
      </c>
      <c r="B6">
        <v>101</v>
      </c>
      <c r="C6">
        <v>0.37</v>
      </c>
      <c r="D6">
        <f t="shared" si="0"/>
        <v>37.369999999999997</v>
      </c>
      <c r="E6" s="16">
        <f t="shared" si="1"/>
        <v>1968.3999999999999</v>
      </c>
      <c r="F6" s="16">
        <f>D6*NEP!$C$6</f>
        <v>198808.4</v>
      </c>
    </row>
    <row r="7" spans="1:6" x14ac:dyDescent="0.45">
      <c r="A7" t="s">
        <v>225</v>
      </c>
      <c r="B7">
        <v>182</v>
      </c>
      <c r="C7">
        <v>0.32</v>
      </c>
      <c r="D7">
        <f t="shared" si="0"/>
        <v>58.24</v>
      </c>
      <c r="E7" s="16">
        <f t="shared" si="1"/>
        <v>1702.3999999999999</v>
      </c>
      <c r="F7" s="16">
        <f>D7*NEP!$C$6</f>
        <v>309836.79999999999</v>
      </c>
    </row>
    <row r="8" spans="1:6" x14ac:dyDescent="0.45">
      <c r="A8" t="s">
        <v>226</v>
      </c>
      <c r="B8">
        <v>333</v>
      </c>
      <c r="C8">
        <v>0.26</v>
      </c>
      <c r="D8">
        <f t="shared" si="0"/>
        <v>86.58</v>
      </c>
      <c r="E8" s="16">
        <f t="shared" si="1"/>
        <v>1383.1999999999998</v>
      </c>
      <c r="F8" s="16">
        <f>D8*NEP!$C$6</f>
        <v>460605.6</v>
      </c>
    </row>
    <row r="9" spans="1:6" x14ac:dyDescent="0.45">
      <c r="A9" t="s">
        <v>227</v>
      </c>
      <c r="B9">
        <v>632</v>
      </c>
      <c r="C9">
        <v>0.26</v>
      </c>
      <c r="D9">
        <f t="shared" si="0"/>
        <v>164.32</v>
      </c>
      <c r="E9" s="16">
        <f t="shared" si="1"/>
        <v>1383.1999999999998</v>
      </c>
      <c r="F9" s="16">
        <f>D9*NEP!$C$6</f>
        <v>874182.39999999991</v>
      </c>
    </row>
    <row r="10" spans="1:6" x14ac:dyDescent="0.45">
      <c r="A10" t="s">
        <v>228</v>
      </c>
      <c r="B10">
        <v>168</v>
      </c>
      <c r="C10">
        <v>0.3</v>
      </c>
      <c r="D10">
        <f t="shared" si="0"/>
        <v>50.4</v>
      </c>
      <c r="E10" s="16">
        <f t="shared" si="1"/>
        <v>1596</v>
      </c>
      <c r="F10" s="16">
        <f>D10*NEP!$C$6</f>
        <v>268128</v>
      </c>
    </row>
    <row r="11" spans="1:6" x14ac:dyDescent="0.45">
      <c r="A11" t="s">
        <v>229</v>
      </c>
      <c r="B11">
        <v>55</v>
      </c>
      <c r="C11">
        <v>0.25</v>
      </c>
      <c r="D11">
        <f t="shared" si="0"/>
        <v>13.75</v>
      </c>
      <c r="E11" s="16">
        <f t="shared" si="1"/>
        <v>1330</v>
      </c>
      <c r="F11" s="16">
        <f>D11*NEP!$C$6</f>
        <v>73150</v>
      </c>
    </row>
    <row r="12" spans="1:6" x14ac:dyDescent="0.45">
      <c r="A12" t="s">
        <v>230</v>
      </c>
      <c r="B12" s="2">
        <v>1299</v>
      </c>
      <c r="C12">
        <v>0.22</v>
      </c>
      <c r="D12">
        <f t="shared" si="0"/>
        <v>285.78000000000003</v>
      </c>
      <c r="E12" s="16">
        <f t="shared" si="1"/>
        <v>1170.4000000000001</v>
      </c>
      <c r="F12" s="16">
        <f>D12*NEP!$C$6</f>
        <v>1520349.6</v>
      </c>
    </row>
    <row r="13" spans="1:6" x14ac:dyDescent="0.45">
      <c r="A13" t="s">
        <v>231</v>
      </c>
      <c r="B13">
        <v>308</v>
      </c>
      <c r="C13">
        <v>0.22</v>
      </c>
      <c r="D13">
        <f t="shared" si="0"/>
        <v>67.760000000000005</v>
      </c>
      <c r="E13" s="16">
        <f t="shared" si="1"/>
        <v>1170.4000000000001</v>
      </c>
      <c r="F13" s="16">
        <f>D13*NEP!$C$6</f>
        <v>360483.2</v>
      </c>
    </row>
    <row r="14" spans="1:6" x14ac:dyDescent="0.45">
      <c r="A14" t="s">
        <v>232</v>
      </c>
      <c r="B14">
        <v>380</v>
      </c>
      <c r="C14">
        <v>0.22</v>
      </c>
      <c r="D14">
        <f t="shared" si="0"/>
        <v>83.6</v>
      </c>
      <c r="E14" s="16">
        <f t="shared" si="1"/>
        <v>1170.3999999999999</v>
      </c>
      <c r="F14" s="16">
        <f>D14*NEP!$C$6</f>
        <v>444751.99999999994</v>
      </c>
    </row>
    <row r="15" spans="1:6" x14ac:dyDescent="0.45">
      <c r="A15" t="s">
        <v>233</v>
      </c>
      <c r="B15">
        <v>703</v>
      </c>
      <c r="C15">
        <v>0.22</v>
      </c>
      <c r="D15">
        <f t="shared" si="0"/>
        <v>154.66</v>
      </c>
      <c r="E15" s="16">
        <f t="shared" si="1"/>
        <v>1170.3999999999999</v>
      </c>
      <c r="F15" s="16">
        <f>D15*NEP!$C$6</f>
        <v>822791.2</v>
      </c>
    </row>
    <row r="16" spans="1:6" x14ac:dyDescent="0.45">
      <c r="A16" t="s">
        <v>234</v>
      </c>
      <c r="B16">
        <v>553</v>
      </c>
      <c r="C16">
        <v>0.21</v>
      </c>
      <c r="D16">
        <f t="shared" si="0"/>
        <v>116.13</v>
      </c>
      <c r="E16" s="16">
        <f t="shared" si="1"/>
        <v>1117.2</v>
      </c>
      <c r="F16" s="16">
        <f>D16*NEP!$C$6</f>
        <v>617811.6</v>
      </c>
    </row>
    <row r="17" spans="1:6" x14ac:dyDescent="0.45">
      <c r="A17" t="s">
        <v>235</v>
      </c>
      <c r="B17" s="2">
        <v>1562</v>
      </c>
      <c r="C17">
        <v>0.2</v>
      </c>
      <c r="D17">
        <f t="shared" si="0"/>
        <v>312.40000000000003</v>
      </c>
      <c r="E17" s="16">
        <f t="shared" si="1"/>
        <v>1064.0000000000002</v>
      </c>
      <c r="F17" s="16">
        <f>D17*NEP!$C$6</f>
        <v>1661968.0000000002</v>
      </c>
    </row>
    <row r="18" spans="1:6" x14ac:dyDescent="0.45">
      <c r="A18" t="s">
        <v>236</v>
      </c>
      <c r="B18">
        <v>943</v>
      </c>
      <c r="C18">
        <v>0.19</v>
      </c>
      <c r="D18">
        <f t="shared" si="0"/>
        <v>179.17000000000002</v>
      </c>
      <c r="E18" s="16">
        <f t="shared" si="1"/>
        <v>1010.8000000000002</v>
      </c>
      <c r="F18" s="16">
        <f>D18*NEP!$C$6</f>
        <v>953184.40000000014</v>
      </c>
    </row>
    <row r="19" spans="1:6" x14ac:dyDescent="0.45">
      <c r="A19" t="s">
        <v>237</v>
      </c>
      <c r="B19">
        <v>213</v>
      </c>
      <c r="C19">
        <v>0.18</v>
      </c>
      <c r="D19">
        <f t="shared" si="0"/>
        <v>38.339999999999996</v>
      </c>
      <c r="E19" s="16">
        <f t="shared" si="1"/>
        <v>957.59999999999991</v>
      </c>
      <c r="F19" s="16">
        <f>D19*NEP!$C$6</f>
        <v>203968.8</v>
      </c>
    </row>
    <row r="20" spans="1:6" x14ac:dyDescent="0.45">
      <c r="A20" t="s">
        <v>238</v>
      </c>
      <c r="B20">
        <v>513</v>
      </c>
      <c r="C20">
        <v>0.2</v>
      </c>
      <c r="D20">
        <f t="shared" si="0"/>
        <v>102.60000000000001</v>
      </c>
      <c r="E20" s="16">
        <f t="shared" si="1"/>
        <v>1064</v>
      </c>
      <c r="F20" s="16">
        <f>D20*NEP!$C$6</f>
        <v>545832</v>
      </c>
    </row>
    <row r="21" spans="1:6" x14ac:dyDescent="0.45">
      <c r="A21" t="s">
        <v>239</v>
      </c>
      <c r="B21">
        <v>762</v>
      </c>
      <c r="C21">
        <v>0.21</v>
      </c>
      <c r="D21">
        <f t="shared" si="0"/>
        <v>160.01999999999998</v>
      </c>
      <c r="E21" s="16">
        <f t="shared" si="1"/>
        <v>1117.1999999999998</v>
      </c>
      <c r="F21" s="16">
        <f>D21*NEP!$C$6</f>
        <v>851306.39999999991</v>
      </c>
    </row>
    <row r="22" spans="1:6" x14ac:dyDescent="0.45">
      <c r="A22" t="s">
        <v>240</v>
      </c>
      <c r="B22" s="2">
        <v>1186</v>
      </c>
      <c r="C22">
        <v>0.19</v>
      </c>
      <c r="D22">
        <f t="shared" si="0"/>
        <v>225.34</v>
      </c>
      <c r="E22" s="16">
        <f t="shared" si="1"/>
        <v>1010.8000000000001</v>
      </c>
      <c r="F22" s="16">
        <f>D22*NEP!$C$6</f>
        <v>1198808.8</v>
      </c>
    </row>
    <row r="23" spans="1:6" x14ac:dyDescent="0.45">
      <c r="A23" t="s">
        <v>241</v>
      </c>
      <c r="B23">
        <v>74</v>
      </c>
      <c r="C23">
        <v>0.14000000000000001</v>
      </c>
      <c r="D23">
        <f t="shared" si="0"/>
        <v>10.360000000000001</v>
      </c>
      <c r="E23" s="16">
        <f t="shared" si="1"/>
        <v>744.80000000000007</v>
      </c>
      <c r="F23" s="16">
        <f>D23*NEP!$C$6</f>
        <v>55115.200000000004</v>
      </c>
    </row>
    <row r="24" spans="1:6" x14ac:dyDescent="0.45">
      <c r="A24" t="s">
        <v>242</v>
      </c>
      <c r="B24">
        <v>141</v>
      </c>
      <c r="C24">
        <v>0.17</v>
      </c>
      <c r="D24">
        <f t="shared" si="0"/>
        <v>23.970000000000002</v>
      </c>
      <c r="E24" s="16">
        <f t="shared" si="1"/>
        <v>904.40000000000009</v>
      </c>
      <c r="F24" s="16">
        <f>D24*NEP!$C$6</f>
        <v>127520.40000000001</v>
      </c>
    </row>
    <row r="25" spans="1:6" x14ac:dyDescent="0.45">
      <c r="A25" t="s">
        <v>243</v>
      </c>
      <c r="B25">
        <v>710</v>
      </c>
      <c r="C25">
        <v>0.16</v>
      </c>
      <c r="D25">
        <f t="shared" si="0"/>
        <v>113.60000000000001</v>
      </c>
      <c r="E25" s="16">
        <f t="shared" si="1"/>
        <v>851.2</v>
      </c>
      <c r="F25" s="16">
        <f>D25*NEP!$C$6</f>
        <v>604352</v>
      </c>
    </row>
    <row r="26" spans="1:6" x14ac:dyDescent="0.45">
      <c r="A26" t="s">
        <v>244</v>
      </c>
      <c r="B26" s="2">
        <v>1382</v>
      </c>
      <c r="C26">
        <v>0.15</v>
      </c>
      <c r="D26">
        <f t="shared" si="0"/>
        <v>207.29999999999998</v>
      </c>
      <c r="E26" s="16">
        <f t="shared" si="1"/>
        <v>798</v>
      </c>
      <c r="F26" s="16">
        <f>D26*NEP!$C$6</f>
        <v>1102836</v>
      </c>
    </row>
    <row r="27" spans="1:6" x14ac:dyDescent="0.45">
      <c r="A27" t="s">
        <v>245</v>
      </c>
      <c r="B27">
        <v>503</v>
      </c>
      <c r="C27">
        <v>0.15</v>
      </c>
      <c r="D27">
        <f t="shared" si="0"/>
        <v>75.45</v>
      </c>
      <c r="E27" s="16">
        <f t="shared" si="1"/>
        <v>798</v>
      </c>
      <c r="F27" s="16">
        <f>D27*NEP!$C$6</f>
        <v>401394</v>
      </c>
    </row>
    <row r="28" spans="1:6" x14ac:dyDescent="0.45">
      <c r="A28" t="s">
        <v>246</v>
      </c>
      <c r="B28">
        <v>154</v>
      </c>
      <c r="C28">
        <v>0.16</v>
      </c>
      <c r="D28">
        <f t="shared" si="0"/>
        <v>24.64</v>
      </c>
      <c r="E28" s="16">
        <f t="shared" si="1"/>
        <v>851.20000000000016</v>
      </c>
      <c r="F28" s="16">
        <f>D28*NEP!$C$6</f>
        <v>131084.80000000002</v>
      </c>
    </row>
    <row r="29" spans="1:6" x14ac:dyDescent="0.45">
      <c r="A29" t="s">
        <v>247</v>
      </c>
      <c r="B29">
        <v>114</v>
      </c>
      <c r="C29">
        <v>0.33</v>
      </c>
      <c r="D29">
        <f t="shared" si="0"/>
        <v>37.620000000000005</v>
      </c>
      <c r="E29" s="16">
        <f t="shared" si="1"/>
        <v>1755.6000000000001</v>
      </c>
      <c r="F29" s="16">
        <f>D29*NEP!$C$6</f>
        <v>200138.40000000002</v>
      </c>
    </row>
    <row r="30" spans="1:6" x14ac:dyDescent="0.45">
      <c r="A30" t="s">
        <v>248</v>
      </c>
      <c r="B30">
        <v>75</v>
      </c>
      <c r="C30">
        <v>0.24</v>
      </c>
      <c r="D30">
        <f t="shared" si="0"/>
        <v>18</v>
      </c>
      <c r="E30" s="16">
        <f t="shared" si="1"/>
        <v>1276.8</v>
      </c>
      <c r="F30" s="16">
        <f>D30*NEP!$C$6</f>
        <v>95760</v>
      </c>
    </row>
    <row r="31" spans="1:6" x14ac:dyDescent="0.45">
      <c r="A31" t="s">
        <v>249</v>
      </c>
      <c r="B31" s="2">
        <v>1546</v>
      </c>
      <c r="C31">
        <v>0.18</v>
      </c>
      <c r="D31">
        <f t="shared" si="0"/>
        <v>278.27999999999997</v>
      </c>
      <c r="E31" s="16">
        <f t="shared" si="1"/>
        <v>957.59999999999991</v>
      </c>
      <c r="F31" s="16">
        <f>D31*NEP!$C$6</f>
        <v>1480449.5999999999</v>
      </c>
    </row>
    <row r="32" spans="1:6" x14ac:dyDescent="0.45">
      <c r="A32" t="s">
        <v>250</v>
      </c>
      <c r="B32">
        <v>174</v>
      </c>
      <c r="C32">
        <v>0.18</v>
      </c>
      <c r="D32">
        <f t="shared" si="0"/>
        <v>31.32</v>
      </c>
      <c r="E32" s="16">
        <f t="shared" si="1"/>
        <v>957.6</v>
      </c>
      <c r="F32" s="16">
        <f>D32*NEP!$C$6</f>
        <v>166622.39999999999</v>
      </c>
    </row>
    <row r="33" spans="1:6" x14ac:dyDescent="0.45">
      <c r="A33" t="s">
        <v>251</v>
      </c>
      <c r="B33">
        <v>62</v>
      </c>
      <c r="C33">
        <v>0.22</v>
      </c>
      <c r="D33">
        <f t="shared" si="0"/>
        <v>13.64</v>
      </c>
      <c r="E33" s="16">
        <f t="shared" si="1"/>
        <v>1170.4000000000001</v>
      </c>
      <c r="F33" s="16">
        <f>D33*NEP!$C$6</f>
        <v>72564.800000000003</v>
      </c>
    </row>
    <row r="34" spans="1:6" x14ac:dyDescent="0.45">
      <c r="A34" t="s">
        <v>252</v>
      </c>
      <c r="B34">
        <v>264</v>
      </c>
      <c r="C34">
        <v>0.16</v>
      </c>
      <c r="D34">
        <f t="shared" si="0"/>
        <v>42.24</v>
      </c>
      <c r="E34" s="16">
        <f t="shared" si="1"/>
        <v>851.2</v>
      </c>
      <c r="F34" s="16">
        <f>D34*NEP!$C$6</f>
        <v>224716.80000000002</v>
      </c>
    </row>
    <row r="35" spans="1:6" x14ac:dyDescent="0.45">
      <c r="A35" t="s">
        <v>253</v>
      </c>
      <c r="B35" s="2">
        <v>1777</v>
      </c>
      <c r="C35">
        <v>0.14000000000000001</v>
      </c>
      <c r="D35">
        <f t="shared" si="0"/>
        <v>248.78000000000003</v>
      </c>
      <c r="E35" s="16">
        <f t="shared" si="1"/>
        <v>744.80000000000007</v>
      </c>
      <c r="F35" s="16">
        <f>D35*NEP!$C$6</f>
        <v>1323509.6000000001</v>
      </c>
    </row>
    <row r="36" spans="1:6" x14ac:dyDescent="0.45">
      <c r="A36" t="s">
        <v>254</v>
      </c>
      <c r="B36" s="2">
        <v>1623</v>
      </c>
      <c r="C36">
        <v>0.12</v>
      </c>
      <c r="D36">
        <f t="shared" si="0"/>
        <v>194.76</v>
      </c>
      <c r="E36" s="16">
        <f t="shared" si="1"/>
        <v>638.4</v>
      </c>
      <c r="F36" s="16">
        <f>D36*NEP!$C$6</f>
        <v>1036123.2</v>
      </c>
    </row>
    <row r="37" spans="1:6" x14ac:dyDescent="0.45">
      <c r="A37" t="s">
        <v>255</v>
      </c>
      <c r="B37">
        <v>756</v>
      </c>
      <c r="C37">
        <v>0.14000000000000001</v>
      </c>
      <c r="D37">
        <f t="shared" si="0"/>
        <v>105.84</v>
      </c>
      <c r="E37" s="16">
        <f t="shared" si="1"/>
        <v>744.80000000000007</v>
      </c>
      <c r="F37" s="16">
        <f>D37*NEP!$C$6</f>
        <v>563068.80000000005</v>
      </c>
    </row>
    <row r="38" spans="1:6" x14ac:dyDescent="0.45">
      <c r="A38" t="s">
        <v>256</v>
      </c>
      <c r="B38" s="2">
        <v>1791</v>
      </c>
      <c r="C38">
        <v>0.14000000000000001</v>
      </c>
      <c r="D38">
        <f t="shared" si="0"/>
        <v>250.74000000000004</v>
      </c>
      <c r="E38" s="16">
        <f t="shared" si="1"/>
        <v>744.80000000000018</v>
      </c>
      <c r="F38" s="16">
        <f>D38*NEP!$C$6</f>
        <v>1333936.8000000003</v>
      </c>
    </row>
    <row r="39" spans="1:6" x14ac:dyDescent="0.45">
      <c r="A39" t="s">
        <v>257</v>
      </c>
      <c r="B39">
        <v>605</v>
      </c>
      <c r="C39">
        <v>0.15</v>
      </c>
      <c r="D39">
        <f t="shared" si="0"/>
        <v>90.75</v>
      </c>
      <c r="E39" s="16">
        <f t="shared" si="1"/>
        <v>798</v>
      </c>
      <c r="F39" s="16">
        <f>D39*NEP!$C$6</f>
        <v>482790</v>
      </c>
    </row>
    <row r="40" spans="1:6" x14ac:dyDescent="0.45">
      <c r="A40" t="s">
        <v>258</v>
      </c>
      <c r="B40">
        <v>626</v>
      </c>
      <c r="C40">
        <v>0.13</v>
      </c>
      <c r="D40">
        <f t="shared" si="0"/>
        <v>81.38000000000001</v>
      </c>
      <c r="E40" s="16">
        <f t="shared" si="1"/>
        <v>691.6</v>
      </c>
      <c r="F40" s="16">
        <f>D40*NEP!$C$6</f>
        <v>432941.60000000003</v>
      </c>
    </row>
    <row r="41" spans="1:6" x14ac:dyDescent="0.45">
      <c r="A41" t="s">
        <v>259</v>
      </c>
      <c r="B41">
        <v>812</v>
      </c>
      <c r="C41">
        <v>0.13</v>
      </c>
      <c r="D41">
        <f t="shared" si="0"/>
        <v>105.56</v>
      </c>
      <c r="E41" s="16">
        <f t="shared" si="1"/>
        <v>691.60000000000014</v>
      </c>
      <c r="F41" s="16">
        <f>D41*NEP!$C$6</f>
        <v>561579.20000000007</v>
      </c>
    </row>
    <row r="42" spans="1:6" x14ac:dyDescent="0.45">
      <c r="A42" t="s">
        <v>260</v>
      </c>
      <c r="B42" s="2">
        <v>1117</v>
      </c>
      <c r="C42">
        <v>0.11</v>
      </c>
      <c r="D42">
        <f t="shared" si="0"/>
        <v>122.87</v>
      </c>
      <c r="E42" s="16">
        <f t="shared" si="1"/>
        <v>585.20000000000005</v>
      </c>
      <c r="F42" s="16">
        <f>D42*NEP!$C$6</f>
        <v>653668.4</v>
      </c>
    </row>
    <row r="43" spans="1:6" x14ac:dyDescent="0.45">
      <c r="A43" t="s">
        <v>261</v>
      </c>
      <c r="B43" s="2">
        <v>4657</v>
      </c>
      <c r="C43">
        <v>0.08</v>
      </c>
      <c r="D43">
        <f t="shared" si="0"/>
        <v>372.56</v>
      </c>
      <c r="E43" s="16">
        <f t="shared" si="1"/>
        <v>425.59999999999997</v>
      </c>
      <c r="F43" s="16">
        <f>D43*NEP!$C$6</f>
        <v>1982019.2</v>
      </c>
    </row>
    <row r="44" spans="1:6" x14ac:dyDescent="0.45">
      <c r="A44" t="s">
        <v>262</v>
      </c>
      <c r="B44">
        <v>366</v>
      </c>
      <c r="C44">
        <v>0.11</v>
      </c>
      <c r="D44">
        <f t="shared" si="0"/>
        <v>40.26</v>
      </c>
      <c r="E44" s="16">
        <f t="shared" si="1"/>
        <v>585.19999999999993</v>
      </c>
      <c r="F44" s="16">
        <f>D44*NEP!$C$6</f>
        <v>214183.19999999998</v>
      </c>
    </row>
    <row r="45" spans="1:6" x14ac:dyDescent="0.45">
      <c r="A45" t="s">
        <v>263</v>
      </c>
      <c r="B45">
        <v>493</v>
      </c>
      <c r="C45">
        <v>0.11</v>
      </c>
      <c r="D45">
        <f t="shared" si="0"/>
        <v>54.23</v>
      </c>
      <c r="E45" s="16">
        <f t="shared" si="1"/>
        <v>585.19999999999993</v>
      </c>
      <c r="F45" s="16">
        <f>D45*NEP!$C$6</f>
        <v>288503.59999999998</v>
      </c>
    </row>
    <row r="46" spans="1:6" x14ac:dyDescent="0.45">
      <c r="A46" t="s">
        <v>264</v>
      </c>
      <c r="B46" s="2">
        <v>1310</v>
      </c>
      <c r="C46">
        <v>0.1</v>
      </c>
      <c r="D46">
        <f t="shared" si="0"/>
        <v>131</v>
      </c>
      <c r="E46" s="16">
        <f t="shared" si="1"/>
        <v>532</v>
      </c>
      <c r="F46" s="16">
        <f>D46*NEP!$C$6</f>
        <v>696920</v>
      </c>
    </row>
    <row r="47" spans="1:6" x14ac:dyDescent="0.45">
      <c r="A47" t="s">
        <v>265</v>
      </c>
      <c r="B47" s="2">
        <v>1541</v>
      </c>
      <c r="C47">
        <v>0.1</v>
      </c>
      <c r="D47">
        <f t="shared" si="0"/>
        <v>154.10000000000002</v>
      </c>
      <c r="E47" s="16">
        <f t="shared" si="1"/>
        <v>532.00000000000011</v>
      </c>
      <c r="F47" s="16">
        <f>D47*NEP!$C$6</f>
        <v>819812.00000000012</v>
      </c>
    </row>
    <row r="48" spans="1:6" x14ac:dyDescent="0.45">
      <c r="A48" t="s">
        <v>266</v>
      </c>
      <c r="B48">
        <v>491</v>
      </c>
      <c r="C48">
        <v>7.0000000000000007E-2</v>
      </c>
      <c r="D48">
        <f t="shared" si="0"/>
        <v>34.370000000000005</v>
      </c>
      <c r="E48" s="16">
        <f t="shared" si="1"/>
        <v>372.40000000000003</v>
      </c>
      <c r="F48" s="16">
        <f>D48*NEP!$C$6</f>
        <v>182848.40000000002</v>
      </c>
    </row>
    <row r="49" spans="1:6" x14ac:dyDescent="0.45">
      <c r="A49" t="s">
        <v>267</v>
      </c>
      <c r="B49">
        <v>262</v>
      </c>
      <c r="C49">
        <v>7.0000000000000007E-2</v>
      </c>
      <c r="D49">
        <f t="shared" si="0"/>
        <v>18.340000000000003</v>
      </c>
      <c r="E49" s="16">
        <f t="shared" si="1"/>
        <v>372.40000000000009</v>
      </c>
      <c r="F49" s="16">
        <f>D49*NEP!$C$6</f>
        <v>97568.800000000017</v>
      </c>
    </row>
    <row r="50" spans="1:6" x14ac:dyDescent="0.45">
      <c r="A50" t="s">
        <v>268</v>
      </c>
      <c r="B50">
        <v>779</v>
      </c>
      <c r="C50">
        <v>0.08</v>
      </c>
      <c r="D50">
        <f t="shared" si="0"/>
        <v>62.32</v>
      </c>
      <c r="E50" s="16">
        <f t="shared" si="1"/>
        <v>425.6</v>
      </c>
      <c r="F50" s="16">
        <f>D50*NEP!$C$6</f>
        <v>331542.40000000002</v>
      </c>
    </row>
    <row r="51" spans="1:6" x14ac:dyDescent="0.45">
      <c r="A51" t="s">
        <v>269</v>
      </c>
      <c r="B51" s="2">
        <v>1279</v>
      </c>
      <c r="C51">
        <v>0.09</v>
      </c>
      <c r="D51">
        <f t="shared" si="0"/>
        <v>115.11</v>
      </c>
      <c r="E51" s="16">
        <f t="shared" si="1"/>
        <v>478.79999999999995</v>
      </c>
      <c r="F51" s="16">
        <f>D51*NEP!$C$6</f>
        <v>612385.19999999995</v>
      </c>
    </row>
    <row r="52" spans="1:6" x14ac:dyDescent="0.45">
      <c r="A52" t="s">
        <v>270</v>
      </c>
      <c r="B52">
        <v>230</v>
      </c>
      <c r="C52">
        <v>7.0000000000000007E-2</v>
      </c>
      <c r="D52">
        <f t="shared" si="0"/>
        <v>16.100000000000001</v>
      </c>
      <c r="E52" s="16">
        <f t="shared" si="1"/>
        <v>372.40000000000009</v>
      </c>
      <c r="F52" s="16">
        <f>D52*NEP!$C$6</f>
        <v>85652.000000000015</v>
      </c>
    </row>
    <row r="53" spans="1:6" x14ac:dyDescent="0.45">
      <c r="A53" t="s">
        <v>271</v>
      </c>
      <c r="B53">
        <v>155</v>
      </c>
      <c r="C53">
        <v>0.05</v>
      </c>
      <c r="D53">
        <f t="shared" si="0"/>
        <v>7.75</v>
      </c>
      <c r="E53" s="16">
        <f t="shared" si="1"/>
        <v>266</v>
      </c>
      <c r="F53" s="16">
        <f>D53*NEP!$C$6</f>
        <v>41230</v>
      </c>
    </row>
    <row r="54" spans="1:6" x14ac:dyDescent="0.45">
      <c r="A54" t="s">
        <v>272</v>
      </c>
      <c r="B54">
        <v>39</v>
      </c>
      <c r="C54">
        <v>7.0000000000000007E-2</v>
      </c>
      <c r="D54">
        <f t="shared" si="0"/>
        <v>2.7300000000000004</v>
      </c>
      <c r="E54" s="16">
        <f t="shared" si="1"/>
        <v>372.40000000000003</v>
      </c>
      <c r="F54" s="16">
        <f>D54*NEP!$C$6</f>
        <v>14523.600000000002</v>
      </c>
    </row>
    <row r="55" spans="1:6" x14ac:dyDescent="0.45">
      <c r="A55" t="s">
        <v>273</v>
      </c>
      <c r="B55" s="2">
        <v>2342</v>
      </c>
      <c r="C55">
        <v>0.04</v>
      </c>
      <c r="D55">
        <f t="shared" si="0"/>
        <v>93.68</v>
      </c>
      <c r="E55" s="16">
        <f t="shared" si="1"/>
        <v>212.8</v>
      </c>
      <c r="F55" s="16">
        <f>D55*NEP!$C$6</f>
        <v>498377.60000000003</v>
      </c>
    </row>
    <row r="56" spans="1:6" x14ac:dyDescent="0.45">
      <c r="A56" t="s">
        <v>274</v>
      </c>
      <c r="B56">
        <v>76</v>
      </c>
      <c r="C56">
        <v>0.4</v>
      </c>
      <c r="D56">
        <f t="shared" si="0"/>
        <v>30.400000000000002</v>
      </c>
      <c r="E56" s="16">
        <f t="shared" si="1"/>
        <v>2128</v>
      </c>
      <c r="F56" s="16">
        <f>D56*NEP!$C$6</f>
        <v>161728</v>
      </c>
    </row>
    <row r="57" spans="1:6" x14ac:dyDescent="0.45">
      <c r="A57" t="s">
        <v>275</v>
      </c>
      <c r="B57">
        <v>249</v>
      </c>
      <c r="C57">
        <v>0.28999999999999998</v>
      </c>
      <c r="D57">
        <f t="shared" si="0"/>
        <v>72.209999999999994</v>
      </c>
      <c r="E57" s="16">
        <f t="shared" si="1"/>
        <v>1542.7999999999997</v>
      </c>
      <c r="F57" s="16">
        <f>D57*NEP!$C$6</f>
        <v>384157.19999999995</v>
      </c>
    </row>
    <row r="58" spans="1:6" x14ac:dyDescent="0.45">
      <c r="A58" t="s">
        <v>276</v>
      </c>
      <c r="B58">
        <v>96</v>
      </c>
      <c r="C58">
        <v>0.25</v>
      </c>
      <c r="D58">
        <f t="shared" si="0"/>
        <v>24</v>
      </c>
      <c r="E58" s="16">
        <f t="shared" si="1"/>
        <v>1330</v>
      </c>
      <c r="F58" s="16">
        <f>D58*NEP!$C$6</f>
        <v>127680</v>
      </c>
    </row>
    <row r="59" spans="1:6" x14ac:dyDescent="0.45">
      <c r="A59" t="s">
        <v>277</v>
      </c>
      <c r="B59">
        <v>110</v>
      </c>
      <c r="C59">
        <v>0.26</v>
      </c>
      <c r="D59">
        <f t="shared" si="0"/>
        <v>28.6</v>
      </c>
      <c r="E59" s="16">
        <f t="shared" si="1"/>
        <v>1383.2</v>
      </c>
      <c r="F59" s="16">
        <f>D59*NEP!$C$6</f>
        <v>152152</v>
      </c>
    </row>
    <row r="60" spans="1:6" x14ac:dyDescent="0.45">
      <c r="A60" t="s">
        <v>278</v>
      </c>
      <c r="B60">
        <v>207</v>
      </c>
      <c r="C60">
        <v>0.16</v>
      </c>
      <c r="D60">
        <f t="shared" si="0"/>
        <v>33.119999999999997</v>
      </c>
      <c r="E60" s="16">
        <f t="shared" si="1"/>
        <v>851.19999999999993</v>
      </c>
      <c r="F60" s="16">
        <f>D60*NEP!$C$6</f>
        <v>176198.39999999999</v>
      </c>
    </row>
    <row r="61" spans="1:6" x14ac:dyDescent="0.45">
      <c r="A61" t="s">
        <v>279</v>
      </c>
      <c r="B61">
        <v>307</v>
      </c>
      <c r="C61">
        <v>0.21</v>
      </c>
      <c r="D61">
        <f t="shared" si="0"/>
        <v>64.47</v>
      </c>
      <c r="E61" s="16">
        <f t="shared" si="1"/>
        <v>1117.1999999999998</v>
      </c>
      <c r="F61" s="16">
        <f>D61*NEP!$C$6</f>
        <v>342980.39999999997</v>
      </c>
    </row>
    <row r="62" spans="1:6" x14ac:dyDescent="0.45">
      <c r="A62" t="s">
        <v>280</v>
      </c>
      <c r="B62">
        <v>820</v>
      </c>
      <c r="C62">
        <v>0.2</v>
      </c>
      <c r="D62">
        <f t="shared" si="0"/>
        <v>164</v>
      </c>
      <c r="E62" s="16">
        <f t="shared" si="1"/>
        <v>1064</v>
      </c>
      <c r="F62" s="16">
        <f>D62*NEP!$C$6</f>
        <v>872480</v>
      </c>
    </row>
    <row r="63" spans="1:6" x14ac:dyDescent="0.45">
      <c r="A63" t="s">
        <v>281</v>
      </c>
      <c r="B63">
        <v>190</v>
      </c>
      <c r="C63">
        <v>0.17</v>
      </c>
      <c r="D63">
        <f t="shared" si="0"/>
        <v>32.300000000000004</v>
      </c>
      <c r="E63" s="16">
        <f t="shared" si="1"/>
        <v>904.4000000000002</v>
      </c>
      <c r="F63" s="16">
        <f>D63*NEP!$C$6</f>
        <v>171836.00000000003</v>
      </c>
    </row>
    <row r="64" spans="1:6" x14ac:dyDescent="0.45">
      <c r="A64" t="s">
        <v>282</v>
      </c>
      <c r="B64">
        <v>69</v>
      </c>
      <c r="C64">
        <v>0.13</v>
      </c>
      <c r="D64">
        <f t="shared" si="0"/>
        <v>8.9700000000000006</v>
      </c>
      <c r="E64" s="16">
        <f t="shared" si="1"/>
        <v>691.6</v>
      </c>
      <c r="F64" s="16">
        <f>D64*NEP!$C$6</f>
        <v>47720.4</v>
      </c>
    </row>
    <row r="65" spans="1:6" x14ac:dyDescent="0.45">
      <c r="A65" t="s">
        <v>283</v>
      </c>
      <c r="B65">
        <v>137</v>
      </c>
      <c r="C65">
        <v>0.17</v>
      </c>
      <c r="D65">
        <f t="shared" si="0"/>
        <v>23.290000000000003</v>
      </c>
      <c r="E65" s="16">
        <f t="shared" si="1"/>
        <v>904.40000000000009</v>
      </c>
      <c r="F65" s="16">
        <f>D65*NEP!$C$6</f>
        <v>123902.80000000002</v>
      </c>
    </row>
    <row r="66" spans="1:6" x14ac:dyDescent="0.45">
      <c r="A66" t="s">
        <v>284</v>
      </c>
      <c r="B66">
        <v>40</v>
      </c>
      <c r="C66">
        <v>0.13</v>
      </c>
      <c r="D66">
        <f t="shared" si="0"/>
        <v>5.2</v>
      </c>
      <c r="E66" s="16">
        <f t="shared" si="1"/>
        <v>691.6</v>
      </c>
      <c r="F66" s="16">
        <f>D66*NEP!$C$6</f>
        <v>27664</v>
      </c>
    </row>
    <row r="67" spans="1:6" x14ac:dyDescent="0.45">
      <c r="A67" t="s">
        <v>285</v>
      </c>
      <c r="B67">
        <v>310</v>
      </c>
      <c r="C67">
        <v>0.17</v>
      </c>
      <c r="D67">
        <f t="shared" ref="D67:D86" si="2">C67*B67</f>
        <v>52.7</v>
      </c>
      <c r="E67" s="16">
        <f t="shared" ref="E67:E86" si="3">F67/B67</f>
        <v>904.4</v>
      </c>
      <c r="F67" s="16">
        <f>D67*NEP!$C$6</f>
        <v>280364</v>
      </c>
    </row>
    <row r="68" spans="1:6" x14ac:dyDescent="0.45">
      <c r="A68" t="s">
        <v>286</v>
      </c>
      <c r="B68">
        <v>33</v>
      </c>
      <c r="C68">
        <v>0.13</v>
      </c>
      <c r="D68">
        <f t="shared" si="2"/>
        <v>4.29</v>
      </c>
      <c r="E68" s="16">
        <f t="shared" si="3"/>
        <v>691.6</v>
      </c>
      <c r="F68" s="16">
        <f>D68*NEP!$C$6</f>
        <v>22822.799999999999</v>
      </c>
    </row>
    <row r="69" spans="1:6" x14ac:dyDescent="0.45">
      <c r="A69" t="s">
        <v>287</v>
      </c>
      <c r="B69">
        <v>216</v>
      </c>
      <c r="C69">
        <v>0.18</v>
      </c>
      <c r="D69">
        <f t="shared" si="2"/>
        <v>38.879999999999995</v>
      </c>
      <c r="E69" s="16">
        <f t="shared" si="3"/>
        <v>957.59999999999991</v>
      </c>
      <c r="F69" s="16">
        <f>D69*NEP!$C$6</f>
        <v>206841.59999999998</v>
      </c>
    </row>
    <row r="70" spans="1:6" x14ac:dyDescent="0.45">
      <c r="A70" t="s">
        <v>288</v>
      </c>
      <c r="B70">
        <v>162</v>
      </c>
      <c r="C70">
        <v>0.18</v>
      </c>
      <c r="D70">
        <f t="shared" si="2"/>
        <v>29.16</v>
      </c>
      <c r="E70" s="16">
        <f t="shared" si="3"/>
        <v>957.6</v>
      </c>
      <c r="F70" s="16">
        <f>D70*NEP!$C$6</f>
        <v>155131.20000000001</v>
      </c>
    </row>
    <row r="71" spans="1:6" x14ac:dyDescent="0.45">
      <c r="A71" t="s">
        <v>289</v>
      </c>
      <c r="B71">
        <v>95</v>
      </c>
      <c r="C71">
        <v>0.22</v>
      </c>
      <c r="D71">
        <f t="shared" si="2"/>
        <v>20.9</v>
      </c>
      <c r="E71" s="16">
        <f t="shared" si="3"/>
        <v>1170.3999999999999</v>
      </c>
      <c r="F71" s="16">
        <f>D71*NEP!$C$6</f>
        <v>111187.99999999999</v>
      </c>
    </row>
    <row r="72" spans="1:6" x14ac:dyDescent="0.45">
      <c r="A72" t="s">
        <v>290</v>
      </c>
      <c r="B72">
        <v>44</v>
      </c>
      <c r="C72">
        <v>0.17</v>
      </c>
      <c r="D72">
        <f t="shared" si="2"/>
        <v>7.48</v>
      </c>
      <c r="E72" s="16">
        <f t="shared" si="3"/>
        <v>904.40000000000009</v>
      </c>
      <c r="F72" s="16">
        <f>D72*NEP!$C$6</f>
        <v>39793.600000000006</v>
      </c>
    </row>
    <row r="73" spans="1:6" x14ac:dyDescent="0.45">
      <c r="A73" t="s">
        <v>291</v>
      </c>
      <c r="B73">
        <v>75</v>
      </c>
      <c r="C73">
        <v>0.2</v>
      </c>
      <c r="D73">
        <f t="shared" si="2"/>
        <v>15</v>
      </c>
      <c r="E73" s="16">
        <f t="shared" si="3"/>
        <v>1064</v>
      </c>
      <c r="F73" s="16">
        <f>D73*NEP!$C$6</f>
        <v>79800</v>
      </c>
    </row>
    <row r="74" spans="1:6" x14ac:dyDescent="0.45">
      <c r="A74" t="s">
        <v>292</v>
      </c>
      <c r="B74">
        <v>144</v>
      </c>
      <c r="C74">
        <v>0.14000000000000001</v>
      </c>
      <c r="D74">
        <f t="shared" si="2"/>
        <v>20.160000000000004</v>
      </c>
      <c r="E74" s="16">
        <f t="shared" si="3"/>
        <v>744.80000000000018</v>
      </c>
      <c r="F74" s="16">
        <f>D74*NEP!$C$6</f>
        <v>107251.20000000003</v>
      </c>
    </row>
    <row r="75" spans="1:6" x14ac:dyDescent="0.45">
      <c r="A75" t="s">
        <v>293</v>
      </c>
      <c r="B75">
        <v>153</v>
      </c>
      <c r="C75">
        <v>0.16</v>
      </c>
      <c r="D75">
        <f t="shared" si="2"/>
        <v>24.48</v>
      </c>
      <c r="E75" s="16">
        <f t="shared" si="3"/>
        <v>851.2</v>
      </c>
      <c r="F75" s="16">
        <f>D75*NEP!$C$6</f>
        <v>130233.60000000001</v>
      </c>
    </row>
    <row r="76" spans="1:6" x14ac:dyDescent="0.45">
      <c r="A76" t="s">
        <v>294</v>
      </c>
      <c r="B76">
        <v>181</v>
      </c>
      <c r="C76">
        <v>0.09</v>
      </c>
      <c r="D76">
        <f t="shared" si="2"/>
        <v>16.29</v>
      </c>
      <c r="E76" s="16">
        <f t="shared" si="3"/>
        <v>478.79999999999995</v>
      </c>
      <c r="F76" s="16">
        <f>D76*NEP!$C$6</f>
        <v>86662.799999999988</v>
      </c>
    </row>
    <row r="77" spans="1:6" x14ac:dyDescent="0.45">
      <c r="A77" t="s">
        <v>295</v>
      </c>
      <c r="B77">
        <v>271</v>
      </c>
      <c r="C77">
        <v>0.12</v>
      </c>
      <c r="D77">
        <f t="shared" si="2"/>
        <v>32.519999999999996</v>
      </c>
      <c r="E77" s="16">
        <f t="shared" si="3"/>
        <v>638.39999999999986</v>
      </c>
      <c r="F77" s="16">
        <f>D77*NEP!$C$6</f>
        <v>173006.39999999997</v>
      </c>
    </row>
    <row r="78" spans="1:6" x14ac:dyDescent="0.45">
      <c r="A78" t="s">
        <v>296</v>
      </c>
      <c r="B78">
        <v>537</v>
      </c>
      <c r="C78">
        <v>0.15</v>
      </c>
      <c r="D78">
        <f t="shared" si="2"/>
        <v>80.55</v>
      </c>
      <c r="E78" s="16">
        <f t="shared" si="3"/>
        <v>798</v>
      </c>
      <c r="F78" s="16">
        <f>D78*NEP!$C$6</f>
        <v>428526</v>
      </c>
    </row>
    <row r="79" spans="1:6" x14ac:dyDescent="0.45">
      <c r="A79" t="s">
        <v>297</v>
      </c>
      <c r="B79">
        <v>100</v>
      </c>
      <c r="C79">
        <v>0.08</v>
      </c>
      <c r="D79">
        <f t="shared" si="2"/>
        <v>8</v>
      </c>
      <c r="E79" s="16">
        <f t="shared" si="3"/>
        <v>425.6</v>
      </c>
      <c r="F79" s="16">
        <f>D79*NEP!$C$6</f>
        <v>42560</v>
      </c>
    </row>
    <row r="80" spans="1:6" x14ac:dyDescent="0.45">
      <c r="A80" t="s">
        <v>298</v>
      </c>
      <c r="B80">
        <v>74</v>
      </c>
      <c r="C80">
        <v>0.12</v>
      </c>
      <c r="D80">
        <f t="shared" si="2"/>
        <v>8.879999999999999</v>
      </c>
      <c r="E80" s="16">
        <f t="shared" si="3"/>
        <v>638.39999999999986</v>
      </c>
      <c r="F80" s="16">
        <f>D80*NEP!$C$6</f>
        <v>47241.599999999991</v>
      </c>
    </row>
    <row r="81" spans="1:6" x14ac:dyDescent="0.45">
      <c r="A81" t="s">
        <v>299</v>
      </c>
      <c r="B81">
        <v>382</v>
      </c>
      <c r="C81">
        <v>0.09</v>
      </c>
      <c r="D81">
        <f t="shared" si="2"/>
        <v>34.379999999999995</v>
      </c>
      <c r="E81" s="16">
        <f t="shared" si="3"/>
        <v>478.79999999999995</v>
      </c>
      <c r="F81" s="16">
        <f>D81*NEP!$C$6</f>
        <v>182901.59999999998</v>
      </c>
    </row>
    <row r="82" spans="1:6" x14ac:dyDescent="0.45">
      <c r="A82" t="s">
        <v>300</v>
      </c>
      <c r="B82">
        <v>209</v>
      </c>
      <c r="C82">
        <v>0.09</v>
      </c>
      <c r="D82">
        <f t="shared" si="2"/>
        <v>18.809999999999999</v>
      </c>
      <c r="E82" s="16">
        <f t="shared" si="3"/>
        <v>478.8</v>
      </c>
      <c r="F82" s="16">
        <f>D82*NEP!$C$6</f>
        <v>100069.2</v>
      </c>
    </row>
    <row r="83" spans="1:6" x14ac:dyDescent="0.45">
      <c r="A83" t="s">
        <v>301</v>
      </c>
      <c r="B83">
        <v>43</v>
      </c>
      <c r="C83">
        <v>0.09</v>
      </c>
      <c r="D83">
        <f t="shared" si="2"/>
        <v>3.8699999999999997</v>
      </c>
      <c r="E83" s="16">
        <f t="shared" si="3"/>
        <v>478.79999999999995</v>
      </c>
      <c r="F83" s="16">
        <f>D83*NEP!$C$6</f>
        <v>20588.399999999998</v>
      </c>
    </row>
    <row r="84" spans="1:6" x14ac:dyDescent="0.45">
      <c r="A84" t="s">
        <v>302</v>
      </c>
      <c r="B84">
        <v>121</v>
      </c>
      <c r="C84">
        <v>0.1</v>
      </c>
      <c r="D84">
        <f t="shared" si="2"/>
        <v>12.100000000000001</v>
      </c>
      <c r="E84" s="16">
        <f t="shared" si="3"/>
        <v>532.00000000000011</v>
      </c>
      <c r="F84" s="16">
        <f>D84*NEP!$C$6</f>
        <v>64372.000000000007</v>
      </c>
    </row>
    <row r="85" spans="1:6" x14ac:dyDescent="0.45">
      <c r="A85" t="s">
        <v>303</v>
      </c>
      <c r="B85">
        <v>367</v>
      </c>
      <c r="C85">
        <v>0.11</v>
      </c>
      <c r="D85">
        <f t="shared" si="2"/>
        <v>40.369999999999997</v>
      </c>
      <c r="E85" s="16">
        <f t="shared" si="3"/>
        <v>585.19999999999993</v>
      </c>
      <c r="F85" s="16">
        <f>D85*NEP!$C$6</f>
        <v>214768.4</v>
      </c>
    </row>
    <row r="86" spans="1:6" x14ac:dyDescent="0.45">
      <c r="A86" t="s">
        <v>304</v>
      </c>
      <c r="B86">
        <v>34</v>
      </c>
      <c r="C86">
        <v>0.08</v>
      </c>
      <c r="D86">
        <f t="shared" si="2"/>
        <v>2.72</v>
      </c>
      <c r="E86" s="16">
        <f t="shared" si="3"/>
        <v>425.6</v>
      </c>
      <c r="F86" s="16">
        <f>D86*NEP!$C$6</f>
        <v>14470.400000000001</v>
      </c>
    </row>
    <row r="87" spans="1:6" x14ac:dyDescent="0.45">
      <c r="A87" t="s">
        <v>305</v>
      </c>
      <c r="B87">
        <v>41</v>
      </c>
      <c r="C87">
        <v>0.06</v>
      </c>
      <c r="D87">
        <f t="shared" ref="D87:D93" si="4">C87*B87</f>
        <v>2.46</v>
      </c>
      <c r="E87" s="16">
        <f t="shared" ref="E87:E93" si="5">F87/B87</f>
        <v>319.2</v>
      </c>
      <c r="F87" s="16">
        <f>D87*NEP!$C$6</f>
        <v>13087.199999999999</v>
      </c>
    </row>
    <row r="88" spans="1:6" x14ac:dyDescent="0.45">
      <c r="A88" t="s">
        <v>306</v>
      </c>
      <c r="B88">
        <v>124</v>
      </c>
      <c r="C88">
        <v>7.0000000000000007E-2</v>
      </c>
      <c r="D88">
        <f t="shared" si="4"/>
        <v>8.6800000000000015</v>
      </c>
      <c r="E88" s="16">
        <f t="shared" si="5"/>
        <v>372.40000000000003</v>
      </c>
      <c r="F88" s="16">
        <f>D88*NEP!$C$6</f>
        <v>46177.600000000006</v>
      </c>
    </row>
    <row r="89" spans="1:6" x14ac:dyDescent="0.45">
      <c r="A89" t="s">
        <v>307</v>
      </c>
      <c r="B89">
        <v>125</v>
      </c>
      <c r="C89">
        <v>0.3</v>
      </c>
      <c r="D89">
        <f t="shared" si="4"/>
        <v>37.5</v>
      </c>
      <c r="E89" s="16">
        <f t="shared" si="5"/>
        <v>1596</v>
      </c>
      <c r="F89" s="16">
        <f>D89*NEP!$C$6</f>
        <v>199500</v>
      </c>
    </row>
    <row r="90" spans="1:6" x14ac:dyDescent="0.45">
      <c r="A90" t="s">
        <v>308</v>
      </c>
      <c r="B90">
        <v>52</v>
      </c>
      <c r="C90">
        <v>0.22</v>
      </c>
      <c r="D90">
        <f t="shared" si="4"/>
        <v>11.44</v>
      </c>
      <c r="E90" s="16">
        <f t="shared" si="5"/>
        <v>1170.3999999999999</v>
      </c>
      <c r="F90" s="16">
        <f>D90*NEP!$C$6</f>
        <v>60860.799999999996</v>
      </c>
    </row>
    <row r="91" spans="1:6" x14ac:dyDescent="0.45">
      <c r="A91" t="s">
        <v>309</v>
      </c>
      <c r="B91">
        <v>51</v>
      </c>
      <c r="C91">
        <v>0.17</v>
      </c>
      <c r="D91">
        <f t="shared" si="4"/>
        <v>8.67</v>
      </c>
      <c r="E91" s="16">
        <f t="shared" si="5"/>
        <v>904.4</v>
      </c>
      <c r="F91" s="16">
        <f>D91*NEP!$C$6</f>
        <v>46124.4</v>
      </c>
    </row>
    <row r="92" spans="1:6" x14ac:dyDescent="0.45">
      <c r="A92" t="s">
        <v>310</v>
      </c>
      <c r="B92">
        <v>184</v>
      </c>
      <c r="C92">
        <v>0.11</v>
      </c>
      <c r="D92">
        <f t="shared" si="4"/>
        <v>20.239999999999998</v>
      </c>
      <c r="E92" s="16">
        <f t="shared" si="5"/>
        <v>585.19999999999993</v>
      </c>
      <c r="F92" s="16">
        <f>D92*NEP!$C$6</f>
        <v>107676.79999999999</v>
      </c>
    </row>
    <row r="93" spans="1:6" x14ac:dyDescent="0.45">
      <c r="A93" t="s">
        <v>311</v>
      </c>
      <c r="B93">
        <v>168</v>
      </c>
      <c r="C93">
        <v>0.08</v>
      </c>
      <c r="D93">
        <f t="shared" si="4"/>
        <v>13.44</v>
      </c>
      <c r="E93" s="16">
        <f t="shared" si="5"/>
        <v>425.6</v>
      </c>
      <c r="F93" s="16">
        <f>D93*NEP!$C$6</f>
        <v>71500.800000000003</v>
      </c>
    </row>
    <row r="94" spans="1:6" x14ac:dyDescent="0.45">
      <c r="E94" s="16"/>
      <c r="F94" s="16"/>
    </row>
    <row r="95" spans="1:6" x14ac:dyDescent="0.45">
      <c r="E95" s="16"/>
      <c r="F95" s="16"/>
    </row>
    <row r="96" spans="1:6" x14ac:dyDescent="0.45">
      <c r="E96" s="16"/>
      <c r="F96" s="16"/>
    </row>
    <row r="97" spans="5:6" x14ac:dyDescent="0.45">
      <c r="E97" s="16"/>
      <c r="F97" s="16"/>
    </row>
    <row r="98" spans="5:6" x14ac:dyDescent="0.45">
      <c r="E98" s="16"/>
      <c r="F98" s="16"/>
    </row>
    <row r="99" spans="5:6" x14ac:dyDescent="0.45">
      <c r="E99" s="16"/>
      <c r="F99" s="16"/>
    </row>
    <row r="100" spans="5:6" x14ac:dyDescent="0.45">
      <c r="E100" s="16"/>
      <c r="F100" s="16"/>
    </row>
    <row r="101" spans="5:6" x14ac:dyDescent="0.45">
      <c r="E101" s="16"/>
      <c r="F101" s="16"/>
    </row>
    <row r="102" spans="5:6" x14ac:dyDescent="0.45">
      <c r="E102" s="16"/>
      <c r="F102" s="16"/>
    </row>
    <row r="103" spans="5:6" x14ac:dyDescent="0.45">
      <c r="E103" s="16"/>
      <c r="F103" s="16"/>
    </row>
    <row r="104" spans="5:6" x14ac:dyDescent="0.45">
      <c r="E104" s="16"/>
      <c r="F104" s="16"/>
    </row>
    <row r="105" spans="5:6" x14ac:dyDescent="0.45">
      <c r="E105" s="16"/>
      <c r="F105" s="16"/>
    </row>
    <row r="106" spans="5:6" x14ac:dyDescent="0.45">
      <c r="E106" s="16"/>
      <c r="F106" s="16"/>
    </row>
    <row r="107" spans="5:6" x14ac:dyDescent="0.45">
      <c r="E107" s="16"/>
      <c r="F107" s="16"/>
    </row>
    <row r="108" spans="5:6" x14ac:dyDescent="0.45">
      <c r="E108" s="16"/>
      <c r="F108" s="16"/>
    </row>
    <row r="109" spans="5:6" x14ac:dyDescent="0.45">
      <c r="E109" s="16"/>
      <c r="F10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389"/>
  <sheetViews>
    <sheetView topLeftCell="A173" workbookViewId="0">
      <selection activeCell="H213" sqref="D213:H213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0</v>
      </c>
      <c r="B1" s="15" t="s">
        <v>1</v>
      </c>
      <c r="C1" s="15" t="s">
        <v>2</v>
      </c>
      <c r="D1" s="15" t="s">
        <v>313</v>
      </c>
      <c r="E1" s="15" t="s">
        <v>315</v>
      </c>
      <c r="F1" s="15" t="s">
        <v>329</v>
      </c>
      <c r="G1" s="15" t="s">
        <v>320</v>
      </c>
      <c r="I1" s="15" t="s">
        <v>318</v>
      </c>
      <c r="J1" s="15" t="s">
        <v>331</v>
      </c>
      <c r="K1" s="15" t="s">
        <v>326</v>
      </c>
    </row>
    <row r="2" spans="1:11" x14ac:dyDescent="0.45">
      <c r="A2" t="s">
        <v>3</v>
      </c>
      <c r="B2">
        <v>85</v>
      </c>
      <c r="C2" s="1">
        <v>5375</v>
      </c>
      <c r="D2" s="12">
        <f>VLOOKUP(A2,'NWAU per episode Acute Adm'!$A$2:$C$389,3,FALSE)</f>
        <v>0.44</v>
      </c>
      <c r="E2" s="12">
        <f>D2*B2</f>
        <v>37.4</v>
      </c>
      <c r="F2" s="14">
        <f>C2*D2</f>
        <v>2365</v>
      </c>
      <c r="G2" s="14">
        <f>F2*B2</f>
        <v>201025</v>
      </c>
      <c r="H2" s="12">
        <f>C2/NEP!$C$6</f>
        <v>1.0103383458646618</v>
      </c>
      <c r="I2" s="1">
        <f>NEP!$C$6-C2</f>
        <v>-55</v>
      </c>
      <c r="J2" s="1">
        <f>'NWAU per episode Acute Adm'!E2-F2</f>
        <v>-24.199999999999818</v>
      </c>
      <c r="K2" s="1">
        <f>J2*B2</f>
        <v>-2056.9999999999845</v>
      </c>
    </row>
    <row r="3" spans="1:11" x14ac:dyDescent="0.45">
      <c r="A3" t="s">
        <v>4</v>
      </c>
      <c r="B3">
        <v>38</v>
      </c>
      <c r="C3" s="1">
        <v>6505</v>
      </c>
      <c r="D3" s="12">
        <f>VLOOKUP(A3,'NWAU per episode Acute Adm'!$A$2:$C$389,3,FALSE)</f>
        <v>1.01</v>
      </c>
      <c r="E3" s="12">
        <f t="shared" ref="E3:E66" si="0">D3*B3</f>
        <v>38.380000000000003</v>
      </c>
      <c r="F3" s="14">
        <f t="shared" ref="F3:F66" si="1">C3*D3</f>
        <v>6570.05</v>
      </c>
      <c r="G3" s="14">
        <f t="shared" ref="G3:G66" si="2">F3*B3</f>
        <v>249661.9</v>
      </c>
      <c r="H3" s="12">
        <f>C3/NEP!$C$6</f>
        <v>1.2227443609022557</v>
      </c>
      <c r="I3" s="1">
        <f>NEP!$C$6-C3</f>
        <v>-1185</v>
      </c>
      <c r="J3" s="1">
        <f>'NWAU per episode Acute Adm'!E3-F3</f>
        <v>-1196.8500000000004</v>
      </c>
      <c r="K3" s="1">
        <f t="shared" ref="K3:K66" si="3">J3*B3</f>
        <v>-45480.300000000017</v>
      </c>
    </row>
    <row r="4" spans="1:11" x14ac:dyDescent="0.45">
      <c r="A4" t="s">
        <v>5</v>
      </c>
      <c r="B4">
        <v>72</v>
      </c>
      <c r="C4" s="1">
        <v>6320</v>
      </c>
      <c r="D4" s="12">
        <f>VLOOKUP(A4,'NWAU per episode Acute Adm'!$A$2:$C$389,3,FALSE)</f>
        <v>2.84</v>
      </c>
      <c r="E4" s="12">
        <f t="shared" si="0"/>
        <v>204.48</v>
      </c>
      <c r="F4" s="14">
        <f t="shared" si="1"/>
        <v>17948.8</v>
      </c>
      <c r="G4" s="14">
        <f t="shared" si="2"/>
        <v>1292313.5999999999</v>
      </c>
      <c r="H4" s="12">
        <f>C4/NEP!$C$6</f>
        <v>1.1879699248120301</v>
      </c>
      <c r="I4" s="1">
        <f>NEP!$C$6-C4</f>
        <v>-1000</v>
      </c>
      <c r="J4" s="1">
        <f>'NWAU per episode Acute Adm'!E4-F4</f>
        <v>-2840.0000000000018</v>
      </c>
      <c r="K4" s="1">
        <f t="shared" si="3"/>
        <v>-204480.00000000012</v>
      </c>
    </row>
    <row r="5" spans="1:11" x14ac:dyDescent="0.45">
      <c r="A5" t="s">
        <v>6</v>
      </c>
      <c r="B5">
        <v>86</v>
      </c>
      <c r="C5" s="1">
        <v>5464</v>
      </c>
      <c r="D5" s="12">
        <f>VLOOKUP(A5,'NWAU per episode Acute Adm'!$A$2:$C$389,3,FALSE)</f>
        <v>1.17</v>
      </c>
      <c r="E5" s="12">
        <f t="shared" si="0"/>
        <v>100.61999999999999</v>
      </c>
      <c r="F5" s="14">
        <f t="shared" si="1"/>
        <v>6392.8799999999992</v>
      </c>
      <c r="G5" s="14">
        <f t="shared" si="2"/>
        <v>549787.67999999993</v>
      </c>
      <c r="H5" s="12">
        <f>C5/NEP!$C$6</f>
        <v>1.0270676691729324</v>
      </c>
      <c r="I5" s="1">
        <f>NEP!$C$6-C5</f>
        <v>-144</v>
      </c>
      <c r="J5" s="1">
        <f>'NWAU per episode Acute Adm'!E5-F5</f>
        <v>-168.48000000000047</v>
      </c>
      <c r="K5" s="1">
        <f t="shared" si="3"/>
        <v>-14489.280000000041</v>
      </c>
    </row>
    <row r="6" spans="1:11" x14ac:dyDescent="0.45">
      <c r="A6" t="s">
        <v>7</v>
      </c>
      <c r="B6">
        <v>57</v>
      </c>
      <c r="C6" s="1">
        <v>7038</v>
      </c>
      <c r="D6" s="12">
        <f>VLOOKUP(A6,'NWAU per episode Acute Adm'!$A$2:$C$389,3,FALSE)</f>
        <v>2.2000000000000002</v>
      </c>
      <c r="E6" s="12">
        <f t="shared" si="0"/>
        <v>125.4</v>
      </c>
      <c r="F6" s="14">
        <f t="shared" si="1"/>
        <v>15483.6</v>
      </c>
      <c r="G6" s="14">
        <f t="shared" si="2"/>
        <v>882565.20000000007</v>
      </c>
      <c r="H6" s="12">
        <f>C6/NEP!$C$6</f>
        <v>1.3229323308270677</v>
      </c>
      <c r="I6" s="1">
        <f>NEP!$C$6-C6</f>
        <v>-1718</v>
      </c>
      <c r="J6" s="1">
        <f>'NWAU per episode Acute Adm'!E6-F6</f>
        <v>-3779.6000000000004</v>
      </c>
      <c r="K6" s="1">
        <f t="shared" si="3"/>
        <v>-215437.2</v>
      </c>
    </row>
    <row r="7" spans="1:11" x14ac:dyDescent="0.45">
      <c r="A7" t="s">
        <v>8</v>
      </c>
      <c r="B7">
        <v>43</v>
      </c>
      <c r="C7" s="1">
        <v>6444</v>
      </c>
      <c r="D7" s="12">
        <f>VLOOKUP(A7,'NWAU per episode Acute Adm'!$A$2:$C$389,3,FALSE)</f>
        <v>0.84</v>
      </c>
      <c r="E7" s="12">
        <f t="shared" si="0"/>
        <v>36.119999999999997</v>
      </c>
      <c r="F7" s="14">
        <f t="shared" si="1"/>
        <v>5412.96</v>
      </c>
      <c r="G7" s="14">
        <f t="shared" si="2"/>
        <v>232757.28</v>
      </c>
      <c r="H7" s="12">
        <f>C7/NEP!$C$6</f>
        <v>1.2112781954887217</v>
      </c>
      <c r="I7" s="1">
        <f>NEP!$C$6-C7</f>
        <v>-1124</v>
      </c>
      <c r="J7" s="1">
        <f>'NWAU per episode Acute Adm'!E7-F7</f>
        <v>-944.15999999999985</v>
      </c>
      <c r="K7" s="1">
        <f t="shared" si="3"/>
        <v>-40598.87999999999</v>
      </c>
    </row>
    <row r="8" spans="1:11" x14ac:dyDescent="0.45">
      <c r="A8" t="s">
        <v>9</v>
      </c>
      <c r="B8">
        <v>30</v>
      </c>
      <c r="C8" s="1">
        <v>5285</v>
      </c>
      <c r="D8" s="12">
        <f>VLOOKUP(A8,'NWAU per episode Acute Adm'!$A$2:$C$389,3,FALSE)</f>
        <v>0.95</v>
      </c>
      <c r="E8" s="12">
        <f t="shared" si="0"/>
        <v>28.5</v>
      </c>
      <c r="F8" s="14">
        <f t="shared" si="1"/>
        <v>5020.75</v>
      </c>
      <c r="G8" s="14">
        <f t="shared" si="2"/>
        <v>150622.5</v>
      </c>
      <c r="H8" s="12">
        <f>C8/NEP!$C$6</f>
        <v>0.99342105263157898</v>
      </c>
      <c r="I8" s="1">
        <f>NEP!$C$6-C8</f>
        <v>35</v>
      </c>
      <c r="J8" s="1">
        <f>'NWAU per episode Acute Adm'!E8-F8</f>
        <v>33.25</v>
      </c>
      <c r="K8" s="1">
        <f t="shared" si="3"/>
        <v>997.5</v>
      </c>
    </row>
    <row r="9" spans="1:11" x14ac:dyDescent="0.45">
      <c r="A9" t="s">
        <v>10</v>
      </c>
      <c r="B9">
        <v>31</v>
      </c>
      <c r="C9" s="1">
        <v>2418</v>
      </c>
      <c r="D9" s="12">
        <f>VLOOKUP(A9,'NWAU per episode Acute Adm'!$A$2:$C$389,3,FALSE)</f>
        <v>0.45</v>
      </c>
      <c r="E9" s="12">
        <f t="shared" si="0"/>
        <v>13.950000000000001</v>
      </c>
      <c r="F9" s="14">
        <f t="shared" si="1"/>
        <v>1088.1000000000001</v>
      </c>
      <c r="G9" s="14">
        <f t="shared" si="2"/>
        <v>33731.100000000006</v>
      </c>
      <c r="H9" s="12">
        <f>C9/NEP!$C$6</f>
        <v>0.4545112781954887</v>
      </c>
      <c r="I9" s="1">
        <f>NEP!$C$6-C9</f>
        <v>2902</v>
      </c>
      <c r="J9" s="1">
        <f>'NWAU per episode Acute Adm'!E9-F9</f>
        <v>1305.8999999999999</v>
      </c>
      <c r="K9" s="1">
        <f t="shared" si="3"/>
        <v>40482.899999999994</v>
      </c>
    </row>
    <row r="10" spans="1:11" x14ac:dyDescent="0.45">
      <c r="A10" t="s">
        <v>11</v>
      </c>
      <c r="B10">
        <v>48</v>
      </c>
      <c r="C10" s="1">
        <v>8204</v>
      </c>
      <c r="D10" s="12">
        <f>VLOOKUP(A10,'NWAU per episode Acute Adm'!$A$2:$C$389,3,FALSE)</f>
        <v>0.76</v>
      </c>
      <c r="E10" s="12">
        <f t="shared" si="0"/>
        <v>36.480000000000004</v>
      </c>
      <c r="F10" s="14">
        <f t="shared" si="1"/>
        <v>6235.04</v>
      </c>
      <c r="G10" s="14">
        <f t="shared" si="2"/>
        <v>299281.91999999998</v>
      </c>
      <c r="H10" s="12">
        <f>C10/NEP!$C$6</f>
        <v>1.5421052631578946</v>
      </c>
      <c r="I10" s="1">
        <f>NEP!$C$6-C10</f>
        <v>-2884</v>
      </c>
      <c r="J10" s="1">
        <f>'NWAU per episode Acute Adm'!E10-F10</f>
        <v>-2191.8399999999992</v>
      </c>
      <c r="K10" s="1">
        <f t="shared" si="3"/>
        <v>-105208.31999999996</v>
      </c>
    </row>
    <row r="11" spans="1:11" x14ac:dyDescent="0.45">
      <c r="A11" t="s">
        <v>12</v>
      </c>
      <c r="B11">
        <v>132</v>
      </c>
      <c r="C11" s="1">
        <v>4556</v>
      </c>
      <c r="D11" s="12">
        <f>VLOOKUP(A11,'NWAU per episode Acute Adm'!$A$2:$C$389,3,FALSE)</f>
        <v>0.42</v>
      </c>
      <c r="E11" s="12">
        <f t="shared" si="0"/>
        <v>55.44</v>
      </c>
      <c r="F11" s="14">
        <f t="shared" si="1"/>
        <v>1913.52</v>
      </c>
      <c r="G11" s="14">
        <f t="shared" si="2"/>
        <v>252584.63999999998</v>
      </c>
      <c r="H11" s="12">
        <f>C11/NEP!$C$6</f>
        <v>0.85639097744360904</v>
      </c>
      <c r="I11" s="1">
        <f>NEP!$C$6-C11</f>
        <v>764</v>
      </c>
      <c r="J11" s="1">
        <f>'NWAU per episode Acute Adm'!E11-F11</f>
        <v>320.88000000000011</v>
      </c>
      <c r="K11" s="1">
        <f t="shared" si="3"/>
        <v>42356.160000000018</v>
      </c>
    </row>
    <row r="12" spans="1:11" x14ac:dyDescent="0.45">
      <c r="A12" t="s">
        <v>13</v>
      </c>
      <c r="B12">
        <v>81</v>
      </c>
      <c r="C12" s="1">
        <v>8390</v>
      </c>
      <c r="D12" s="12">
        <f>VLOOKUP(A12,'NWAU per episode Acute Adm'!$A$2:$C$389,3,FALSE)</f>
        <v>0.2</v>
      </c>
      <c r="E12" s="12">
        <f t="shared" si="0"/>
        <v>16.2</v>
      </c>
      <c r="F12" s="14">
        <f t="shared" si="1"/>
        <v>1678</v>
      </c>
      <c r="G12" s="14">
        <f t="shared" si="2"/>
        <v>135918</v>
      </c>
      <c r="H12" s="12">
        <f>C12/NEP!$C$6</f>
        <v>1.5770676691729324</v>
      </c>
      <c r="I12" s="1">
        <f>NEP!$C$6-C12</f>
        <v>-3070</v>
      </c>
      <c r="J12" s="1">
        <f>'NWAU per episode Acute Adm'!E12-F12</f>
        <v>-614</v>
      </c>
      <c r="K12" s="1">
        <f t="shared" si="3"/>
        <v>-49734</v>
      </c>
    </row>
    <row r="13" spans="1:11" x14ac:dyDescent="0.45">
      <c r="A13" t="s">
        <v>14</v>
      </c>
      <c r="B13">
        <v>67</v>
      </c>
      <c r="C13" s="1">
        <v>6209</v>
      </c>
      <c r="D13" s="12">
        <f>VLOOKUP(A13,'NWAU per episode Acute Adm'!$A$2:$C$389,3,FALSE)</f>
        <v>0.35</v>
      </c>
      <c r="E13" s="12">
        <f t="shared" si="0"/>
        <v>23.45</v>
      </c>
      <c r="F13" s="14">
        <f t="shared" si="1"/>
        <v>2173.1499999999996</v>
      </c>
      <c r="G13" s="14">
        <f t="shared" si="2"/>
        <v>145601.04999999999</v>
      </c>
      <c r="H13" s="12">
        <f>C13/NEP!$C$6</f>
        <v>1.1671052631578946</v>
      </c>
      <c r="I13" s="1">
        <f>NEP!$C$6-C13</f>
        <v>-889</v>
      </c>
      <c r="J13" s="1">
        <f>'NWAU per episode Acute Adm'!E13-F13</f>
        <v>-311.14999999999964</v>
      </c>
      <c r="K13" s="1">
        <f t="shared" si="3"/>
        <v>-20847.049999999974</v>
      </c>
    </row>
    <row r="14" spans="1:11" x14ac:dyDescent="0.45">
      <c r="A14" t="s">
        <v>15</v>
      </c>
      <c r="B14">
        <v>204</v>
      </c>
      <c r="C14" s="1">
        <v>6201</v>
      </c>
      <c r="D14" s="12">
        <f>VLOOKUP(A14,'NWAU per episode Acute Adm'!$A$2:$C$389,3,FALSE)</f>
        <v>0.19</v>
      </c>
      <c r="E14" s="12">
        <f t="shared" si="0"/>
        <v>38.76</v>
      </c>
      <c r="F14" s="14">
        <f t="shared" si="1"/>
        <v>1178.19</v>
      </c>
      <c r="G14" s="14">
        <f t="shared" si="2"/>
        <v>240350.76</v>
      </c>
      <c r="H14" s="12">
        <f>C14/NEP!$C$6</f>
        <v>1.1656015037593985</v>
      </c>
      <c r="I14" s="1">
        <f>NEP!$C$6-C14</f>
        <v>-881</v>
      </c>
      <c r="J14" s="1">
        <f>'NWAU per episode Acute Adm'!E14-F14</f>
        <v>-167.3900000000001</v>
      </c>
      <c r="K14" s="1">
        <f t="shared" si="3"/>
        <v>-34147.560000000019</v>
      </c>
    </row>
    <row r="15" spans="1:11" x14ac:dyDescent="0.45">
      <c r="A15" t="s">
        <v>16</v>
      </c>
      <c r="B15">
        <v>64</v>
      </c>
      <c r="C15" s="1">
        <v>8618</v>
      </c>
      <c r="D15" s="12">
        <f>VLOOKUP(A15,'NWAU per episode Acute Adm'!$A$2:$C$389,3,FALSE)</f>
        <v>0.16</v>
      </c>
      <c r="E15" s="12">
        <f t="shared" si="0"/>
        <v>10.24</v>
      </c>
      <c r="F15" s="14">
        <f t="shared" si="1"/>
        <v>1378.88</v>
      </c>
      <c r="G15" s="14">
        <f t="shared" si="2"/>
        <v>88248.320000000007</v>
      </c>
      <c r="H15" s="12">
        <f>C15/NEP!$C$6</f>
        <v>1.6199248120300751</v>
      </c>
      <c r="I15" s="1">
        <f>NEP!$C$6-C15</f>
        <v>-3298</v>
      </c>
      <c r="J15" s="1">
        <f>'NWAU per episode Acute Adm'!E15-F15</f>
        <v>-527.68000000000006</v>
      </c>
      <c r="K15" s="1">
        <f t="shared" si="3"/>
        <v>-33771.520000000004</v>
      </c>
    </row>
    <row r="16" spans="1:11" x14ac:dyDescent="0.45">
      <c r="A16" t="s">
        <v>17</v>
      </c>
      <c r="B16">
        <v>45</v>
      </c>
      <c r="C16" s="1">
        <v>6954</v>
      </c>
      <c r="D16" s="12">
        <f>VLOOKUP(A16,'NWAU per episode Acute Adm'!$A$2:$C$389,3,FALSE)</f>
        <v>2.13</v>
      </c>
      <c r="E16" s="12">
        <f t="shared" si="0"/>
        <v>95.85</v>
      </c>
      <c r="F16" s="14">
        <f t="shared" si="1"/>
        <v>14812.019999999999</v>
      </c>
      <c r="G16" s="14">
        <f t="shared" si="2"/>
        <v>666540.89999999991</v>
      </c>
      <c r="H16" s="12">
        <f>C16/NEP!$C$6</f>
        <v>1.3071428571428572</v>
      </c>
      <c r="I16" s="1">
        <f>NEP!$C$6-C16</f>
        <v>-1634</v>
      </c>
      <c r="J16" s="1">
        <f>'NWAU per episode Acute Adm'!E16-F16</f>
        <v>-3480.42</v>
      </c>
      <c r="K16" s="1">
        <f t="shared" si="3"/>
        <v>-156618.9</v>
      </c>
    </row>
    <row r="17" spans="1:11" x14ac:dyDescent="0.45">
      <c r="A17" t="s">
        <v>18</v>
      </c>
      <c r="B17">
        <v>104</v>
      </c>
      <c r="C17" s="1">
        <v>8420</v>
      </c>
      <c r="D17" s="12">
        <f>VLOOKUP(A17,'NWAU per episode Acute Adm'!$A$2:$C$389,3,FALSE)</f>
        <v>0.57999999999999996</v>
      </c>
      <c r="E17" s="12">
        <f t="shared" si="0"/>
        <v>60.319999999999993</v>
      </c>
      <c r="F17" s="14">
        <f t="shared" si="1"/>
        <v>4883.5999999999995</v>
      </c>
      <c r="G17" s="14">
        <f t="shared" si="2"/>
        <v>507894.39999999997</v>
      </c>
      <c r="H17" s="12">
        <f>C17/NEP!$C$6</f>
        <v>1.5827067669172932</v>
      </c>
      <c r="I17" s="1">
        <f>NEP!$C$6-C17</f>
        <v>-3100</v>
      </c>
      <c r="J17" s="1">
        <f>'NWAU per episode Acute Adm'!E17-F17</f>
        <v>-1798</v>
      </c>
      <c r="K17" s="1">
        <f t="shared" si="3"/>
        <v>-186992</v>
      </c>
    </row>
    <row r="18" spans="1:11" x14ac:dyDescent="0.45">
      <c r="A18" t="s">
        <v>19</v>
      </c>
      <c r="B18">
        <v>525</v>
      </c>
      <c r="C18" s="1">
        <v>7738</v>
      </c>
      <c r="D18" s="12">
        <f>VLOOKUP(A18,'NWAU per episode Acute Adm'!$A$2:$C$389,3,FALSE)</f>
        <v>0.53</v>
      </c>
      <c r="E18" s="12">
        <f t="shared" si="0"/>
        <v>278.25</v>
      </c>
      <c r="F18" s="14">
        <f t="shared" si="1"/>
        <v>4101.1400000000003</v>
      </c>
      <c r="G18" s="14">
        <f t="shared" si="2"/>
        <v>2153098.5</v>
      </c>
      <c r="H18" s="12">
        <f>C18/NEP!$C$6</f>
        <v>1.4545112781954888</v>
      </c>
      <c r="I18" s="1">
        <f>NEP!$C$6-C18</f>
        <v>-2418</v>
      </c>
      <c r="J18" s="1">
        <f>'NWAU per episode Acute Adm'!E18-F18</f>
        <v>-1281.5400000000004</v>
      </c>
      <c r="K18" s="1">
        <f t="shared" si="3"/>
        <v>-672808.50000000023</v>
      </c>
    </row>
    <row r="19" spans="1:11" x14ac:dyDescent="0.45">
      <c r="A19" t="s">
        <v>20</v>
      </c>
      <c r="B19">
        <v>32</v>
      </c>
      <c r="C19" s="1">
        <v>6120</v>
      </c>
      <c r="D19" s="12">
        <f>VLOOKUP(A19,'NWAU per episode Acute Adm'!$A$2:$C$389,3,FALSE)</f>
        <v>0.2</v>
      </c>
      <c r="E19" s="12">
        <f t="shared" si="0"/>
        <v>6.4</v>
      </c>
      <c r="F19" s="14">
        <f t="shared" si="1"/>
        <v>1224</v>
      </c>
      <c r="G19" s="14">
        <f t="shared" si="2"/>
        <v>39168</v>
      </c>
      <c r="H19" s="12">
        <f>C19/NEP!$C$6</f>
        <v>1.1503759398496241</v>
      </c>
      <c r="I19" s="1">
        <f>NEP!$C$6-C19</f>
        <v>-800</v>
      </c>
      <c r="J19" s="1">
        <f>'NWAU per episode Acute Adm'!E19-F19</f>
        <v>-160</v>
      </c>
      <c r="K19" s="1">
        <f t="shared" si="3"/>
        <v>-5120</v>
      </c>
    </row>
    <row r="20" spans="1:11" x14ac:dyDescent="0.45">
      <c r="A20" t="s">
        <v>21</v>
      </c>
      <c r="B20">
        <v>132</v>
      </c>
      <c r="C20" s="1">
        <v>11633</v>
      </c>
      <c r="D20" s="12">
        <f>VLOOKUP(A20,'NWAU per episode Acute Adm'!$A$2:$C$389,3,FALSE)</f>
        <v>1.46</v>
      </c>
      <c r="E20" s="12">
        <f t="shared" si="0"/>
        <v>192.72</v>
      </c>
      <c r="F20" s="14">
        <f t="shared" si="1"/>
        <v>16984.18</v>
      </c>
      <c r="G20" s="14">
        <f t="shared" si="2"/>
        <v>2241911.7600000002</v>
      </c>
      <c r="H20" s="12">
        <f>C20/NEP!$C$6</f>
        <v>2.1866541353383457</v>
      </c>
      <c r="I20" s="1">
        <f>NEP!$C$6-C20</f>
        <v>-6313</v>
      </c>
      <c r="J20" s="1">
        <f>'NWAU per episode Acute Adm'!E20-F20</f>
        <v>-9216.98</v>
      </c>
      <c r="K20" s="1">
        <f t="shared" si="3"/>
        <v>-1216641.3599999999</v>
      </c>
    </row>
    <row r="21" spans="1:11" x14ac:dyDescent="0.45">
      <c r="A21" t="s">
        <v>22</v>
      </c>
      <c r="B21">
        <v>47</v>
      </c>
      <c r="C21" s="1">
        <v>11475</v>
      </c>
      <c r="D21" s="12">
        <f>VLOOKUP(A21,'NWAU per episode Acute Adm'!$A$2:$C$389,3,FALSE)</f>
        <v>1.0900000000000001</v>
      </c>
      <c r="E21" s="12">
        <f t="shared" si="0"/>
        <v>51.230000000000004</v>
      </c>
      <c r="F21" s="14">
        <f t="shared" si="1"/>
        <v>12507.750000000002</v>
      </c>
      <c r="G21" s="14">
        <f t="shared" si="2"/>
        <v>587864.25000000012</v>
      </c>
      <c r="H21" s="12">
        <f>C21/NEP!$C$6</f>
        <v>2.1569548872180451</v>
      </c>
      <c r="I21" s="1">
        <f>NEP!$C$6-C21</f>
        <v>-6155</v>
      </c>
      <c r="J21" s="1">
        <f>'NWAU per episode Acute Adm'!E21-F21</f>
        <v>-6708.9500000000007</v>
      </c>
      <c r="K21" s="1">
        <f t="shared" si="3"/>
        <v>-315320.65000000002</v>
      </c>
    </row>
    <row r="22" spans="1:11" x14ac:dyDescent="0.45">
      <c r="A22" t="s">
        <v>23</v>
      </c>
      <c r="B22">
        <v>83</v>
      </c>
      <c r="C22" s="1">
        <v>7487</v>
      </c>
      <c r="D22" s="12">
        <f>VLOOKUP(A22,'NWAU per episode Acute Adm'!$A$2:$C$389,3,FALSE)</f>
        <v>0.81</v>
      </c>
      <c r="E22" s="12">
        <f t="shared" si="0"/>
        <v>67.23</v>
      </c>
      <c r="F22" s="14">
        <f t="shared" si="1"/>
        <v>6064.47</v>
      </c>
      <c r="G22" s="14">
        <f t="shared" si="2"/>
        <v>503351.01</v>
      </c>
      <c r="H22" s="12">
        <f>C22/NEP!$C$6</f>
        <v>1.4073308270676692</v>
      </c>
      <c r="I22" s="1">
        <f>NEP!$C$6-C22</f>
        <v>-2167</v>
      </c>
      <c r="J22" s="1">
        <f>'NWAU per episode Acute Adm'!E22-F22</f>
        <v>-1755.2699999999995</v>
      </c>
      <c r="K22" s="1">
        <f t="shared" si="3"/>
        <v>-145687.40999999997</v>
      </c>
    </row>
    <row r="23" spans="1:11" x14ac:dyDescent="0.45">
      <c r="A23" t="s">
        <v>24</v>
      </c>
      <c r="B23">
        <v>31</v>
      </c>
      <c r="C23" s="1">
        <v>5620</v>
      </c>
      <c r="D23" s="12">
        <f>VLOOKUP(A23,'NWAU per episode Acute Adm'!$A$2:$C$389,3,FALSE)</f>
        <v>0.83</v>
      </c>
      <c r="E23" s="12">
        <f t="shared" si="0"/>
        <v>25.73</v>
      </c>
      <c r="F23" s="14">
        <f t="shared" si="1"/>
        <v>4664.5999999999995</v>
      </c>
      <c r="G23" s="14">
        <f t="shared" si="2"/>
        <v>144602.59999999998</v>
      </c>
      <c r="H23" s="12">
        <f>C23/NEP!$C$6</f>
        <v>1.0563909774436091</v>
      </c>
      <c r="I23" s="1">
        <f>NEP!$C$6-C23</f>
        <v>-300</v>
      </c>
      <c r="J23" s="1">
        <f>'NWAU per episode Acute Adm'!E23-F23</f>
        <v>-248.99999999999909</v>
      </c>
      <c r="K23" s="1">
        <f t="shared" si="3"/>
        <v>-7718.9999999999718</v>
      </c>
    </row>
    <row r="24" spans="1:11" x14ac:dyDescent="0.45">
      <c r="A24" t="s">
        <v>25</v>
      </c>
      <c r="B24">
        <v>61</v>
      </c>
      <c r="C24" s="1">
        <v>10293</v>
      </c>
      <c r="D24" s="12">
        <f>VLOOKUP(A24,'NWAU per episode Acute Adm'!$A$2:$C$389,3,FALSE)</f>
        <v>0.44</v>
      </c>
      <c r="E24" s="12">
        <f t="shared" si="0"/>
        <v>26.84</v>
      </c>
      <c r="F24" s="14">
        <f t="shared" si="1"/>
        <v>4528.92</v>
      </c>
      <c r="G24" s="14">
        <f t="shared" si="2"/>
        <v>276264.12</v>
      </c>
      <c r="H24" s="12">
        <f>C24/NEP!$C$6</f>
        <v>1.9347744360902255</v>
      </c>
      <c r="I24" s="1">
        <f>NEP!$C$6-C24</f>
        <v>-4973</v>
      </c>
      <c r="J24" s="1">
        <f>'NWAU per episode Acute Adm'!E24-F24</f>
        <v>-2188.1200000000003</v>
      </c>
      <c r="K24" s="1">
        <f t="shared" si="3"/>
        <v>-133475.32</v>
      </c>
    </row>
    <row r="25" spans="1:11" x14ac:dyDescent="0.45">
      <c r="A25" t="s">
        <v>26</v>
      </c>
      <c r="B25">
        <v>186</v>
      </c>
      <c r="C25" s="1">
        <v>7331</v>
      </c>
      <c r="D25" s="12">
        <f>VLOOKUP(A25,'NWAU per episode Acute Adm'!$A$2:$C$389,3,FALSE)</f>
        <v>0.23</v>
      </c>
      <c r="E25" s="12">
        <f t="shared" si="0"/>
        <v>42.78</v>
      </c>
      <c r="F25" s="14">
        <f t="shared" si="1"/>
        <v>1686.13</v>
      </c>
      <c r="G25" s="14">
        <f t="shared" si="2"/>
        <v>313620.18</v>
      </c>
      <c r="H25" s="12">
        <f>C25/NEP!$C$6</f>
        <v>1.3780075187969925</v>
      </c>
      <c r="I25" s="1">
        <f>NEP!$C$6-C25</f>
        <v>-2011</v>
      </c>
      <c r="J25" s="1">
        <f>'NWAU per episode Acute Adm'!E25-F25</f>
        <v>-462.53</v>
      </c>
      <c r="K25" s="1">
        <f t="shared" si="3"/>
        <v>-86030.58</v>
      </c>
    </row>
    <row r="26" spans="1:11" x14ac:dyDescent="0.45">
      <c r="A26" t="s">
        <v>27</v>
      </c>
      <c r="B26">
        <v>70</v>
      </c>
      <c r="C26" s="1">
        <v>8893</v>
      </c>
      <c r="D26" s="12">
        <f>VLOOKUP(A26,'NWAU per episode Acute Adm'!$A$2:$C$389,3,FALSE)</f>
        <v>0.27</v>
      </c>
      <c r="E26" s="12">
        <f t="shared" si="0"/>
        <v>18.900000000000002</v>
      </c>
      <c r="F26" s="14">
        <f t="shared" si="1"/>
        <v>2401.11</v>
      </c>
      <c r="G26" s="14">
        <f t="shared" si="2"/>
        <v>168077.7</v>
      </c>
      <c r="H26" s="12">
        <f>C26/NEP!$C$6</f>
        <v>1.6716165413533834</v>
      </c>
      <c r="I26" s="1">
        <f>NEP!$C$6-C26</f>
        <v>-3573</v>
      </c>
      <c r="J26" s="1">
        <f>'NWAU per episode Acute Adm'!E26-F26</f>
        <v>-964.70999999999981</v>
      </c>
      <c r="K26" s="1">
        <f t="shared" si="3"/>
        <v>-67529.699999999983</v>
      </c>
    </row>
    <row r="27" spans="1:11" x14ac:dyDescent="0.45">
      <c r="A27" t="s">
        <v>28</v>
      </c>
      <c r="B27">
        <v>58</v>
      </c>
      <c r="C27" s="1">
        <v>8341</v>
      </c>
      <c r="D27" s="12">
        <f>VLOOKUP(A27,'NWAU per episode Acute Adm'!$A$2:$C$389,3,FALSE)</f>
        <v>0.27</v>
      </c>
      <c r="E27" s="12">
        <f t="shared" si="0"/>
        <v>15.66</v>
      </c>
      <c r="F27" s="14">
        <f t="shared" si="1"/>
        <v>2252.0700000000002</v>
      </c>
      <c r="G27" s="14">
        <f t="shared" si="2"/>
        <v>130620.06000000001</v>
      </c>
      <c r="H27" s="12">
        <f>C27/NEP!$C$6</f>
        <v>1.5678571428571428</v>
      </c>
      <c r="I27" s="1">
        <f>NEP!$C$6-C27</f>
        <v>-3021</v>
      </c>
      <c r="J27" s="1">
        <f>'NWAU per episode Acute Adm'!E27-F27</f>
        <v>-815.6700000000003</v>
      </c>
      <c r="K27" s="1">
        <f t="shared" si="3"/>
        <v>-47308.860000000015</v>
      </c>
    </row>
    <row r="28" spans="1:11" x14ac:dyDescent="0.45">
      <c r="A28" t="s">
        <v>29</v>
      </c>
      <c r="B28">
        <v>30</v>
      </c>
      <c r="C28" s="1">
        <v>7567</v>
      </c>
      <c r="D28" s="12">
        <f>VLOOKUP(A28,'NWAU per episode Acute Adm'!$A$2:$C$389,3,FALSE)</f>
        <v>0.25</v>
      </c>
      <c r="E28" s="12">
        <f t="shared" si="0"/>
        <v>7.5</v>
      </c>
      <c r="F28" s="14">
        <f t="shared" si="1"/>
        <v>1891.75</v>
      </c>
      <c r="G28" s="14">
        <f t="shared" si="2"/>
        <v>56752.5</v>
      </c>
      <c r="H28" s="12">
        <f>C28/NEP!$C$6</f>
        <v>1.4223684210526315</v>
      </c>
      <c r="I28" s="1">
        <f>NEP!$C$6-C28</f>
        <v>-2247</v>
      </c>
      <c r="J28" s="1">
        <f>'NWAU per episode Acute Adm'!E28-F28</f>
        <v>-561.75</v>
      </c>
      <c r="K28" s="1">
        <f t="shared" si="3"/>
        <v>-16852.5</v>
      </c>
    </row>
    <row r="29" spans="1:11" x14ac:dyDescent="0.45">
      <c r="A29" t="s">
        <v>30</v>
      </c>
      <c r="B29">
        <v>42</v>
      </c>
      <c r="C29" s="1">
        <v>12160</v>
      </c>
      <c r="D29" s="12">
        <f>VLOOKUP(A29,'NWAU per episode Acute Adm'!$A$2:$C$389,3,FALSE)</f>
        <v>0.26</v>
      </c>
      <c r="E29" s="12">
        <f t="shared" si="0"/>
        <v>10.92</v>
      </c>
      <c r="F29" s="14">
        <f t="shared" si="1"/>
        <v>3161.6</v>
      </c>
      <c r="G29" s="14">
        <f t="shared" si="2"/>
        <v>132787.19999999998</v>
      </c>
      <c r="H29" s="12">
        <f>C29/NEP!$C$6</f>
        <v>2.2857142857142856</v>
      </c>
      <c r="I29" s="1">
        <f>NEP!$C$6-C29</f>
        <v>-6840</v>
      </c>
      <c r="J29" s="1">
        <f>'NWAU per episode Acute Adm'!E29-F29</f>
        <v>-1778.3999999999999</v>
      </c>
      <c r="K29" s="1">
        <f t="shared" si="3"/>
        <v>-74692.799999999988</v>
      </c>
    </row>
    <row r="30" spans="1:11" x14ac:dyDescent="0.45">
      <c r="A30" t="s">
        <v>31</v>
      </c>
      <c r="B30">
        <v>43</v>
      </c>
      <c r="C30" s="1">
        <v>9376</v>
      </c>
      <c r="D30" s="12">
        <f>VLOOKUP(A30,'NWAU per episode Acute Adm'!$A$2:$C$389,3,FALSE)</f>
        <v>0.27</v>
      </c>
      <c r="E30" s="12">
        <f t="shared" si="0"/>
        <v>11.610000000000001</v>
      </c>
      <c r="F30" s="14">
        <f t="shared" si="1"/>
        <v>2531.52</v>
      </c>
      <c r="G30" s="14">
        <f t="shared" si="2"/>
        <v>108855.36</v>
      </c>
      <c r="H30" s="12">
        <f>C30/NEP!$C$6</f>
        <v>1.762406015037594</v>
      </c>
      <c r="I30" s="1">
        <f>NEP!$C$6-C30</f>
        <v>-4056</v>
      </c>
      <c r="J30" s="1">
        <f>'NWAU per episode Acute Adm'!E30-F30</f>
        <v>-1095.1199999999999</v>
      </c>
      <c r="K30" s="1">
        <f t="shared" si="3"/>
        <v>-47090.159999999996</v>
      </c>
    </row>
    <row r="31" spans="1:11" x14ac:dyDescent="0.45">
      <c r="A31" t="s">
        <v>32</v>
      </c>
      <c r="B31">
        <v>45</v>
      </c>
      <c r="C31" s="1">
        <v>6240</v>
      </c>
      <c r="D31" s="12">
        <f>VLOOKUP(A31,'NWAU per episode Acute Adm'!$A$2:$C$389,3,FALSE)</f>
        <v>3.69</v>
      </c>
      <c r="E31" s="12">
        <f t="shared" si="0"/>
        <v>166.05</v>
      </c>
      <c r="F31" s="14">
        <f t="shared" si="1"/>
        <v>23025.599999999999</v>
      </c>
      <c r="G31" s="14">
        <f t="shared" si="2"/>
        <v>1036151.9999999999</v>
      </c>
      <c r="H31" s="12">
        <f>C31/NEP!$C$6</f>
        <v>1.1729323308270676</v>
      </c>
      <c r="I31" s="1">
        <f>NEP!$C$6-C31</f>
        <v>-920</v>
      </c>
      <c r="J31" s="1">
        <f>'NWAU per episode Acute Adm'!E31-F31</f>
        <v>-3394.7999999999956</v>
      </c>
      <c r="K31" s="1">
        <f t="shared" si="3"/>
        <v>-152765.9999999998</v>
      </c>
    </row>
    <row r="32" spans="1:11" x14ac:dyDescent="0.45">
      <c r="A32" t="s">
        <v>33</v>
      </c>
      <c r="B32">
        <v>30</v>
      </c>
      <c r="C32" s="1">
        <v>6984</v>
      </c>
      <c r="D32" s="12">
        <f>VLOOKUP(A32,'NWAU per episode Acute Adm'!$A$2:$C$389,3,FALSE)</f>
        <v>2.89</v>
      </c>
      <c r="E32" s="12">
        <f t="shared" si="0"/>
        <v>86.7</v>
      </c>
      <c r="F32" s="14">
        <f t="shared" si="1"/>
        <v>20183.760000000002</v>
      </c>
      <c r="G32" s="14">
        <f t="shared" si="2"/>
        <v>605512.80000000005</v>
      </c>
      <c r="H32" s="12">
        <f>C32/NEP!$C$6</f>
        <v>1.3127819548872179</v>
      </c>
      <c r="I32" s="1">
        <f>NEP!$C$6-C32</f>
        <v>-1664</v>
      </c>
      <c r="J32" s="1">
        <f>'NWAU per episode Acute Adm'!E32-F32</f>
        <v>-4808.9600000000028</v>
      </c>
      <c r="K32" s="1">
        <f t="shared" si="3"/>
        <v>-144268.80000000008</v>
      </c>
    </row>
    <row r="33" spans="1:11" x14ac:dyDescent="0.45">
      <c r="A33" t="s">
        <v>34</v>
      </c>
      <c r="B33">
        <v>51</v>
      </c>
      <c r="C33" s="1">
        <v>7228</v>
      </c>
      <c r="D33" s="12">
        <f>VLOOKUP(A33,'NWAU per episode Acute Adm'!$A$2:$C$389,3,FALSE)</f>
        <v>0.64</v>
      </c>
      <c r="E33" s="12">
        <f t="shared" si="0"/>
        <v>32.64</v>
      </c>
      <c r="F33" s="14">
        <f t="shared" si="1"/>
        <v>4625.92</v>
      </c>
      <c r="G33" s="14">
        <f t="shared" si="2"/>
        <v>235921.92000000001</v>
      </c>
      <c r="H33" s="12">
        <f>C33/NEP!$C$6</f>
        <v>1.3586466165413533</v>
      </c>
      <c r="I33" s="1">
        <f>NEP!$C$6-C33</f>
        <v>-1908</v>
      </c>
      <c r="J33" s="1">
        <f>'NWAU per episode Acute Adm'!E33-F33</f>
        <v>-1221.1199999999999</v>
      </c>
      <c r="K33" s="1">
        <f t="shared" si="3"/>
        <v>-62277.119999999995</v>
      </c>
    </row>
    <row r="34" spans="1:11" x14ac:dyDescent="0.45">
      <c r="A34" t="s">
        <v>35</v>
      </c>
      <c r="B34">
        <v>316</v>
      </c>
      <c r="C34" s="1">
        <v>7283</v>
      </c>
      <c r="D34" s="12">
        <f>VLOOKUP(A34,'NWAU per episode Acute Adm'!$A$2:$C$389,3,FALSE)</f>
        <v>1.7</v>
      </c>
      <c r="E34" s="12">
        <f t="shared" si="0"/>
        <v>537.19999999999993</v>
      </c>
      <c r="F34" s="14">
        <f t="shared" si="1"/>
        <v>12381.1</v>
      </c>
      <c r="G34" s="14">
        <f t="shared" si="2"/>
        <v>3912427.6</v>
      </c>
      <c r="H34" s="12">
        <f>C34/NEP!$C$6</f>
        <v>1.3689849624060151</v>
      </c>
      <c r="I34" s="1">
        <f>NEP!$C$6-C34</f>
        <v>-1963</v>
      </c>
      <c r="J34" s="1">
        <f>'NWAU per episode Acute Adm'!E34-F34</f>
        <v>-3337.1000000000022</v>
      </c>
      <c r="K34" s="1">
        <f t="shared" si="3"/>
        <v>-1054523.6000000008</v>
      </c>
    </row>
    <row r="35" spans="1:11" x14ac:dyDescent="0.45">
      <c r="A35" t="s">
        <v>36</v>
      </c>
      <c r="B35">
        <v>296</v>
      </c>
      <c r="C35" s="1">
        <v>7108</v>
      </c>
      <c r="D35" s="12">
        <f>VLOOKUP(A35,'NWAU per episode Acute Adm'!$A$2:$C$389,3,FALSE)</f>
        <v>0.65</v>
      </c>
      <c r="E35" s="12">
        <f t="shared" si="0"/>
        <v>192.4</v>
      </c>
      <c r="F35" s="14">
        <f t="shared" si="1"/>
        <v>4620.2</v>
      </c>
      <c r="G35" s="14">
        <f t="shared" si="2"/>
        <v>1367579.2</v>
      </c>
      <c r="H35" s="12">
        <f>C35/NEP!$C$6</f>
        <v>1.3360902255639098</v>
      </c>
      <c r="I35" s="1">
        <f>NEP!$C$6-C35</f>
        <v>-1788</v>
      </c>
      <c r="J35" s="1">
        <f>'NWAU per episode Acute Adm'!E35-F35</f>
        <v>-1162.1999999999998</v>
      </c>
      <c r="K35" s="1">
        <f t="shared" si="3"/>
        <v>-344011.19999999995</v>
      </c>
    </row>
    <row r="36" spans="1:11" x14ac:dyDescent="0.45">
      <c r="A36" t="s">
        <v>37</v>
      </c>
      <c r="B36">
        <v>131</v>
      </c>
      <c r="C36" s="1">
        <v>7250</v>
      </c>
      <c r="D36" s="12">
        <f>VLOOKUP(A36,'NWAU per episode Acute Adm'!$A$2:$C$389,3,FALSE)</f>
        <v>1.56</v>
      </c>
      <c r="E36" s="12">
        <f t="shared" si="0"/>
        <v>204.36</v>
      </c>
      <c r="F36" s="14">
        <f t="shared" si="1"/>
        <v>11310</v>
      </c>
      <c r="G36" s="14">
        <f t="shared" si="2"/>
        <v>1481610</v>
      </c>
      <c r="H36" s="12">
        <f>C36/NEP!$C$6</f>
        <v>1.362781954887218</v>
      </c>
      <c r="I36" s="1">
        <f>NEP!$C$6-C36</f>
        <v>-1930</v>
      </c>
      <c r="J36" s="1">
        <f>'NWAU per episode Acute Adm'!E36-F36</f>
        <v>-3010.7999999999993</v>
      </c>
      <c r="K36" s="1">
        <f t="shared" si="3"/>
        <v>-394414.79999999993</v>
      </c>
    </row>
    <row r="37" spans="1:11" x14ac:dyDescent="0.45">
      <c r="A37" t="s">
        <v>38</v>
      </c>
      <c r="B37">
        <v>228</v>
      </c>
      <c r="C37" s="1">
        <v>7784</v>
      </c>
      <c r="D37" s="12">
        <f>VLOOKUP(A37,'NWAU per episode Acute Adm'!$A$2:$C$389,3,FALSE)</f>
        <v>0.66</v>
      </c>
      <c r="E37" s="12">
        <f t="shared" si="0"/>
        <v>150.48000000000002</v>
      </c>
      <c r="F37" s="14">
        <f t="shared" si="1"/>
        <v>5137.4400000000005</v>
      </c>
      <c r="G37" s="14">
        <f t="shared" si="2"/>
        <v>1171336.32</v>
      </c>
      <c r="H37" s="12">
        <f>C37/NEP!$C$6</f>
        <v>1.4631578947368422</v>
      </c>
      <c r="I37" s="1">
        <f>NEP!$C$6-C37</f>
        <v>-2464</v>
      </c>
      <c r="J37" s="1">
        <f>'NWAU per episode Acute Adm'!E37-F37</f>
        <v>-1626.2400000000002</v>
      </c>
      <c r="K37" s="1">
        <f t="shared" si="3"/>
        <v>-370782.72000000003</v>
      </c>
    </row>
    <row r="38" spans="1:11" x14ac:dyDescent="0.45">
      <c r="A38" t="s">
        <v>39</v>
      </c>
      <c r="B38">
        <v>37</v>
      </c>
      <c r="C38" s="1">
        <v>8533</v>
      </c>
      <c r="D38" s="12">
        <f>VLOOKUP(A38,'NWAU per episode Acute Adm'!$A$2:$C$389,3,FALSE)</f>
        <v>0.71</v>
      </c>
      <c r="E38" s="12">
        <f t="shared" si="0"/>
        <v>26.27</v>
      </c>
      <c r="F38" s="14">
        <f t="shared" si="1"/>
        <v>6058.4299999999994</v>
      </c>
      <c r="G38" s="14">
        <f t="shared" si="2"/>
        <v>224161.90999999997</v>
      </c>
      <c r="H38" s="12">
        <f>C38/NEP!$C$6</f>
        <v>1.6039473684210526</v>
      </c>
      <c r="I38" s="1">
        <f>NEP!$C$6-C38</f>
        <v>-3213</v>
      </c>
      <c r="J38" s="1">
        <f>'NWAU per episode Acute Adm'!E38-F38</f>
        <v>-2281.2299999999996</v>
      </c>
      <c r="K38" s="1">
        <f t="shared" si="3"/>
        <v>-84405.50999999998</v>
      </c>
    </row>
    <row r="39" spans="1:11" x14ac:dyDescent="0.45">
      <c r="A39" t="s">
        <v>40</v>
      </c>
      <c r="B39">
        <v>82</v>
      </c>
      <c r="C39" s="1">
        <v>6393</v>
      </c>
      <c r="D39" s="12">
        <f>VLOOKUP(A39,'NWAU per episode Acute Adm'!$A$2:$C$389,3,FALSE)</f>
        <v>0.25</v>
      </c>
      <c r="E39" s="12">
        <f t="shared" si="0"/>
        <v>20.5</v>
      </c>
      <c r="F39" s="14">
        <f t="shared" si="1"/>
        <v>1598.25</v>
      </c>
      <c r="G39" s="14">
        <f t="shared" si="2"/>
        <v>131056.5</v>
      </c>
      <c r="H39" s="12">
        <f>C39/NEP!$C$6</f>
        <v>1.2016917293233083</v>
      </c>
      <c r="I39" s="1">
        <f>NEP!$C$6-C39</f>
        <v>-1073</v>
      </c>
      <c r="J39" s="1">
        <f>'NWAU per episode Acute Adm'!E39-F39</f>
        <v>-268.25</v>
      </c>
      <c r="K39" s="1">
        <f t="shared" si="3"/>
        <v>-21996.5</v>
      </c>
    </row>
    <row r="40" spans="1:11" x14ac:dyDescent="0.45">
      <c r="A40" t="s">
        <v>41</v>
      </c>
      <c r="B40">
        <v>31</v>
      </c>
      <c r="C40" s="1">
        <v>6943</v>
      </c>
      <c r="D40" s="12">
        <f>VLOOKUP(A40,'NWAU per episode Acute Adm'!$A$2:$C$389,3,FALSE)</f>
        <v>1.08</v>
      </c>
      <c r="E40" s="12">
        <f t="shared" si="0"/>
        <v>33.480000000000004</v>
      </c>
      <c r="F40" s="14">
        <f t="shared" si="1"/>
        <v>7498.4400000000005</v>
      </c>
      <c r="G40" s="14">
        <f t="shared" si="2"/>
        <v>232451.64</v>
      </c>
      <c r="H40" s="12">
        <f>C40/NEP!$C$6</f>
        <v>1.3050751879699247</v>
      </c>
      <c r="I40" s="1">
        <f>NEP!$C$6-C40</f>
        <v>-1623</v>
      </c>
      <c r="J40" s="1">
        <f>'NWAU per episode Acute Adm'!E40-F40</f>
        <v>-1752.8399999999992</v>
      </c>
      <c r="K40" s="1">
        <f t="shared" si="3"/>
        <v>-54338.039999999979</v>
      </c>
    </row>
    <row r="41" spans="1:11" x14ac:dyDescent="0.45">
      <c r="A41" t="s">
        <v>42</v>
      </c>
      <c r="B41">
        <v>51</v>
      </c>
      <c r="C41" s="1">
        <v>7613</v>
      </c>
      <c r="D41" s="12">
        <f>VLOOKUP(A41,'NWAU per episode Acute Adm'!$A$2:$C$389,3,FALSE)</f>
        <v>0.33</v>
      </c>
      <c r="E41" s="12">
        <f t="shared" si="0"/>
        <v>16.830000000000002</v>
      </c>
      <c r="F41" s="14">
        <f t="shared" si="1"/>
        <v>2512.29</v>
      </c>
      <c r="G41" s="14">
        <f t="shared" si="2"/>
        <v>128126.79</v>
      </c>
      <c r="H41" s="12">
        <f>C41/NEP!$C$6</f>
        <v>1.431015037593985</v>
      </c>
      <c r="I41" s="1">
        <f>NEP!$C$6-C41</f>
        <v>-2293</v>
      </c>
      <c r="J41" s="1">
        <f>'NWAU per episode Acute Adm'!E41-F41</f>
        <v>-756.68999999999983</v>
      </c>
      <c r="K41" s="1">
        <f t="shared" si="3"/>
        <v>-38591.189999999988</v>
      </c>
    </row>
    <row r="42" spans="1:11" x14ac:dyDescent="0.45">
      <c r="A42" t="s">
        <v>43</v>
      </c>
      <c r="B42">
        <v>40</v>
      </c>
      <c r="C42" s="1">
        <v>6928</v>
      </c>
      <c r="D42" s="12">
        <f>VLOOKUP(A42,'NWAU per episode Acute Adm'!$A$2:$C$389,3,FALSE)</f>
        <v>2.3199999999999998</v>
      </c>
      <c r="E42" s="12">
        <f t="shared" si="0"/>
        <v>92.8</v>
      </c>
      <c r="F42" s="14">
        <f t="shared" si="1"/>
        <v>16072.96</v>
      </c>
      <c r="G42" s="14">
        <f t="shared" si="2"/>
        <v>642918.39999999991</v>
      </c>
      <c r="H42" s="12">
        <f>C42/NEP!$C$6</f>
        <v>1.3022556390977444</v>
      </c>
      <c r="I42" s="1">
        <f>NEP!$C$6-C42</f>
        <v>-1608</v>
      </c>
      <c r="J42" s="1">
        <f>'NWAU per episode Acute Adm'!E42-F42</f>
        <v>-3730.5599999999995</v>
      </c>
      <c r="K42" s="1">
        <f t="shared" si="3"/>
        <v>-149222.39999999997</v>
      </c>
    </row>
    <row r="43" spans="1:11" x14ac:dyDescent="0.45">
      <c r="A43" t="s">
        <v>44</v>
      </c>
      <c r="B43">
        <v>35</v>
      </c>
      <c r="C43" s="1">
        <v>8591</v>
      </c>
      <c r="D43" s="12">
        <f>VLOOKUP(A43,'NWAU per episode Acute Adm'!$A$2:$C$389,3,FALSE)</f>
        <v>0.99</v>
      </c>
      <c r="E43" s="12">
        <f t="shared" si="0"/>
        <v>34.65</v>
      </c>
      <c r="F43" s="14">
        <f t="shared" si="1"/>
        <v>8505.09</v>
      </c>
      <c r="G43" s="14">
        <f t="shared" si="2"/>
        <v>297678.15000000002</v>
      </c>
      <c r="H43" s="12">
        <f>C43/NEP!$C$6</f>
        <v>1.6148496240601504</v>
      </c>
      <c r="I43" s="1">
        <f>NEP!$C$6-C43</f>
        <v>-3271</v>
      </c>
      <c r="J43" s="1">
        <f>'NWAU per episode Acute Adm'!E43-F43</f>
        <v>-3238.29</v>
      </c>
      <c r="K43" s="1">
        <f t="shared" si="3"/>
        <v>-113340.15</v>
      </c>
    </row>
    <row r="44" spans="1:11" x14ac:dyDescent="0.45">
      <c r="A44" t="s">
        <v>45</v>
      </c>
      <c r="B44">
        <v>67</v>
      </c>
      <c r="C44" s="1">
        <v>6703</v>
      </c>
      <c r="D44" s="12">
        <f>VLOOKUP(A44,'NWAU per episode Acute Adm'!$A$2:$C$389,3,FALSE)</f>
        <v>0.31</v>
      </c>
      <c r="E44" s="12">
        <f t="shared" si="0"/>
        <v>20.77</v>
      </c>
      <c r="F44" s="14">
        <f t="shared" si="1"/>
        <v>2077.9299999999998</v>
      </c>
      <c r="G44" s="14">
        <f t="shared" si="2"/>
        <v>139221.31</v>
      </c>
      <c r="H44" s="12">
        <f>C44/NEP!$C$6</f>
        <v>1.2599624060150376</v>
      </c>
      <c r="I44" s="1">
        <f>NEP!$C$6-C44</f>
        <v>-1383</v>
      </c>
      <c r="J44" s="1">
        <f>'NWAU per episode Acute Adm'!E44-F44</f>
        <v>-428.73</v>
      </c>
      <c r="K44" s="1">
        <f t="shared" si="3"/>
        <v>-28724.91</v>
      </c>
    </row>
    <row r="45" spans="1:11" x14ac:dyDescent="0.45">
      <c r="A45" t="s">
        <v>46</v>
      </c>
      <c r="B45">
        <v>143</v>
      </c>
      <c r="C45" s="1">
        <v>5744</v>
      </c>
      <c r="D45" s="12">
        <f>VLOOKUP(A45,'NWAU per episode Acute Adm'!$A$2:$C$389,3,FALSE)</f>
        <v>1.82</v>
      </c>
      <c r="E45" s="12">
        <f t="shared" si="0"/>
        <v>260.26</v>
      </c>
      <c r="F45" s="14">
        <f t="shared" si="1"/>
        <v>10454.08</v>
      </c>
      <c r="G45" s="14">
        <f t="shared" si="2"/>
        <v>1494933.44</v>
      </c>
      <c r="H45" s="12">
        <f>C45/NEP!$C$6</f>
        <v>1.0796992481203007</v>
      </c>
      <c r="I45" s="1">
        <f>NEP!$C$6-C45</f>
        <v>-424</v>
      </c>
      <c r="J45" s="1">
        <f>'NWAU per episode Acute Adm'!E45-F45</f>
        <v>-771.68000000000029</v>
      </c>
      <c r="K45" s="1">
        <f t="shared" si="3"/>
        <v>-110350.24000000005</v>
      </c>
    </row>
    <row r="46" spans="1:11" x14ac:dyDescent="0.45">
      <c r="A46" t="s">
        <v>47</v>
      </c>
      <c r="B46">
        <v>36</v>
      </c>
      <c r="C46" s="1">
        <v>5518</v>
      </c>
      <c r="D46" s="12">
        <f>VLOOKUP(A46,'NWAU per episode Acute Adm'!$A$2:$C$389,3,FALSE)</f>
        <v>3.41</v>
      </c>
      <c r="E46" s="12">
        <f t="shared" si="0"/>
        <v>122.76</v>
      </c>
      <c r="F46" s="14">
        <f t="shared" si="1"/>
        <v>18816.38</v>
      </c>
      <c r="G46" s="14">
        <f t="shared" si="2"/>
        <v>677389.68</v>
      </c>
      <c r="H46" s="12">
        <f>C46/NEP!$C$6</f>
        <v>1.0372180451127819</v>
      </c>
      <c r="I46" s="1">
        <f>NEP!$C$6-C46</f>
        <v>-198</v>
      </c>
      <c r="J46" s="1">
        <f>'NWAU per episode Acute Adm'!E46-F46</f>
        <v>-675.18000000000029</v>
      </c>
      <c r="K46" s="1">
        <f t="shared" si="3"/>
        <v>-24306.48000000001</v>
      </c>
    </row>
    <row r="47" spans="1:11" x14ac:dyDescent="0.45">
      <c r="A47" t="s">
        <v>48</v>
      </c>
      <c r="B47">
        <v>77</v>
      </c>
      <c r="C47" s="1">
        <v>8734</v>
      </c>
      <c r="D47" s="12">
        <f>VLOOKUP(A47,'NWAU per episode Acute Adm'!$A$2:$C$389,3,FALSE)</f>
        <v>1.42</v>
      </c>
      <c r="E47" s="12">
        <f t="shared" si="0"/>
        <v>109.33999999999999</v>
      </c>
      <c r="F47" s="14">
        <f t="shared" si="1"/>
        <v>12402.279999999999</v>
      </c>
      <c r="G47" s="14">
        <f t="shared" si="2"/>
        <v>954975.55999999994</v>
      </c>
      <c r="H47" s="12">
        <f>C47/NEP!$C$6</f>
        <v>1.6417293233082706</v>
      </c>
      <c r="I47" s="1">
        <f>NEP!$C$6-C47</f>
        <v>-3414</v>
      </c>
      <c r="J47" s="1">
        <f>'NWAU per episode Acute Adm'!E47-F47</f>
        <v>-4847.88</v>
      </c>
      <c r="K47" s="1">
        <f t="shared" si="3"/>
        <v>-373286.76</v>
      </c>
    </row>
    <row r="48" spans="1:11" x14ac:dyDescent="0.45">
      <c r="A48" t="s">
        <v>49</v>
      </c>
      <c r="B48">
        <v>40</v>
      </c>
      <c r="C48" s="1">
        <v>6757</v>
      </c>
      <c r="D48" s="12">
        <f>VLOOKUP(A48,'NWAU per episode Acute Adm'!$A$2:$C$389,3,FALSE)</f>
        <v>1.1499999999999999</v>
      </c>
      <c r="E48" s="12">
        <f t="shared" si="0"/>
        <v>46</v>
      </c>
      <c r="F48" s="14">
        <f t="shared" si="1"/>
        <v>7770.5499999999993</v>
      </c>
      <c r="G48" s="14">
        <f t="shared" si="2"/>
        <v>310822</v>
      </c>
      <c r="H48" s="12">
        <f>C48/NEP!$C$6</f>
        <v>1.2701127819548872</v>
      </c>
      <c r="I48" s="1">
        <f>NEP!$C$6-C48</f>
        <v>-1437</v>
      </c>
      <c r="J48" s="1">
        <f>'NWAU per episode Acute Adm'!E48-F48</f>
        <v>-1652.5499999999993</v>
      </c>
      <c r="K48" s="1">
        <f t="shared" si="3"/>
        <v>-66101.999999999971</v>
      </c>
    </row>
    <row r="49" spans="1:11" x14ac:dyDescent="0.45">
      <c r="A49" t="s">
        <v>50</v>
      </c>
      <c r="B49">
        <v>184</v>
      </c>
      <c r="C49" s="1">
        <v>9359</v>
      </c>
      <c r="D49" s="12">
        <f>VLOOKUP(A49,'NWAU per episode Acute Adm'!$A$2:$C$389,3,FALSE)</f>
        <v>1.38</v>
      </c>
      <c r="E49" s="12">
        <f t="shared" si="0"/>
        <v>253.92</v>
      </c>
      <c r="F49" s="14">
        <f t="shared" si="1"/>
        <v>12915.419999999998</v>
      </c>
      <c r="G49" s="14">
        <f t="shared" si="2"/>
        <v>2376437.2799999998</v>
      </c>
      <c r="H49" s="12">
        <f>C49/NEP!$C$6</f>
        <v>1.7592105263157896</v>
      </c>
      <c r="I49" s="1">
        <f>NEP!$C$6-C49</f>
        <v>-4039</v>
      </c>
      <c r="J49" s="1">
        <f>'NWAU per episode Acute Adm'!E49-F49</f>
        <v>-5573.8199999999988</v>
      </c>
      <c r="K49" s="1">
        <f t="shared" si="3"/>
        <v>-1025582.8799999998</v>
      </c>
    </row>
    <row r="50" spans="1:11" x14ac:dyDescent="0.45">
      <c r="A50" t="s">
        <v>51</v>
      </c>
      <c r="B50">
        <v>68</v>
      </c>
      <c r="C50" s="1">
        <v>4701</v>
      </c>
      <c r="D50" s="12">
        <f>VLOOKUP(A50,'NWAU per episode Acute Adm'!$A$2:$C$389,3,FALSE)</f>
        <v>1.42</v>
      </c>
      <c r="E50" s="12">
        <f t="shared" si="0"/>
        <v>96.56</v>
      </c>
      <c r="F50" s="14">
        <f t="shared" si="1"/>
        <v>6675.42</v>
      </c>
      <c r="G50" s="14">
        <f t="shared" si="2"/>
        <v>453928.56</v>
      </c>
      <c r="H50" s="12">
        <f>C50/NEP!$C$6</f>
        <v>0.88364661654135335</v>
      </c>
      <c r="I50" s="1">
        <f>NEP!$C$6-C50</f>
        <v>619</v>
      </c>
      <c r="J50" s="1">
        <f>'NWAU per episode Acute Adm'!E50-F50</f>
        <v>878.98000000000047</v>
      </c>
      <c r="K50" s="1">
        <f t="shared" si="3"/>
        <v>59770.640000000029</v>
      </c>
    </row>
    <row r="51" spans="1:11" x14ac:dyDescent="0.45">
      <c r="A51" t="s">
        <v>52</v>
      </c>
      <c r="B51">
        <v>57</v>
      </c>
      <c r="C51" s="1">
        <v>3991</v>
      </c>
      <c r="D51" s="12">
        <f>VLOOKUP(A51,'NWAU per episode Acute Adm'!$A$2:$C$389,3,FALSE)</f>
        <v>2.35</v>
      </c>
      <c r="E51" s="12">
        <f t="shared" si="0"/>
        <v>133.95000000000002</v>
      </c>
      <c r="F51" s="14">
        <f t="shared" si="1"/>
        <v>9378.85</v>
      </c>
      <c r="G51" s="14">
        <f t="shared" si="2"/>
        <v>534594.45000000007</v>
      </c>
      <c r="H51" s="12">
        <f>C51/NEP!$C$6</f>
        <v>0.75018796992481207</v>
      </c>
      <c r="I51" s="1">
        <f>NEP!$C$6-C51</f>
        <v>1329</v>
      </c>
      <c r="J51" s="1">
        <f>'NWAU per episode Acute Adm'!E51-F51</f>
        <v>3123.1500000000015</v>
      </c>
      <c r="K51" s="1">
        <f t="shared" si="3"/>
        <v>178019.55000000008</v>
      </c>
    </row>
    <row r="52" spans="1:11" x14ac:dyDescent="0.45">
      <c r="A52" t="s">
        <v>53</v>
      </c>
      <c r="B52">
        <v>331</v>
      </c>
      <c r="C52" s="1">
        <v>7203</v>
      </c>
      <c r="D52" s="12">
        <f>VLOOKUP(A52,'NWAU per episode Acute Adm'!$A$2:$C$389,3,FALSE)</f>
        <v>0.67</v>
      </c>
      <c r="E52" s="12">
        <f t="shared" si="0"/>
        <v>221.77</v>
      </c>
      <c r="F52" s="14">
        <f t="shared" si="1"/>
        <v>4826.01</v>
      </c>
      <c r="G52" s="14">
        <f t="shared" si="2"/>
        <v>1597409.31</v>
      </c>
      <c r="H52" s="12">
        <f>C52/NEP!$C$6</f>
        <v>1.3539473684210526</v>
      </c>
      <c r="I52" s="1">
        <f>NEP!$C$6-C52</f>
        <v>-1883</v>
      </c>
      <c r="J52" s="1">
        <f>'NWAU per episode Acute Adm'!E52-F52</f>
        <v>-1261.6099999999997</v>
      </c>
      <c r="K52" s="1">
        <f t="shared" si="3"/>
        <v>-417592.90999999992</v>
      </c>
    </row>
    <row r="53" spans="1:11" x14ac:dyDescent="0.45">
      <c r="A53" t="s">
        <v>54</v>
      </c>
      <c r="B53">
        <v>51</v>
      </c>
      <c r="C53" s="1">
        <v>4696</v>
      </c>
      <c r="D53" s="12">
        <f>VLOOKUP(A53,'NWAU per episode Acute Adm'!$A$2:$C$389,3,FALSE)</f>
        <v>1.33</v>
      </c>
      <c r="E53" s="12">
        <f t="shared" si="0"/>
        <v>67.83</v>
      </c>
      <c r="F53" s="14">
        <f t="shared" si="1"/>
        <v>6245.68</v>
      </c>
      <c r="G53" s="14">
        <f t="shared" si="2"/>
        <v>318529.68</v>
      </c>
      <c r="H53" s="12">
        <f>C53/NEP!$C$6</f>
        <v>0.88270676691729322</v>
      </c>
      <c r="I53" s="1">
        <f>NEP!$C$6-C53</f>
        <v>624</v>
      </c>
      <c r="J53" s="1">
        <f>'NWAU per episode Acute Adm'!E53-F53</f>
        <v>829.91999999999916</v>
      </c>
      <c r="K53" s="1">
        <f t="shared" si="3"/>
        <v>42325.919999999955</v>
      </c>
    </row>
    <row r="54" spans="1:11" x14ac:dyDescent="0.45">
      <c r="A54" t="s">
        <v>55</v>
      </c>
      <c r="B54">
        <v>151</v>
      </c>
      <c r="C54" s="1">
        <v>6479</v>
      </c>
      <c r="D54" s="12">
        <f>VLOOKUP(A54,'NWAU per episode Acute Adm'!$A$2:$C$389,3,FALSE)</f>
        <v>2.39</v>
      </c>
      <c r="E54" s="12">
        <f t="shared" si="0"/>
        <v>360.89000000000004</v>
      </c>
      <c r="F54" s="14">
        <f t="shared" si="1"/>
        <v>15484.810000000001</v>
      </c>
      <c r="G54" s="14">
        <f t="shared" si="2"/>
        <v>2338206.31</v>
      </c>
      <c r="H54" s="12">
        <f>C54/NEP!$C$6</f>
        <v>1.2178571428571427</v>
      </c>
      <c r="I54" s="1">
        <f>NEP!$C$6-C54</f>
        <v>-1159</v>
      </c>
      <c r="J54" s="1">
        <f>'NWAU per episode Acute Adm'!E54-F54</f>
        <v>-2770.01</v>
      </c>
      <c r="K54" s="1">
        <f t="shared" si="3"/>
        <v>-418271.51</v>
      </c>
    </row>
    <row r="55" spans="1:11" x14ac:dyDescent="0.45">
      <c r="A55" t="s">
        <v>56</v>
      </c>
      <c r="B55">
        <v>213</v>
      </c>
      <c r="C55" s="1">
        <v>5434</v>
      </c>
      <c r="D55" s="12">
        <f>VLOOKUP(A55,'NWAU per episode Acute Adm'!$A$2:$C$389,3,FALSE)</f>
        <v>0.96</v>
      </c>
      <c r="E55" s="12">
        <f t="shared" si="0"/>
        <v>204.48</v>
      </c>
      <c r="F55" s="14">
        <f t="shared" si="1"/>
        <v>5216.6399999999994</v>
      </c>
      <c r="G55" s="14">
        <f t="shared" si="2"/>
        <v>1111144.3199999998</v>
      </c>
      <c r="H55" s="12">
        <f>C55/NEP!$C$6</f>
        <v>1.0214285714285714</v>
      </c>
      <c r="I55" s="1">
        <f>NEP!$C$6-C55</f>
        <v>-114</v>
      </c>
      <c r="J55" s="1">
        <f>'NWAU per episode Acute Adm'!E55-F55</f>
        <v>-109.44000000000051</v>
      </c>
      <c r="K55" s="1">
        <f t="shared" si="3"/>
        <v>-23310.72000000011</v>
      </c>
    </row>
    <row r="56" spans="1:11" x14ac:dyDescent="0.45">
      <c r="A56" t="s">
        <v>57</v>
      </c>
      <c r="B56">
        <v>41</v>
      </c>
      <c r="C56" s="1">
        <v>6809</v>
      </c>
      <c r="D56" s="12">
        <f>VLOOKUP(A56,'NWAU per episode Acute Adm'!$A$2:$C$389,3,FALSE)</f>
        <v>0.28999999999999998</v>
      </c>
      <c r="E56" s="12">
        <f t="shared" si="0"/>
        <v>11.889999999999999</v>
      </c>
      <c r="F56" s="14">
        <f t="shared" si="1"/>
        <v>1974.61</v>
      </c>
      <c r="G56" s="14">
        <f t="shared" si="2"/>
        <v>80959.009999999995</v>
      </c>
      <c r="H56" s="12">
        <f>C56/NEP!$C$6</f>
        <v>1.2798872180451129</v>
      </c>
      <c r="I56" s="1">
        <f>NEP!$C$6-C56</f>
        <v>-1489</v>
      </c>
      <c r="J56" s="1">
        <f>'NWAU per episode Acute Adm'!E56-F56</f>
        <v>-431.80999999999995</v>
      </c>
      <c r="K56" s="1">
        <f t="shared" si="3"/>
        <v>-17704.21</v>
      </c>
    </row>
    <row r="57" spans="1:11" x14ac:dyDescent="0.45">
      <c r="A57" t="s">
        <v>58</v>
      </c>
      <c r="B57">
        <v>58</v>
      </c>
      <c r="C57" s="1">
        <v>9894</v>
      </c>
      <c r="D57" s="12">
        <f>VLOOKUP(A57,'NWAU per episode Acute Adm'!$A$2:$C$389,3,FALSE)</f>
        <v>0.19</v>
      </c>
      <c r="E57" s="12">
        <f t="shared" si="0"/>
        <v>11.02</v>
      </c>
      <c r="F57" s="14">
        <f t="shared" si="1"/>
        <v>1879.8600000000001</v>
      </c>
      <c r="G57" s="14">
        <f t="shared" si="2"/>
        <v>109031.88</v>
      </c>
      <c r="H57" s="12">
        <f>C57/NEP!$C$6</f>
        <v>1.8597744360902255</v>
      </c>
      <c r="I57" s="1">
        <f>NEP!$C$6-C57</f>
        <v>-4574</v>
      </c>
      <c r="J57" s="1">
        <f>'NWAU per episode Acute Adm'!E57-F57</f>
        <v>-869.06000000000017</v>
      </c>
      <c r="K57" s="1">
        <f t="shared" si="3"/>
        <v>-50405.48000000001</v>
      </c>
    </row>
    <row r="58" spans="1:11" x14ac:dyDescent="0.45">
      <c r="A58" t="s">
        <v>59</v>
      </c>
      <c r="B58">
        <v>52</v>
      </c>
      <c r="C58" s="1">
        <v>8742</v>
      </c>
      <c r="D58" s="12">
        <f>VLOOKUP(A58,'NWAU per episode Acute Adm'!$A$2:$C$389,3,FALSE)</f>
        <v>0.34</v>
      </c>
      <c r="E58" s="12">
        <f t="shared" si="0"/>
        <v>17.68</v>
      </c>
      <c r="F58" s="14">
        <f t="shared" si="1"/>
        <v>2972.28</v>
      </c>
      <c r="G58" s="14">
        <f t="shared" si="2"/>
        <v>154558.56</v>
      </c>
      <c r="H58" s="12">
        <f>C58/NEP!$C$6</f>
        <v>1.6432330827067669</v>
      </c>
      <c r="I58" s="1">
        <f>NEP!$C$6-C58</f>
        <v>-3422</v>
      </c>
      <c r="J58" s="1">
        <f>'NWAU per episode Acute Adm'!E58-F58</f>
        <v>-1163.4800000000005</v>
      </c>
      <c r="K58" s="1">
        <f t="shared" si="3"/>
        <v>-60500.960000000021</v>
      </c>
    </row>
    <row r="59" spans="1:11" x14ac:dyDescent="0.45">
      <c r="A59" t="s">
        <v>60</v>
      </c>
      <c r="B59">
        <v>67</v>
      </c>
      <c r="C59" s="1">
        <v>7255</v>
      </c>
      <c r="D59" s="12">
        <f>VLOOKUP(A59,'NWAU per episode Acute Adm'!$A$2:$C$389,3,FALSE)</f>
        <v>1.01</v>
      </c>
      <c r="E59" s="12">
        <f t="shared" si="0"/>
        <v>67.67</v>
      </c>
      <c r="F59" s="14">
        <f t="shared" si="1"/>
        <v>7327.55</v>
      </c>
      <c r="G59" s="14">
        <f t="shared" si="2"/>
        <v>490945.85000000003</v>
      </c>
      <c r="H59" s="12">
        <f>C59/NEP!$C$6</f>
        <v>1.3637218045112782</v>
      </c>
      <c r="I59" s="1">
        <f>NEP!$C$6-C59</f>
        <v>-1935</v>
      </c>
      <c r="J59" s="1">
        <f>'NWAU per episode Acute Adm'!E59-F59</f>
        <v>-1954.3499999999995</v>
      </c>
      <c r="K59" s="1">
        <f t="shared" si="3"/>
        <v>-130941.44999999997</v>
      </c>
    </row>
    <row r="60" spans="1:11" x14ac:dyDescent="0.45">
      <c r="A60" t="s">
        <v>61</v>
      </c>
      <c r="B60">
        <v>216</v>
      </c>
      <c r="C60" s="1">
        <v>7689</v>
      </c>
      <c r="D60" s="12">
        <f>VLOOKUP(A60,'NWAU per episode Acute Adm'!$A$2:$C$389,3,FALSE)</f>
        <v>0.32</v>
      </c>
      <c r="E60" s="12">
        <f t="shared" si="0"/>
        <v>69.12</v>
      </c>
      <c r="F60" s="14">
        <f t="shared" si="1"/>
        <v>2460.48</v>
      </c>
      <c r="G60" s="14">
        <f t="shared" si="2"/>
        <v>531463.68000000005</v>
      </c>
      <c r="H60" s="12">
        <f>C60/NEP!$C$6</f>
        <v>1.4453007518796992</v>
      </c>
      <c r="I60" s="1">
        <f>NEP!$C$6-C60</f>
        <v>-2369</v>
      </c>
      <c r="J60" s="1">
        <f>'NWAU per episode Acute Adm'!E60-F60</f>
        <v>-758.07999999999993</v>
      </c>
      <c r="K60" s="1">
        <f t="shared" si="3"/>
        <v>-163745.27999999997</v>
      </c>
    </row>
    <row r="61" spans="1:11" x14ac:dyDescent="0.45">
      <c r="A61" t="s">
        <v>62</v>
      </c>
      <c r="B61">
        <v>63</v>
      </c>
      <c r="C61" s="1">
        <v>6518</v>
      </c>
      <c r="D61" s="12">
        <f>VLOOKUP(A61,'NWAU per episode Acute Adm'!$A$2:$C$389,3,FALSE)</f>
        <v>0.47</v>
      </c>
      <c r="E61" s="12">
        <f t="shared" si="0"/>
        <v>29.61</v>
      </c>
      <c r="F61" s="14">
        <f t="shared" si="1"/>
        <v>3063.46</v>
      </c>
      <c r="G61" s="14">
        <f t="shared" si="2"/>
        <v>192997.98</v>
      </c>
      <c r="H61" s="12">
        <f>C61/NEP!$C$6</f>
        <v>1.225187969924812</v>
      </c>
      <c r="I61" s="1">
        <f>NEP!$C$6-C61</f>
        <v>-1198</v>
      </c>
      <c r="J61" s="1">
        <f>'NWAU per episode Acute Adm'!E61-F61</f>
        <v>-563.0600000000004</v>
      </c>
      <c r="K61" s="1">
        <f t="shared" si="3"/>
        <v>-35472.780000000028</v>
      </c>
    </row>
    <row r="62" spans="1:11" x14ac:dyDescent="0.45">
      <c r="A62" t="s">
        <v>63</v>
      </c>
      <c r="B62">
        <v>513</v>
      </c>
      <c r="C62" s="1">
        <v>7126</v>
      </c>
      <c r="D62" s="12">
        <f>VLOOKUP(A62,'NWAU per episode Acute Adm'!$A$2:$C$389,3,FALSE)</f>
        <v>0.16</v>
      </c>
      <c r="E62" s="12">
        <f t="shared" si="0"/>
        <v>82.08</v>
      </c>
      <c r="F62" s="14">
        <f t="shared" si="1"/>
        <v>1140.1600000000001</v>
      </c>
      <c r="G62" s="14">
        <f t="shared" si="2"/>
        <v>584902.08000000007</v>
      </c>
      <c r="H62" s="12">
        <f>C62/NEP!$C$6</f>
        <v>1.3394736842105264</v>
      </c>
      <c r="I62" s="1">
        <f>NEP!$C$6-C62</f>
        <v>-1806</v>
      </c>
      <c r="J62" s="1">
        <f>'NWAU per episode Acute Adm'!E62-F62</f>
        <v>-288.96000000000015</v>
      </c>
      <c r="K62" s="1">
        <f t="shared" si="3"/>
        <v>-148236.48000000007</v>
      </c>
    </row>
    <row r="63" spans="1:11" x14ac:dyDescent="0.45">
      <c r="A63" t="s">
        <v>64</v>
      </c>
      <c r="B63">
        <v>50</v>
      </c>
      <c r="C63" s="1">
        <v>6101</v>
      </c>
      <c r="D63" s="12">
        <f>VLOOKUP(A63,'NWAU per episode Acute Adm'!$A$2:$C$389,3,FALSE)</f>
        <v>2.0499999999999998</v>
      </c>
      <c r="E63" s="12">
        <f t="shared" si="0"/>
        <v>102.49999999999999</v>
      </c>
      <c r="F63" s="14">
        <f t="shared" si="1"/>
        <v>12507.05</v>
      </c>
      <c r="G63" s="14">
        <f t="shared" si="2"/>
        <v>625352.5</v>
      </c>
      <c r="H63" s="12">
        <f>C63/NEP!$C$6</f>
        <v>1.1468045112781955</v>
      </c>
      <c r="I63" s="1">
        <f>NEP!$C$6-C63</f>
        <v>-781</v>
      </c>
      <c r="J63" s="1">
        <f>'NWAU per episode Acute Adm'!E63-F63</f>
        <v>-1601.0500000000011</v>
      </c>
      <c r="K63" s="1">
        <f t="shared" si="3"/>
        <v>-80052.500000000058</v>
      </c>
    </row>
    <row r="64" spans="1:11" x14ac:dyDescent="0.45">
      <c r="A64" t="s">
        <v>65</v>
      </c>
      <c r="B64">
        <v>102</v>
      </c>
      <c r="C64" s="1">
        <v>7450</v>
      </c>
      <c r="D64" s="12">
        <f>VLOOKUP(A64,'NWAU per episode Acute Adm'!$A$2:$C$389,3,FALSE)</f>
        <v>0.37</v>
      </c>
      <c r="E64" s="12">
        <f t="shared" si="0"/>
        <v>37.74</v>
      </c>
      <c r="F64" s="14">
        <f t="shared" si="1"/>
        <v>2756.5</v>
      </c>
      <c r="G64" s="14">
        <f t="shared" si="2"/>
        <v>281163</v>
      </c>
      <c r="H64" s="12">
        <f>C64/NEP!$C$6</f>
        <v>1.4003759398496241</v>
      </c>
      <c r="I64" s="1">
        <f>NEP!$C$6-C64</f>
        <v>-2130</v>
      </c>
      <c r="J64" s="1">
        <f>'NWAU per episode Acute Adm'!E64-F64</f>
        <v>-788.09999999999991</v>
      </c>
      <c r="K64" s="1">
        <f t="shared" si="3"/>
        <v>-80386.2</v>
      </c>
    </row>
    <row r="65" spans="1:11" x14ac:dyDescent="0.45">
      <c r="A65" t="s">
        <v>66</v>
      </c>
      <c r="B65">
        <v>98</v>
      </c>
      <c r="C65" s="1">
        <v>6194</v>
      </c>
      <c r="D65" s="12">
        <f>VLOOKUP(A65,'NWAU per episode Acute Adm'!$A$2:$C$389,3,FALSE)</f>
        <v>1.02</v>
      </c>
      <c r="E65" s="12">
        <f t="shared" si="0"/>
        <v>99.960000000000008</v>
      </c>
      <c r="F65" s="14">
        <f t="shared" si="1"/>
        <v>6317.88</v>
      </c>
      <c r="G65" s="14">
        <f t="shared" si="2"/>
        <v>619152.24</v>
      </c>
      <c r="H65" s="12">
        <f>C65/NEP!$C$6</f>
        <v>1.1642857142857144</v>
      </c>
      <c r="I65" s="1">
        <f>NEP!$C$6-C65</f>
        <v>-874</v>
      </c>
      <c r="J65" s="1">
        <f>'NWAU per episode Acute Adm'!E65-F65</f>
        <v>-891.47999999999956</v>
      </c>
      <c r="K65" s="1">
        <f t="shared" si="3"/>
        <v>-87365.03999999995</v>
      </c>
    </row>
    <row r="66" spans="1:11" x14ac:dyDescent="0.45">
      <c r="A66" t="s">
        <v>67</v>
      </c>
      <c r="B66">
        <v>240</v>
      </c>
      <c r="C66" s="1">
        <v>7418</v>
      </c>
      <c r="D66" s="12">
        <f>VLOOKUP(A66,'NWAU per episode Acute Adm'!$A$2:$C$389,3,FALSE)</f>
        <v>0.31</v>
      </c>
      <c r="E66" s="12">
        <f t="shared" si="0"/>
        <v>74.400000000000006</v>
      </c>
      <c r="F66" s="14">
        <f t="shared" si="1"/>
        <v>2299.58</v>
      </c>
      <c r="G66" s="14">
        <f t="shared" si="2"/>
        <v>551899.19999999995</v>
      </c>
      <c r="H66" s="12">
        <f>C66/NEP!$C$6</f>
        <v>1.3943609022556391</v>
      </c>
      <c r="I66" s="1">
        <f>NEP!$C$6-C66</f>
        <v>-2098</v>
      </c>
      <c r="J66" s="1">
        <f>'NWAU per episode Acute Adm'!E66-F66</f>
        <v>-650.37999999999965</v>
      </c>
      <c r="K66" s="1">
        <f t="shared" si="3"/>
        <v>-156091.19999999992</v>
      </c>
    </row>
    <row r="67" spans="1:11" x14ac:dyDescent="0.45">
      <c r="A67" t="s">
        <v>68</v>
      </c>
      <c r="B67">
        <v>43</v>
      </c>
      <c r="C67" s="1">
        <v>5929</v>
      </c>
      <c r="D67" s="12">
        <f>VLOOKUP(A67,'NWAU per episode Acute Adm'!$A$2:$C$389,3,FALSE)</f>
        <v>4.79</v>
      </c>
      <c r="E67" s="12">
        <f t="shared" ref="E67:E130" si="4">D67*B67</f>
        <v>205.97</v>
      </c>
      <c r="F67" s="14">
        <f t="shared" ref="F67:F130" si="5">C67*D67</f>
        <v>28399.91</v>
      </c>
      <c r="G67" s="14">
        <f t="shared" ref="G67:G130" si="6">F67*B67</f>
        <v>1221196.1299999999</v>
      </c>
      <c r="H67" s="12">
        <f>C67/NEP!$C$6</f>
        <v>1.1144736842105263</v>
      </c>
      <c r="I67" s="1">
        <f>NEP!$C$6-C67</f>
        <v>-609</v>
      </c>
      <c r="J67" s="1">
        <f>'NWAU per episode Acute Adm'!E67-F67</f>
        <v>-2917.1100000000006</v>
      </c>
      <c r="K67" s="1">
        <f t="shared" ref="K67:K130" si="7">J67*B67</f>
        <v>-125435.73000000003</v>
      </c>
    </row>
    <row r="68" spans="1:11" x14ac:dyDescent="0.45">
      <c r="A68" t="s">
        <v>69</v>
      </c>
      <c r="B68">
        <v>67</v>
      </c>
      <c r="C68" s="1">
        <v>6266</v>
      </c>
      <c r="D68" s="12">
        <f>VLOOKUP(A68,'NWAU per episode Acute Adm'!$A$2:$C$389,3,FALSE)</f>
        <v>5.26</v>
      </c>
      <c r="E68" s="12">
        <f t="shared" si="4"/>
        <v>352.41999999999996</v>
      </c>
      <c r="F68" s="14">
        <f t="shared" si="5"/>
        <v>32959.159999999996</v>
      </c>
      <c r="G68" s="14">
        <f t="shared" si="6"/>
        <v>2208263.7199999997</v>
      </c>
      <c r="H68" s="12">
        <f>C68/NEP!$C$6</f>
        <v>1.1778195488721805</v>
      </c>
      <c r="I68" s="1">
        <f>NEP!$C$6-C68</f>
        <v>-946</v>
      </c>
      <c r="J68" s="1">
        <f>'NWAU per episode Acute Adm'!E68-F68</f>
        <v>-4975.9600000000028</v>
      </c>
      <c r="K68" s="1">
        <f t="shared" si="7"/>
        <v>-333389.32000000018</v>
      </c>
    </row>
    <row r="69" spans="1:11" x14ac:dyDescent="0.45">
      <c r="A69" t="s">
        <v>70</v>
      </c>
      <c r="B69">
        <v>71</v>
      </c>
      <c r="C69" s="1">
        <v>6259</v>
      </c>
      <c r="D69" s="12">
        <f>VLOOKUP(A69,'NWAU per episode Acute Adm'!$A$2:$C$389,3,FALSE)</f>
        <v>3.21</v>
      </c>
      <c r="E69" s="12">
        <f t="shared" si="4"/>
        <v>227.91</v>
      </c>
      <c r="F69" s="14">
        <f t="shared" si="5"/>
        <v>20091.39</v>
      </c>
      <c r="G69" s="14">
        <f t="shared" si="6"/>
        <v>1426488.69</v>
      </c>
      <c r="H69" s="12">
        <f>C69/NEP!$C$6</f>
        <v>1.1765037593984962</v>
      </c>
      <c r="I69" s="1">
        <f>NEP!$C$6-C69</f>
        <v>-939</v>
      </c>
      <c r="J69" s="1">
        <f>'NWAU per episode Acute Adm'!E69-F69</f>
        <v>-3014.1899999999987</v>
      </c>
      <c r="K69" s="1">
        <f t="shared" si="7"/>
        <v>-214007.4899999999</v>
      </c>
    </row>
    <row r="70" spans="1:11" x14ac:dyDescent="0.45">
      <c r="A70" t="s">
        <v>71</v>
      </c>
      <c r="B70">
        <v>42</v>
      </c>
      <c r="C70" s="1">
        <v>7747</v>
      </c>
      <c r="D70" s="12">
        <f>VLOOKUP(A70,'NWAU per episode Acute Adm'!$A$2:$C$389,3,FALSE)</f>
        <v>1.72</v>
      </c>
      <c r="E70" s="12">
        <f t="shared" si="4"/>
        <v>72.239999999999995</v>
      </c>
      <c r="F70" s="14">
        <f t="shared" si="5"/>
        <v>13324.84</v>
      </c>
      <c r="G70" s="14">
        <f t="shared" si="6"/>
        <v>559643.28</v>
      </c>
      <c r="H70" s="12">
        <f>C70/NEP!$C$6</f>
        <v>1.4562030075187971</v>
      </c>
      <c r="I70" s="1">
        <f>NEP!$C$6-C70</f>
        <v>-2427</v>
      </c>
      <c r="J70" s="1">
        <f>'NWAU per episode Acute Adm'!E70-F70</f>
        <v>-4174.4400000000005</v>
      </c>
      <c r="K70" s="1">
        <f t="shared" si="7"/>
        <v>-175326.48</v>
      </c>
    </row>
    <row r="71" spans="1:11" x14ac:dyDescent="0.45">
      <c r="A71" t="s">
        <v>72</v>
      </c>
      <c r="B71">
        <v>118</v>
      </c>
      <c r="C71" s="1">
        <v>6313</v>
      </c>
      <c r="D71" s="12">
        <f>VLOOKUP(A71,'NWAU per episode Acute Adm'!$A$2:$C$389,3,FALSE)</f>
        <v>1.19</v>
      </c>
      <c r="E71" s="12">
        <f t="shared" si="4"/>
        <v>140.41999999999999</v>
      </c>
      <c r="F71" s="14">
        <f t="shared" si="5"/>
        <v>7512.4699999999993</v>
      </c>
      <c r="G71" s="14">
        <f t="shared" si="6"/>
        <v>886471.46</v>
      </c>
      <c r="H71" s="12">
        <f>C71/NEP!$C$6</f>
        <v>1.186654135338346</v>
      </c>
      <c r="I71" s="1">
        <f>NEP!$C$6-C71</f>
        <v>-993</v>
      </c>
      <c r="J71" s="1">
        <f>'NWAU per episode Acute Adm'!E71-F71</f>
        <v>-1181.67</v>
      </c>
      <c r="K71" s="1">
        <f t="shared" si="7"/>
        <v>-139437.06</v>
      </c>
    </row>
    <row r="72" spans="1:11" x14ac:dyDescent="0.45">
      <c r="A72" t="s">
        <v>73</v>
      </c>
      <c r="B72">
        <v>173</v>
      </c>
      <c r="C72" s="1">
        <v>6477</v>
      </c>
      <c r="D72" s="12">
        <f>VLOOKUP(A72,'NWAU per episode Acute Adm'!$A$2:$C$389,3,FALSE)</f>
        <v>1.1100000000000001</v>
      </c>
      <c r="E72" s="12">
        <f t="shared" si="4"/>
        <v>192.03000000000003</v>
      </c>
      <c r="F72" s="14">
        <f t="shared" si="5"/>
        <v>7189.47</v>
      </c>
      <c r="G72" s="14">
        <f t="shared" si="6"/>
        <v>1243778.31</v>
      </c>
      <c r="H72" s="12">
        <f>C72/NEP!$C$6</f>
        <v>1.2174812030075188</v>
      </c>
      <c r="I72" s="1">
        <f>NEP!$C$6-C72</f>
        <v>-1157</v>
      </c>
      <c r="J72" s="1">
        <f>'NWAU per episode Acute Adm'!E72-F72</f>
        <v>-1284.2699999999986</v>
      </c>
      <c r="K72" s="1">
        <f t="shared" si="7"/>
        <v>-222178.70999999976</v>
      </c>
    </row>
    <row r="73" spans="1:11" x14ac:dyDescent="0.45">
      <c r="A73" t="s">
        <v>74</v>
      </c>
      <c r="B73">
        <v>128</v>
      </c>
      <c r="C73" s="1">
        <v>5684</v>
      </c>
      <c r="D73" s="12">
        <f>VLOOKUP(A73,'NWAU per episode Acute Adm'!$A$2:$C$389,3,FALSE)</f>
        <v>0.67</v>
      </c>
      <c r="E73" s="12">
        <f t="shared" si="4"/>
        <v>85.76</v>
      </c>
      <c r="F73" s="14">
        <f t="shared" si="5"/>
        <v>3808.28</v>
      </c>
      <c r="G73" s="14">
        <f t="shared" si="6"/>
        <v>487459.84000000003</v>
      </c>
      <c r="H73" s="12">
        <f>C73/NEP!$C$6</f>
        <v>1.0684210526315789</v>
      </c>
      <c r="I73" s="1">
        <f>NEP!$C$6-C73</f>
        <v>-364</v>
      </c>
      <c r="J73" s="1">
        <f>'NWAU per episode Acute Adm'!E73-F73</f>
        <v>-243.88000000000011</v>
      </c>
      <c r="K73" s="1">
        <f t="shared" si="7"/>
        <v>-31216.640000000014</v>
      </c>
    </row>
    <row r="74" spans="1:11" x14ac:dyDescent="0.45">
      <c r="A74" t="s">
        <v>75</v>
      </c>
      <c r="B74">
        <v>54</v>
      </c>
      <c r="C74" s="1">
        <v>5363</v>
      </c>
      <c r="D74" s="12">
        <f>VLOOKUP(A74,'NWAU per episode Acute Adm'!$A$2:$C$389,3,FALSE)</f>
        <v>2.5499999999999998</v>
      </c>
      <c r="E74" s="12">
        <f t="shared" si="4"/>
        <v>137.69999999999999</v>
      </c>
      <c r="F74" s="14">
        <f t="shared" si="5"/>
        <v>13675.65</v>
      </c>
      <c r="G74" s="14">
        <f t="shared" si="6"/>
        <v>738485.1</v>
      </c>
      <c r="H74" s="12">
        <f>C74/NEP!$C$6</f>
        <v>1.0080827067669174</v>
      </c>
      <c r="I74" s="1">
        <f>NEP!$C$6-C74</f>
        <v>-43</v>
      </c>
      <c r="J74" s="1">
        <f>'NWAU per episode Acute Adm'!E74-F74</f>
        <v>-109.65000000000146</v>
      </c>
      <c r="K74" s="1">
        <f t="shared" si="7"/>
        <v>-5921.1000000000786</v>
      </c>
    </row>
    <row r="75" spans="1:11" x14ac:dyDescent="0.45">
      <c r="A75" t="s">
        <v>76</v>
      </c>
      <c r="B75">
        <v>64</v>
      </c>
      <c r="C75" s="1">
        <v>6514</v>
      </c>
      <c r="D75" s="12">
        <f>VLOOKUP(A75,'NWAU per episode Acute Adm'!$A$2:$C$389,3,FALSE)</f>
        <v>2.08</v>
      </c>
      <c r="E75" s="12">
        <f t="shared" si="4"/>
        <v>133.12</v>
      </c>
      <c r="F75" s="14">
        <f t="shared" si="5"/>
        <v>13549.12</v>
      </c>
      <c r="G75" s="14">
        <f t="shared" si="6"/>
        <v>867143.68000000005</v>
      </c>
      <c r="H75" s="12">
        <f>C75/NEP!$C$6</f>
        <v>1.224436090225564</v>
      </c>
      <c r="I75" s="1">
        <f>NEP!$C$6-C75</f>
        <v>-1194</v>
      </c>
      <c r="J75" s="1">
        <f>'NWAU per episode Acute Adm'!E75-F75</f>
        <v>-2483.5200000000004</v>
      </c>
      <c r="K75" s="1">
        <f t="shared" si="7"/>
        <v>-158945.28000000003</v>
      </c>
    </row>
    <row r="76" spans="1:11" x14ac:dyDescent="0.45">
      <c r="A76" t="s">
        <v>77</v>
      </c>
      <c r="B76">
        <v>52</v>
      </c>
      <c r="C76" s="1">
        <v>6557</v>
      </c>
      <c r="D76" s="12">
        <f>VLOOKUP(A76,'NWAU per episode Acute Adm'!$A$2:$C$389,3,FALSE)</f>
        <v>0.87</v>
      </c>
      <c r="E76" s="12">
        <f t="shared" si="4"/>
        <v>45.24</v>
      </c>
      <c r="F76" s="14">
        <f t="shared" si="5"/>
        <v>5704.59</v>
      </c>
      <c r="G76" s="14">
        <f t="shared" si="6"/>
        <v>296638.68</v>
      </c>
      <c r="H76" s="12">
        <f>C76/NEP!$C$6</f>
        <v>1.2325187969924811</v>
      </c>
      <c r="I76" s="1">
        <f>NEP!$C$6-C76</f>
        <v>-1237</v>
      </c>
      <c r="J76" s="1">
        <f>'NWAU per episode Acute Adm'!E76-F76</f>
        <v>-1076.1899999999996</v>
      </c>
      <c r="K76" s="1">
        <f t="shared" si="7"/>
        <v>-55961.879999999976</v>
      </c>
    </row>
    <row r="77" spans="1:11" x14ac:dyDescent="0.45">
      <c r="A77" t="s">
        <v>78</v>
      </c>
      <c r="B77">
        <v>32</v>
      </c>
      <c r="C77" s="1">
        <v>12526</v>
      </c>
      <c r="D77" s="12">
        <f>VLOOKUP(A77,'NWAU per episode Acute Adm'!$A$2:$C$389,3,FALSE)</f>
        <v>0.34</v>
      </c>
      <c r="E77" s="12">
        <f t="shared" si="4"/>
        <v>10.88</v>
      </c>
      <c r="F77" s="14">
        <f t="shared" si="5"/>
        <v>4258.84</v>
      </c>
      <c r="G77" s="14">
        <f t="shared" si="6"/>
        <v>136282.88</v>
      </c>
      <c r="H77" s="12">
        <f>C77/NEP!$C$6</f>
        <v>2.3545112781954889</v>
      </c>
      <c r="I77" s="1">
        <f>NEP!$C$6-C77</f>
        <v>-7206</v>
      </c>
      <c r="J77" s="1">
        <f>'NWAU per episode Acute Adm'!E77-F77</f>
        <v>-2450.04</v>
      </c>
      <c r="K77" s="1">
        <f t="shared" si="7"/>
        <v>-78401.279999999999</v>
      </c>
    </row>
    <row r="78" spans="1:11" x14ac:dyDescent="0.45">
      <c r="A78" t="s">
        <v>79</v>
      </c>
      <c r="B78">
        <v>85</v>
      </c>
      <c r="C78" s="1">
        <v>6611</v>
      </c>
      <c r="D78" s="12">
        <f>VLOOKUP(A78,'NWAU per episode Acute Adm'!$A$2:$C$389,3,FALSE)</f>
        <v>1.81</v>
      </c>
      <c r="E78" s="12">
        <f t="shared" si="4"/>
        <v>153.85</v>
      </c>
      <c r="F78" s="14">
        <f t="shared" si="5"/>
        <v>11965.91</v>
      </c>
      <c r="G78" s="14">
        <f t="shared" si="6"/>
        <v>1017102.35</v>
      </c>
      <c r="H78" s="12">
        <f>C78/NEP!$C$6</f>
        <v>1.2426691729323309</v>
      </c>
      <c r="I78" s="1">
        <f>NEP!$C$6-C78</f>
        <v>-1291</v>
      </c>
      <c r="J78" s="1">
        <f>'NWAU per episode Acute Adm'!E78-F78</f>
        <v>-2336.7099999999991</v>
      </c>
      <c r="K78" s="1">
        <f t="shared" si="7"/>
        <v>-198620.34999999992</v>
      </c>
    </row>
    <row r="79" spans="1:11" x14ac:dyDescent="0.45">
      <c r="A79" t="s">
        <v>80</v>
      </c>
      <c r="B79">
        <v>80</v>
      </c>
      <c r="C79" s="1">
        <v>10191</v>
      </c>
      <c r="D79" s="12">
        <f>VLOOKUP(A79,'NWAU per episode Acute Adm'!$A$2:$C$389,3,FALSE)</f>
        <v>0.43</v>
      </c>
      <c r="E79" s="12">
        <f t="shared" si="4"/>
        <v>34.4</v>
      </c>
      <c r="F79" s="14">
        <f t="shared" si="5"/>
        <v>4382.13</v>
      </c>
      <c r="G79" s="14">
        <f t="shared" si="6"/>
        <v>350570.4</v>
      </c>
      <c r="H79" s="12">
        <f>C79/NEP!$C$6</f>
        <v>1.9156015037593985</v>
      </c>
      <c r="I79" s="1">
        <f>NEP!$C$6-C79</f>
        <v>-4871</v>
      </c>
      <c r="J79" s="1">
        <f>'NWAU per episode Acute Adm'!E79-F79</f>
        <v>-2094.5300000000002</v>
      </c>
      <c r="K79" s="1">
        <f t="shared" si="7"/>
        <v>-167562.40000000002</v>
      </c>
    </row>
    <row r="80" spans="1:11" x14ac:dyDescent="0.45">
      <c r="A80" t="s">
        <v>81</v>
      </c>
      <c r="B80">
        <v>51</v>
      </c>
      <c r="C80" s="1">
        <v>8069</v>
      </c>
      <c r="D80" s="12">
        <f>VLOOKUP(A80,'NWAU per episode Acute Adm'!$A$2:$C$389,3,FALSE)</f>
        <v>1.1499999999999999</v>
      </c>
      <c r="E80" s="12">
        <f t="shared" si="4"/>
        <v>58.65</v>
      </c>
      <c r="F80" s="14">
        <f t="shared" si="5"/>
        <v>9279.3499999999985</v>
      </c>
      <c r="G80" s="14">
        <f t="shared" si="6"/>
        <v>473246.84999999992</v>
      </c>
      <c r="H80" s="12">
        <f>C80/NEP!$C$6</f>
        <v>1.5167293233082706</v>
      </c>
      <c r="I80" s="1">
        <f>NEP!$C$6-C80</f>
        <v>-2749</v>
      </c>
      <c r="J80" s="1">
        <f>'NWAU per episode Acute Adm'!E80-F80</f>
        <v>-3161.3499999999985</v>
      </c>
      <c r="K80" s="1">
        <f t="shared" si="7"/>
        <v>-161228.84999999992</v>
      </c>
    </row>
    <row r="81" spans="1:11" x14ac:dyDescent="0.45">
      <c r="A81" t="s">
        <v>82</v>
      </c>
      <c r="B81">
        <v>50</v>
      </c>
      <c r="C81" s="1">
        <v>6836</v>
      </c>
      <c r="D81" s="12">
        <f>VLOOKUP(A81,'NWAU per episode Acute Adm'!$A$2:$C$389,3,FALSE)</f>
        <v>0.34</v>
      </c>
      <c r="E81" s="12">
        <f t="shared" si="4"/>
        <v>17</v>
      </c>
      <c r="F81" s="14">
        <f t="shared" si="5"/>
        <v>2324.2400000000002</v>
      </c>
      <c r="G81" s="14">
        <f t="shared" si="6"/>
        <v>116212.00000000001</v>
      </c>
      <c r="H81" s="12">
        <f>C81/NEP!$C$6</f>
        <v>1.2849624060150375</v>
      </c>
      <c r="I81" s="1">
        <f>NEP!$C$6-C81</f>
        <v>-1516</v>
      </c>
      <c r="J81" s="1">
        <f>'NWAU per episode Acute Adm'!E81-F81</f>
        <v>-515.44000000000028</v>
      </c>
      <c r="K81" s="1">
        <f t="shared" si="7"/>
        <v>-25772.000000000015</v>
      </c>
    </row>
    <row r="82" spans="1:11" x14ac:dyDescent="0.45">
      <c r="A82" t="s">
        <v>83</v>
      </c>
      <c r="B82">
        <v>32</v>
      </c>
      <c r="C82" s="1">
        <v>9921</v>
      </c>
      <c r="D82" s="12">
        <f>VLOOKUP(A82,'NWAU per episode Acute Adm'!$A$2:$C$389,3,FALSE)</f>
        <v>0.74</v>
      </c>
      <c r="E82" s="12">
        <f t="shared" si="4"/>
        <v>23.68</v>
      </c>
      <c r="F82" s="14">
        <f t="shared" si="5"/>
        <v>7341.54</v>
      </c>
      <c r="G82" s="14">
        <f t="shared" si="6"/>
        <v>234929.28</v>
      </c>
      <c r="H82" s="12">
        <f>C82/NEP!$C$6</f>
        <v>1.8648496240601504</v>
      </c>
      <c r="I82" s="1">
        <f>NEP!$C$6-C82</f>
        <v>-4601</v>
      </c>
      <c r="J82" s="1">
        <f>'NWAU per episode Acute Adm'!E82-F82</f>
        <v>-3404.7400000000002</v>
      </c>
      <c r="K82" s="1">
        <f t="shared" si="7"/>
        <v>-108951.68000000001</v>
      </c>
    </row>
    <row r="83" spans="1:11" x14ac:dyDescent="0.45">
      <c r="A83" t="s">
        <v>84</v>
      </c>
      <c r="B83">
        <v>34</v>
      </c>
      <c r="C83" s="1">
        <v>5180</v>
      </c>
      <c r="D83" s="12">
        <f>VLOOKUP(A83,'NWAU per episode Acute Adm'!$A$2:$C$389,3,FALSE)</f>
        <v>1.51</v>
      </c>
      <c r="E83" s="12">
        <f t="shared" si="4"/>
        <v>51.34</v>
      </c>
      <c r="F83" s="14">
        <f t="shared" si="5"/>
        <v>7821.8</v>
      </c>
      <c r="G83" s="14">
        <f t="shared" si="6"/>
        <v>265941.2</v>
      </c>
      <c r="H83" s="12">
        <f>C83/NEP!$C$6</f>
        <v>0.97368421052631582</v>
      </c>
      <c r="I83" s="1">
        <f>NEP!$C$6-C83</f>
        <v>140</v>
      </c>
      <c r="J83" s="1">
        <f>'NWAU per episode Acute Adm'!E83-F83</f>
        <v>211.40000000000146</v>
      </c>
      <c r="K83" s="1">
        <f t="shared" si="7"/>
        <v>7187.6000000000495</v>
      </c>
    </row>
    <row r="84" spans="1:11" x14ac:dyDescent="0.45">
      <c r="A84" t="s">
        <v>85</v>
      </c>
      <c r="B84">
        <v>105</v>
      </c>
      <c r="C84" s="1">
        <v>6255</v>
      </c>
      <c r="D84" s="12">
        <f>VLOOKUP(A84,'NWAU per episode Acute Adm'!$A$2:$C$389,3,FALSE)</f>
        <v>0.56000000000000005</v>
      </c>
      <c r="E84" s="12">
        <f t="shared" si="4"/>
        <v>58.800000000000004</v>
      </c>
      <c r="F84" s="14">
        <f t="shared" si="5"/>
        <v>3502.8</v>
      </c>
      <c r="G84" s="14">
        <f t="shared" si="6"/>
        <v>367794</v>
      </c>
      <c r="H84" s="12">
        <f>C84/NEP!$C$6</f>
        <v>1.1757518796992481</v>
      </c>
      <c r="I84" s="1">
        <f>NEP!$C$6-C84</f>
        <v>-935</v>
      </c>
      <c r="J84" s="1">
        <f>'NWAU per episode Acute Adm'!E84-F84</f>
        <v>-523.60000000000036</v>
      </c>
      <c r="K84" s="1">
        <f t="shared" si="7"/>
        <v>-54978.000000000036</v>
      </c>
    </row>
    <row r="85" spans="1:11" x14ac:dyDescent="0.45">
      <c r="A85" t="s">
        <v>86</v>
      </c>
      <c r="B85">
        <v>72</v>
      </c>
      <c r="C85" s="1">
        <v>8116</v>
      </c>
      <c r="D85" s="12">
        <f>VLOOKUP(A85,'NWAU per episode Acute Adm'!$A$2:$C$389,3,FALSE)</f>
        <v>0.5</v>
      </c>
      <c r="E85" s="12">
        <f t="shared" si="4"/>
        <v>36</v>
      </c>
      <c r="F85" s="14">
        <f t="shared" si="5"/>
        <v>4058</v>
      </c>
      <c r="G85" s="14">
        <f t="shared" si="6"/>
        <v>292176</v>
      </c>
      <c r="H85" s="12">
        <f>C85/NEP!$C$6</f>
        <v>1.525563909774436</v>
      </c>
      <c r="I85" s="1">
        <f>NEP!$C$6-C85</f>
        <v>-2796</v>
      </c>
      <c r="J85" s="1">
        <f>'NWAU per episode Acute Adm'!E85-F85</f>
        <v>-1398</v>
      </c>
      <c r="K85" s="1">
        <f t="shared" si="7"/>
        <v>-100656</v>
      </c>
    </row>
    <row r="86" spans="1:11" x14ac:dyDescent="0.45">
      <c r="A86" t="s">
        <v>87</v>
      </c>
      <c r="B86">
        <v>286</v>
      </c>
      <c r="C86" s="1">
        <v>8190</v>
      </c>
      <c r="D86" s="12">
        <f>VLOOKUP(A86,'NWAU per episode Acute Adm'!$A$2:$C$389,3,FALSE)</f>
        <v>0.25</v>
      </c>
      <c r="E86" s="12">
        <f t="shared" si="4"/>
        <v>71.5</v>
      </c>
      <c r="F86" s="14">
        <f t="shared" si="5"/>
        <v>2047.5</v>
      </c>
      <c r="G86" s="14">
        <f t="shared" si="6"/>
        <v>585585</v>
      </c>
      <c r="H86" s="12">
        <f>C86/NEP!$C$6</f>
        <v>1.5394736842105263</v>
      </c>
      <c r="I86" s="1">
        <f>NEP!$C$6-C86</f>
        <v>-2870</v>
      </c>
      <c r="J86" s="1">
        <f>'NWAU per episode Acute Adm'!E86-F86</f>
        <v>-717.5</v>
      </c>
      <c r="K86" s="1">
        <f t="shared" si="7"/>
        <v>-205205</v>
      </c>
    </row>
    <row r="87" spans="1:11" x14ac:dyDescent="0.45">
      <c r="A87" t="s">
        <v>88</v>
      </c>
      <c r="B87">
        <v>161</v>
      </c>
      <c r="C87" s="1">
        <v>8473</v>
      </c>
      <c r="D87" s="12">
        <f>VLOOKUP(A87,'NWAU per episode Acute Adm'!$A$2:$C$389,3,FALSE)</f>
        <v>0.93</v>
      </c>
      <c r="E87" s="12">
        <f t="shared" si="4"/>
        <v>149.73000000000002</v>
      </c>
      <c r="F87" s="14">
        <f t="shared" si="5"/>
        <v>7879.89</v>
      </c>
      <c r="G87" s="14">
        <f t="shared" si="6"/>
        <v>1268662.29</v>
      </c>
      <c r="H87" s="12">
        <f>C87/NEP!$C$6</f>
        <v>1.5926691729323308</v>
      </c>
      <c r="I87" s="1">
        <f>NEP!$C$6-C87</f>
        <v>-3153</v>
      </c>
      <c r="J87" s="1">
        <f>'NWAU per episode Acute Adm'!E87-F87</f>
        <v>-2932.29</v>
      </c>
      <c r="K87" s="1">
        <f t="shared" si="7"/>
        <v>-472098.69</v>
      </c>
    </row>
    <row r="88" spans="1:11" x14ac:dyDescent="0.45">
      <c r="A88" t="s">
        <v>89</v>
      </c>
      <c r="B88">
        <v>165</v>
      </c>
      <c r="C88" s="1">
        <v>8938</v>
      </c>
      <c r="D88" s="12">
        <f>VLOOKUP(A88,'NWAU per episode Acute Adm'!$A$2:$C$389,3,FALSE)</f>
        <v>0.23</v>
      </c>
      <c r="E88" s="12">
        <f t="shared" si="4"/>
        <v>37.950000000000003</v>
      </c>
      <c r="F88" s="14">
        <f t="shared" si="5"/>
        <v>2055.7400000000002</v>
      </c>
      <c r="G88" s="14">
        <f t="shared" si="6"/>
        <v>339197.10000000003</v>
      </c>
      <c r="H88" s="12">
        <f>C88/NEP!$C$6</f>
        <v>1.6800751879699247</v>
      </c>
      <c r="I88" s="1">
        <f>NEP!$C$6-C88</f>
        <v>-3618</v>
      </c>
      <c r="J88" s="1">
        <f>'NWAU per episode Acute Adm'!E88-F88</f>
        <v>-832.1400000000001</v>
      </c>
      <c r="K88" s="1">
        <f t="shared" si="7"/>
        <v>-137303.1</v>
      </c>
    </row>
    <row r="89" spans="1:11" x14ac:dyDescent="0.45">
      <c r="A89" t="s">
        <v>90</v>
      </c>
      <c r="B89">
        <v>122</v>
      </c>
      <c r="C89" s="1">
        <v>7618</v>
      </c>
      <c r="D89" s="12">
        <f>VLOOKUP(A89,'NWAU per episode Acute Adm'!$A$2:$C$389,3,FALSE)</f>
        <v>1.44</v>
      </c>
      <c r="E89" s="12">
        <f t="shared" si="4"/>
        <v>175.68</v>
      </c>
      <c r="F89" s="14">
        <f t="shared" si="5"/>
        <v>10969.92</v>
      </c>
      <c r="G89" s="14">
        <f t="shared" si="6"/>
        <v>1338330.24</v>
      </c>
      <c r="H89" s="12">
        <f>C89/NEP!$C$6</f>
        <v>1.4319548872180452</v>
      </c>
      <c r="I89" s="1">
        <f>NEP!$C$6-C89</f>
        <v>-2298</v>
      </c>
      <c r="J89" s="1">
        <f>'NWAU per episode Acute Adm'!E89-F89</f>
        <v>-3309.119999999999</v>
      </c>
      <c r="K89" s="1">
        <f t="shared" si="7"/>
        <v>-403712.6399999999</v>
      </c>
    </row>
    <row r="90" spans="1:11" x14ac:dyDescent="0.45">
      <c r="A90" t="s">
        <v>91</v>
      </c>
      <c r="B90">
        <v>215</v>
      </c>
      <c r="C90" s="1">
        <v>7967</v>
      </c>
      <c r="D90" s="12">
        <f>VLOOKUP(A90,'NWAU per episode Acute Adm'!$A$2:$C$389,3,FALSE)</f>
        <v>0.55000000000000004</v>
      </c>
      <c r="E90" s="12">
        <f t="shared" si="4"/>
        <v>118.25000000000001</v>
      </c>
      <c r="F90" s="14">
        <f t="shared" si="5"/>
        <v>4381.8500000000004</v>
      </c>
      <c r="G90" s="14">
        <f t="shared" si="6"/>
        <v>942097.75000000012</v>
      </c>
      <c r="H90" s="12">
        <f>C90/NEP!$C$6</f>
        <v>1.4975563909774436</v>
      </c>
      <c r="I90" s="1">
        <f>NEP!$C$6-C90</f>
        <v>-2647</v>
      </c>
      <c r="J90" s="1">
        <f>'NWAU per episode Acute Adm'!E90-F90</f>
        <v>-1455.85</v>
      </c>
      <c r="K90" s="1">
        <f t="shared" si="7"/>
        <v>-313007.75</v>
      </c>
    </row>
    <row r="91" spans="1:11" x14ac:dyDescent="0.45">
      <c r="A91" t="s">
        <v>92</v>
      </c>
      <c r="B91">
        <v>476</v>
      </c>
      <c r="C91" s="1">
        <v>7431</v>
      </c>
      <c r="D91" s="12">
        <f>VLOOKUP(A91,'NWAU per episode Acute Adm'!$A$2:$C$389,3,FALSE)</f>
        <v>0.25</v>
      </c>
      <c r="E91" s="12">
        <f t="shared" si="4"/>
        <v>119</v>
      </c>
      <c r="F91" s="14">
        <f t="shared" si="5"/>
        <v>1857.75</v>
      </c>
      <c r="G91" s="14">
        <f t="shared" si="6"/>
        <v>884289</v>
      </c>
      <c r="H91" s="12">
        <f>C91/NEP!$C$6</f>
        <v>1.3968045112781955</v>
      </c>
      <c r="I91" s="1">
        <f>NEP!$C$6-C91</f>
        <v>-2111</v>
      </c>
      <c r="J91" s="1">
        <f>'NWAU per episode Acute Adm'!E91-F91</f>
        <v>-527.75</v>
      </c>
      <c r="K91" s="1">
        <f t="shared" si="7"/>
        <v>-251209</v>
      </c>
    </row>
    <row r="92" spans="1:11" x14ac:dyDescent="0.45">
      <c r="A92" t="s">
        <v>93</v>
      </c>
      <c r="B92">
        <v>60</v>
      </c>
      <c r="C92" s="1">
        <v>6012</v>
      </c>
      <c r="D92" s="12">
        <f>VLOOKUP(A92,'NWAU per episode Acute Adm'!$A$2:$C$389,3,FALSE)</f>
        <v>3.02</v>
      </c>
      <c r="E92" s="12">
        <f t="shared" si="4"/>
        <v>181.2</v>
      </c>
      <c r="F92" s="14">
        <f t="shared" si="5"/>
        <v>18156.240000000002</v>
      </c>
      <c r="G92" s="14">
        <f t="shared" si="6"/>
        <v>1089374.4000000001</v>
      </c>
      <c r="H92" s="12">
        <f>C92/NEP!$C$6</f>
        <v>1.1300751879699249</v>
      </c>
      <c r="I92" s="1">
        <f>NEP!$C$6-C92</f>
        <v>-692</v>
      </c>
      <c r="J92" s="1">
        <f>'NWAU per episode Acute Adm'!E92-F92</f>
        <v>-2089.8400000000038</v>
      </c>
      <c r="K92" s="1">
        <f t="shared" si="7"/>
        <v>-125390.40000000023</v>
      </c>
    </row>
    <row r="93" spans="1:11" x14ac:dyDescent="0.45">
      <c r="A93" t="s">
        <v>94</v>
      </c>
      <c r="B93">
        <v>194</v>
      </c>
      <c r="C93" s="1">
        <v>6694</v>
      </c>
      <c r="D93" s="12">
        <f>VLOOKUP(A93,'NWAU per episode Acute Adm'!$A$2:$C$389,3,FALSE)</f>
        <v>1.59</v>
      </c>
      <c r="E93" s="12">
        <f t="shared" si="4"/>
        <v>308.46000000000004</v>
      </c>
      <c r="F93" s="14">
        <f t="shared" si="5"/>
        <v>10643.460000000001</v>
      </c>
      <c r="G93" s="14">
        <f t="shared" si="6"/>
        <v>2064831.2400000002</v>
      </c>
      <c r="H93" s="12">
        <f>C93/NEP!$C$6</f>
        <v>1.2582706766917293</v>
      </c>
      <c r="I93" s="1">
        <f>NEP!$C$6-C93</f>
        <v>-1374</v>
      </c>
      <c r="J93" s="1">
        <f>'NWAU per episode Acute Adm'!E93-F93</f>
        <v>-2184.66</v>
      </c>
      <c r="K93" s="1">
        <f t="shared" si="7"/>
        <v>-423824.04</v>
      </c>
    </row>
    <row r="94" spans="1:11" x14ac:dyDescent="0.45">
      <c r="A94" t="s">
        <v>95</v>
      </c>
      <c r="B94">
        <v>30</v>
      </c>
      <c r="C94" s="1">
        <v>6581</v>
      </c>
      <c r="D94" s="12">
        <f>VLOOKUP(A94,'NWAU per episode Acute Adm'!$A$2:$C$389,3,FALSE)</f>
        <v>2.04</v>
      </c>
      <c r="E94" s="12">
        <f t="shared" si="4"/>
        <v>61.2</v>
      </c>
      <c r="F94" s="14">
        <f t="shared" si="5"/>
        <v>13425.24</v>
      </c>
      <c r="G94" s="14">
        <f t="shared" si="6"/>
        <v>402757.2</v>
      </c>
      <c r="H94" s="12">
        <f>C94/NEP!$C$6</f>
        <v>1.2370300751879699</v>
      </c>
      <c r="I94" s="1">
        <f>NEP!$C$6-C94</f>
        <v>-1261</v>
      </c>
      <c r="J94" s="1">
        <f>'NWAU per episode Acute Adm'!E94-F94</f>
        <v>-2572.4400000000005</v>
      </c>
      <c r="K94" s="1">
        <f t="shared" si="7"/>
        <v>-77173.200000000012</v>
      </c>
    </row>
    <row r="95" spans="1:11" x14ac:dyDescent="0.45">
      <c r="A95" t="s">
        <v>96</v>
      </c>
      <c r="B95">
        <v>42</v>
      </c>
      <c r="C95" s="1">
        <v>8675</v>
      </c>
      <c r="D95" s="12">
        <f>VLOOKUP(A95,'NWAU per episode Acute Adm'!$A$2:$C$389,3,FALSE)</f>
        <v>0.86</v>
      </c>
      <c r="E95" s="12">
        <f t="shared" si="4"/>
        <v>36.119999999999997</v>
      </c>
      <c r="F95" s="14">
        <f t="shared" si="5"/>
        <v>7460.5</v>
      </c>
      <c r="G95" s="14">
        <f t="shared" si="6"/>
        <v>313341</v>
      </c>
      <c r="H95" s="12">
        <f>C95/NEP!$C$6</f>
        <v>1.630639097744361</v>
      </c>
      <c r="I95" s="1">
        <f>NEP!$C$6-C95</f>
        <v>-3355</v>
      </c>
      <c r="J95" s="1">
        <f>'NWAU per episode Acute Adm'!E95-F95</f>
        <v>-2885.3</v>
      </c>
      <c r="K95" s="1">
        <f t="shared" si="7"/>
        <v>-121182.6</v>
      </c>
    </row>
    <row r="96" spans="1:11" x14ac:dyDescent="0.45">
      <c r="A96" t="s">
        <v>97</v>
      </c>
      <c r="B96">
        <v>46</v>
      </c>
      <c r="C96" s="1">
        <v>5346</v>
      </c>
      <c r="D96" s="12">
        <f>VLOOKUP(A96,'NWAU per episode Acute Adm'!$A$2:$C$389,3,FALSE)</f>
        <v>2.69</v>
      </c>
      <c r="E96" s="12">
        <f t="shared" si="4"/>
        <v>123.74</v>
      </c>
      <c r="F96" s="14">
        <f t="shared" si="5"/>
        <v>14380.74</v>
      </c>
      <c r="G96" s="14">
        <f t="shared" si="6"/>
        <v>661514.04</v>
      </c>
      <c r="H96" s="12">
        <f>C96/NEP!$C$6</f>
        <v>1.0048872180451127</v>
      </c>
      <c r="I96" s="1">
        <f>NEP!$C$6-C96</f>
        <v>-26</v>
      </c>
      <c r="J96" s="1">
        <f>'NWAU per episode Acute Adm'!E96-F96</f>
        <v>-69.940000000000509</v>
      </c>
      <c r="K96" s="1">
        <f t="shared" si="7"/>
        <v>-3217.2400000000234</v>
      </c>
    </row>
    <row r="97" spans="1:11" x14ac:dyDescent="0.45">
      <c r="A97" t="s">
        <v>98</v>
      </c>
      <c r="B97">
        <v>95</v>
      </c>
      <c r="C97" s="1">
        <v>6801</v>
      </c>
      <c r="D97" s="12">
        <f>VLOOKUP(A97,'NWAU per episode Acute Adm'!$A$2:$C$389,3,FALSE)</f>
        <v>0.64</v>
      </c>
      <c r="E97" s="12">
        <f t="shared" si="4"/>
        <v>60.800000000000004</v>
      </c>
      <c r="F97" s="14">
        <f t="shared" si="5"/>
        <v>4352.6400000000003</v>
      </c>
      <c r="G97" s="14">
        <f t="shared" si="6"/>
        <v>413500.80000000005</v>
      </c>
      <c r="H97" s="12">
        <f>C97/NEP!$C$6</f>
        <v>1.2783834586466165</v>
      </c>
      <c r="I97" s="1">
        <f>NEP!$C$6-C97</f>
        <v>-1481</v>
      </c>
      <c r="J97" s="1">
        <f>'NWAU per episode Acute Adm'!E97-F97</f>
        <v>-947.84000000000015</v>
      </c>
      <c r="K97" s="1">
        <f t="shared" si="7"/>
        <v>-90044.800000000017</v>
      </c>
    </row>
    <row r="98" spans="1:11" x14ac:dyDescent="0.45">
      <c r="A98" t="s">
        <v>99</v>
      </c>
      <c r="B98">
        <v>63</v>
      </c>
      <c r="C98" s="1">
        <v>7280</v>
      </c>
      <c r="D98" s="12">
        <f>VLOOKUP(A98,'NWAU per episode Acute Adm'!$A$2:$C$389,3,FALSE)</f>
        <v>1.86</v>
      </c>
      <c r="E98" s="12">
        <f t="shared" si="4"/>
        <v>117.18</v>
      </c>
      <c r="F98" s="14">
        <f t="shared" si="5"/>
        <v>13540.800000000001</v>
      </c>
      <c r="G98" s="14">
        <f t="shared" si="6"/>
        <v>853070.4</v>
      </c>
      <c r="H98" s="12">
        <f>C98/NEP!$C$6</f>
        <v>1.368421052631579</v>
      </c>
      <c r="I98" s="1">
        <f>NEP!$C$6-C98</f>
        <v>-1960</v>
      </c>
      <c r="J98" s="1">
        <f>'NWAU per episode Acute Adm'!E98-F98</f>
        <v>-3645.6000000000004</v>
      </c>
      <c r="K98" s="1">
        <f t="shared" si="7"/>
        <v>-229672.80000000002</v>
      </c>
    </row>
    <row r="99" spans="1:11" x14ac:dyDescent="0.45">
      <c r="A99" t="s">
        <v>100</v>
      </c>
      <c r="B99">
        <v>120</v>
      </c>
      <c r="C99" s="1">
        <v>7292</v>
      </c>
      <c r="D99" s="12">
        <f>VLOOKUP(A99,'NWAU per episode Acute Adm'!$A$2:$C$389,3,FALSE)</f>
        <v>0.64</v>
      </c>
      <c r="E99" s="12">
        <f t="shared" si="4"/>
        <v>76.8</v>
      </c>
      <c r="F99" s="14">
        <f t="shared" si="5"/>
        <v>4666.88</v>
      </c>
      <c r="G99" s="14">
        <f t="shared" si="6"/>
        <v>560025.59999999998</v>
      </c>
      <c r="H99" s="12">
        <f>C99/NEP!$C$6</f>
        <v>1.3706766917293234</v>
      </c>
      <c r="I99" s="1">
        <f>NEP!$C$6-C99</f>
        <v>-1972</v>
      </c>
      <c r="J99" s="1">
        <f>'NWAU per episode Acute Adm'!E99-F99</f>
        <v>-1262.08</v>
      </c>
      <c r="K99" s="1">
        <f t="shared" si="7"/>
        <v>-151449.59999999998</v>
      </c>
    </row>
    <row r="100" spans="1:11" x14ac:dyDescent="0.45">
      <c r="A100" t="s">
        <v>101</v>
      </c>
      <c r="B100">
        <v>52</v>
      </c>
      <c r="C100" s="1">
        <v>8208</v>
      </c>
      <c r="D100" s="12">
        <f>VLOOKUP(A100,'NWAU per episode Acute Adm'!$A$2:$C$389,3,FALSE)</f>
        <v>3.4</v>
      </c>
      <c r="E100" s="12">
        <f t="shared" si="4"/>
        <v>176.79999999999998</v>
      </c>
      <c r="F100" s="14">
        <f t="shared" si="5"/>
        <v>27907.200000000001</v>
      </c>
      <c r="G100" s="14">
        <f t="shared" si="6"/>
        <v>1451174.4000000001</v>
      </c>
      <c r="H100" s="12">
        <f>C100/NEP!$C$6</f>
        <v>1.5428571428571429</v>
      </c>
      <c r="I100" s="1">
        <f>NEP!$C$6-C100</f>
        <v>-2888</v>
      </c>
      <c r="J100" s="1">
        <f>'NWAU per episode Acute Adm'!E100-F100</f>
        <v>-9819.2000000000044</v>
      </c>
      <c r="K100" s="1">
        <f t="shared" si="7"/>
        <v>-510598.40000000026</v>
      </c>
    </row>
    <row r="101" spans="1:11" x14ac:dyDescent="0.45">
      <c r="A101" t="s">
        <v>102</v>
      </c>
      <c r="B101">
        <v>77</v>
      </c>
      <c r="C101" s="1">
        <v>6096</v>
      </c>
      <c r="D101" s="12">
        <f>VLOOKUP(A101,'NWAU per episode Acute Adm'!$A$2:$C$389,3,FALSE)</f>
        <v>3.66</v>
      </c>
      <c r="E101" s="12">
        <f t="shared" si="4"/>
        <v>281.82</v>
      </c>
      <c r="F101" s="14">
        <f t="shared" si="5"/>
        <v>22311.360000000001</v>
      </c>
      <c r="G101" s="14">
        <f t="shared" si="6"/>
        <v>1717974.72</v>
      </c>
      <c r="H101" s="12">
        <f>C101/NEP!$C$6</f>
        <v>1.1458646616541353</v>
      </c>
      <c r="I101" s="1">
        <f>NEP!$C$6-C101</f>
        <v>-776</v>
      </c>
      <c r="J101" s="1">
        <f>'NWAU per episode Acute Adm'!E101-F101</f>
        <v>-2840.1600000000035</v>
      </c>
      <c r="K101" s="1">
        <f t="shared" si="7"/>
        <v>-218692.32000000027</v>
      </c>
    </row>
    <row r="102" spans="1:11" x14ac:dyDescent="0.45">
      <c r="A102" t="s">
        <v>103</v>
      </c>
      <c r="B102">
        <v>47</v>
      </c>
      <c r="C102" s="1">
        <v>7557</v>
      </c>
      <c r="D102" s="12">
        <f>VLOOKUP(A102,'NWAU per episode Acute Adm'!$A$2:$C$389,3,FALSE)</f>
        <v>3.79</v>
      </c>
      <c r="E102" s="12">
        <f t="shared" si="4"/>
        <v>178.13</v>
      </c>
      <c r="F102" s="14">
        <f t="shared" si="5"/>
        <v>28641.03</v>
      </c>
      <c r="G102" s="14">
        <f t="shared" si="6"/>
        <v>1346128.41</v>
      </c>
      <c r="H102" s="12">
        <f>C102/NEP!$C$6</f>
        <v>1.4204887218045112</v>
      </c>
      <c r="I102" s="1">
        <f>NEP!$C$6-C102</f>
        <v>-2237</v>
      </c>
      <c r="J102" s="1">
        <f>'NWAU per episode Acute Adm'!E102-F102</f>
        <v>-8478.23</v>
      </c>
      <c r="K102" s="1">
        <f t="shared" si="7"/>
        <v>-398476.81</v>
      </c>
    </row>
    <row r="103" spans="1:11" x14ac:dyDescent="0.45">
      <c r="A103" t="s">
        <v>104</v>
      </c>
      <c r="B103">
        <v>57</v>
      </c>
      <c r="C103" s="1">
        <v>8263</v>
      </c>
      <c r="D103" s="12">
        <f>VLOOKUP(A103,'NWAU per episode Acute Adm'!$A$2:$C$389,3,FALSE)</f>
        <v>2.72</v>
      </c>
      <c r="E103" s="12">
        <f t="shared" si="4"/>
        <v>155.04000000000002</v>
      </c>
      <c r="F103" s="14">
        <f t="shared" si="5"/>
        <v>22475.360000000001</v>
      </c>
      <c r="G103" s="14">
        <f t="shared" si="6"/>
        <v>1281095.52</v>
      </c>
      <c r="H103" s="12">
        <f>C103/NEP!$C$6</f>
        <v>1.5531954887218045</v>
      </c>
      <c r="I103" s="1">
        <f>NEP!$C$6-C103</f>
        <v>-2943</v>
      </c>
      <c r="J103" s="1">
        <f>'NWAU per episode Acute Adm'!E103-F103</f>
        <v>-8004.9599999999973</v>
      </c>
      <c r="K103" s="1">
        <f t="shared" si="7"/>
        <v>-456282.71999999986</v>
      </c>
    </row>
    <row r="104" spans="1:11" x14ac:dyDescent="0.45">
      <c r="A104" t="s">
        <v>105</v>
      </c>
      <c r="B104">
        <v>41</v>
      </c>
      <c r="C104" s="1">
        <v>5251</v>
      </c>
      <c r="D104" s="12">
        <f>VLOOKUP(A104,'NWAU per episode Acute Adm'!$A$2:$C$389,3,FALSE)</f>
        <v>2.09</v>
      </c>
      <c r="E104" s="12">
        <f t="shared" si="4"/>
        <v>85.69</v>
      </c>
      <c r="F104" s="14">
        <f t="shared" si="5"/>
        <v>10974.59</v>
      </c>
      <c r="G104" s="14">
        <f t="shared" si="6"/>
        <v>449958.19</v>
      </c>
      <c r="H104" s="12">
        <f>C104/NEP!$C$6</f>
        <v>0.98703007518796992</v>
      </c>
      <c r="I104" s="1">
        <f>NEP!$C$6-C104</f>
        <v>69</v>
      </c>
      <c r="J104" s="1">
        <f>'NWAU per episode Acute Adm'!E104-F104</f>
        <v>144.20999999999913</v>
      </c>
      <c r="K104" s="1">
        <f t="shared" si="7"/>
        <v>5912.6099999999642</v>
      </c>
    </row>
    <row r="105" spans="1:11" x14ac:dyDescent="0.45">
      <c r="A105" t="s">
        <v>106</v>
      </c>
      <c r="B105">
        <v>49</v>
      </c>
      <c r="C105" s="1">
        <v>7936</v>
      </c>
      <c r="D105" s="12">
        <f>VLOOKUP(A105,'NWAU per episode Acute Adm'!$A$2:$C$389,3,FALSE)</f>
        <v>1.76</v>
      </c>
      <c r="E105" s="12">
        <f t="shared" si="4"/>
        <v>86.24</v>
      </c>
      <c r="F105" s="14">
        <f t="shared" si="5"/>
        <v>13967.36</v>
      </c>
      <c r="G105" s="14">
        <f t="shared" si="6"/>
        <v>684400.64000000001</v>
      </c>
      <c r="H105" s="12">
        <f>C105/NEP!$C$6</f>
        <v>1.4917293233082707</v>
      </c>
      <c r="I105" s="1">
        <f>NEP!$C$6-C105</f>
        <v>-2616</v>
      </c>
      <c r="J105" s="1">
        <f>'NWAU per episode Acute Adm'!E105-F105</f>
        <v>-4604.1600000000017</v>
      </c>
      <c r="K105" s="1">
        <f t="shared" si="7"/>
        <v>-225603.84000000008</v>
      </c>
    </row>
    <row r="106" spans="1:11" x14ac:dyDescent="0.45">
      <c r="A106" t="s">
        <v>107</v>
      </c>
      <c r="B106">
        <v>58</v>
      </c>
      <c r="C106" s="1">
        <v>7429</v>
      </c>
      <c r="D106" s="12">
        <f>VLOOKUP(A106,'NWAU per episode Acute Adm'!$A$2:$C$389,3,FALSE)</f>
        <v>1.4</v>
      </c>
      <c r="E106" s="12">
        <f t="shared" si="4"/>
        <v>81.199999999999989</v>
      </c>
      <c r="F106" s="14">
        <f t="shared" si="5"/>
        <v>10400.599999999999</v>
      </c>
      <c r="G106" s="14">
        <f t="shared" si="6"/>
        <v>603234.79999999993</v>
      </c>
      <c r="H106" s="12">
        <f>C106/NEP!$C$6</f>
        <v>1.3964285714285714</v>
      </c>
      <c r="I106" s="1">
        <f>NEP!$C$6-C106</f>
        <v>-2109</v>
      </c>
      <c r="J106" s="1">
        <f>'NWAU per episode Acute Adm'!E106-F106</f>
        <v>-2952.5999999999995</v>
      </c>
      <c r="K106" s="1">
        <f t="shared" si="7"/>
        <v>-171250.79999999996</v>
      </c>
    </row>
    <row r="107" spans="1:11" x14ac:dyDescent="0.45">
      <c r="A107" t="s">
        <v>108</v>
      </c>
      <c r="B107">
        <v>50</v>
      </c>
      <c r="C107" s="1">
        <v>7412</v>
      </c>
      <c r="D107" s="12">
        <f>VLOOKUP(A107,'NWAU per episode Acute Adm'!$A$2:$C$389,3,FALSE)</f>
        <v>1.3</v>
      </c>
      <c r="E107" s="12">
        <f t="shared" si="4"/>
        <v>65</v>
      </c>
      <c r="F107" s="14">
        <f t="shared" si="5"/>
        <v>9635.6</v>
      </c>
      <c r="G107" s="14">
        <f t="shared" si="6"/>
        <v>481780</v>
      </c>
      <c r="H107" s="12">
        <f>C107/NEP!$C$6</f>
        <v>1.3932330827067669</v>
      </c>
      <c r="I107" s="1">
        <f>NEP!$C$6-C107</f>
        <v>-2092</v>
      </c>
      <c r="J107" s="1">
        <f>'NWAU per episode Acute Adm'!E107-F107</f>
        <v>-2719.6000000000004</v>
      </c>
      <c r="K107" s="1">
        <f t="shared" si="7"/>
        <v>-135980.00000000003</v>
      </c>
    </row>
    <row r="108" spans="1:11" x14ac:dyDescent="0.45">
      <c r="A108" t="s">
        <v>109</v>
      </c>
      <c r="B108">
        <v>71</v>
      </c>
      <c r="C108" s="1">
        <v>6289</v>
      </c>
      <c r="D108" s="12">
        <f>VLOOKUP(A108,'NWAU per episode Acute Adm'!$A$2:$C$389,3,FALSE)</f>
        <v>1.01</v>
      </c>
      <c r="E108" s="12">
        <f t="shared" si="4"/>
        <v>71.709999999999994</v>
      </c>
      <c r="F108" s="14">
        <f t="shared" si="5"/>
        <v>6351.89</v>
      </c>
      <c r="G108" s="14">
        <f t="shared" si="6"/>
        <v>450984.19</v>
      </c>
      <c r="H108" s="12">
        <f>C108/NEP!$C$6</f>
        <v>1.1821428571428572</v>
      </c>
      <c r="I108" s="1">
        <f>NEP!$C$6-C108</f>
        <v>-969</v>
      </c>
      <c r="J108" s="1">
        <f>'NWAU per episode Acute Adm'!E108-F108</f>
        <v>-978.69000000000142</v>
      </c>
      <c r="K108" s="1">
        <f t="shared" si="7"/>
        <v>-69486.990000000107</v>
      </c>
    </row>
    <row r="109" spans="1:11" x14ac:dyDescent="0.45">
      <c r="A109" t="s">
        <v>110</v>
      </c>
      <c r="B109">
        <v>31</v>
      </c>
      <c r="C109" s="1">
        <v>6684</v>
      </c>
      <c r="D109" s="12">
        <f>VLOOKUP(A109,'NWAU per episode Acute Adm'!$A$2:$C$389,3,FALSE)</f>
        <v>1.1299999999999999</v>
      </c>
      <c r="E109" s="12">
        <f t="shared" si="4"/>
        <v>35.029999999999994</v>
      </c>
      <c r="F109" s="14">
        <f t="shared" si="5"/>
        <v>7552.9199999999992</v>
      </c>
      <c r="G109" s="14">
        <f t="shared" si="6"/>
        <v>234140.51999999996</v>
      </c>
      <c r="H109" s="12">
        <f>C109/NEP!$C$6</f>
        <v>1.2563909774436091</v>
      </c>
      <c r="I109" s="1">
        <f>NEP!$C$6-C109</f>
        <v>-1364</v>
      </c>
      <c r="J109" s="1">
        <f>'NWAU per episode Acute Adm'!E109-F109</f>
        <v>-1541.3199999999997</v>
      </c>
      <c r="K109" s="1">
        <f t="shared" si="7"/>
        <v>-47780.919999999991</v>
      </c>
    </row>
    <row r="110" spans="1:11" x14ac:dyDescent="0.45">
      <c r="A110" t="s">
        <v>111</v>
      </c>
      <c r="B110">
        <v>316</v>
      </c>
      <c r="C110" s="1">
        <v>7386</v>
      </c>
      <c r="D110" s="12">
        <f>VLOOKUP(A110,'NWAU per episode Acute Adm'!$A$2:$C$389,3,FALSE)</f>
        <v>0.83</v>
      </c>
      <c r="E110" s="12">
        <f t="shared" si="4"/>
        <v>262.27999999999997</v>
      </c>
      <c r="F110" s="14">
        <f t="shared" si="5"/>
        <v>6130.38</v>
      </c>
      <c r="G110" s="14">
        <f t="shared" si="6"/>
        <v>1937200.08</v>
      </c>
      <c r="H110" s="12">
        <f>C110/NEP!$C$6</f>
        <v>1.3883458646616542</v>
      </c>
      <c r="I110" s="1">
        <f>NEP!$C$6-C110</f>
        <v>-2066</v>
      </c>
      <c r="J110" s="1">
        <f>'NWAU per episode Acute Adm'!E110-F110</f>
        <v>-1714.7800000000007</v>
      </c>
      <c r="K110" s="1">
        <f t="shared" si="7"/>
        <v>-541870.48000000021</v>
      </c>
    </row>
    <row r="111" spans="1:11" x14ac:dyDescent="0.45">
      <c r="A111" t="s">
        <v>112</v>
      </c>
      <c r="B111">
        <v>57</v>
      </c>
      <c r="C111" s="1">
        <v>6030</v>
      </c>
      <c r="D111" s="12">
        <f>VLOOKUP(A111,'NWAU per episode Acute Adm'!$A$2:$C$389,3,FALSE)</f>
        <v>3.79</v>
      </c>
      <c r="E111" s="12">
        <f t="shared" si="4"/>
        <v>216.03</v>
      </c>
      <c r="F111" s="14">
        <f t="shared" si="5"/>
        <v>22853.7</v>
      </c>
      <c r="G111" s="14">
        <f t="shared" si="6"/>
        <v>1302660.9000000001</v>
      </c>
      <c r="H111" s="12">
        <f>C111/NEP!$C$6</f>
        <v>1.1334586466165413</v>
      </c>
      <c r="I111" s="1">
        <f>NEP!$C$6-C111</f>
        <v>-710</v>
      </c>
      <c r="J111" s="1">
        <f>'NWAU per episode Acute Adm'!E111-F111</f>
        <v>-2690.8999999999978</v>
      </c>
      <c r="K111" s="1">
        <f t="shared" si="7"/>
        <v>-153381.29999999987</v>
      </c>
    </row>
    <row r="112" spans="1:11" x14ac:dyDescent="0.45">
      <c r="A112" t="s">
        <v>113</v>
      </c>
      <c r="B112">
        <v>99</v>
      </c>
      <c r="C112" s="1">
        <v>5492</v>
      </c>
      <c r="D112" s="12">
        <f>VLOOKUP(A112,'NWAU per episode Acute Adm'!$A$2:$C$389,3,FALSE)</f>
        <v>0.28999999999999998</v>
      </c>
      <c r="E112" s="12">
        <f t="shared" si="4"/>
        <v>28.709999999999997</v>
      </c>
      <c r="F112" s="14">
        <f t="shared" si="5"/>
        <v>1592.6799999999998</v>
      </c>
      <c r="G112" s="14">
        <f t="shared" si="6"/>
        <v>157675.31999999998</v>
      </c>
      <c r="H112" s="12">
        <f>C112/NEP!$C$6</f>
        <v>1.0323308270676692</v>
      </c>
      <c r="I112" s="1">
        <f>NEP!$C$6-C112</f>
        <v>-172</v>
      </c>
      <c r="J112" s="1">
        <f>'NWAU per episode Acute Adm'!E112-F112</f>
        <v>-49.880000000000109</v>
      </c>
      <c r="K112" s="1">
        <f t="shared" si="7"/>
        <v>-4938.1200000000108</v>
      </c>
    </row>
    <row r="113" spans="1:11" x14ac:dyDescent="0.45">
      <c r="A113" t="s">
        <v>114</v>
      </c>
      <c r="B113">
        <v>86</v>
      </c>
      <c r="C113" s="1">
        <v>6219</v>
      </c>
      <c r="D113" s="12">
        <f>VLOOKUP(A113,'NWAU per episode Acute Adm'!$A$2:$C$389,3,FALSE)</f>
        <v>1.34</v>
      </c>
      <c r="E113" s="12">
        <f t="shared" si="4"/>
        <v>115.24000000000001</v>
      </c>
      <c r="F113" s="14">
        <f t="shared" si="5"/>
        <v>8333.4600000000009</v>
      </c>
      <c r="G113" s="14">
        <f t="shared" si="6"/>
        <v>716677.56</v>
      </c>
      <c r="H113" s="12">
        <f>C113/NEP!$C$6</f>
        <v>1.1689849624060151</v>
      </c>
      <c r="I113" s="1">
        <f>NEP!$C$6-C113</f>
        <v>-899</v>
      </c>
      <c r="J113" s="1">
        <f>'NWAU per episode Acute Adm'!E113-F113</f>
        <v>-1204.6600000000008</v>
      </c>
      <c r="K113" s="1">
        <f t="shared" si="7"/>
        <v>-103600.76000000007</v>
      </c>
    </row>
    <row r="114" spans="1:11" x14ac:dyDescent="0.45">
      <c r="A114" t="s">
        <v>115</v>
      </c>
      <c r="B114">
        <v>454</v>
      </c>
      <c r="C114" s="1">
        <v>3780</v>
      </c>
      <c r="D114" s="12">
        <f>VLOOKUP(A114,'NWAU per episode Acute Adm'!$A$2:$C$389,3,FALSE)</f>
        <v>0.33</v>
      </c>
      <c r="E114" s="12">
        <f t="shared" si="4"/>
        <v>149.82</v>
      </c>
      <c r="F114" s="14">
        <f t="shared" si="5"/>
        <v>1247.4000000000001</v>
      </c>
      <c r="G114" s="14">
        <f t="shared" si="6"/>
        <v>566319.60000000009</v>
      </c>
      <c r="H114" s="12">
        <f>C114/NEP!$C$6</f>
        <v>0.71052631578947367</v>
      </c>
      <c r="I114" s="1">
        <f>NEP!$C$6-C114</f>
        <v>1540</v>
      </c>
      <c r="J114" s="1">
        <f>'NWAU per episode Acute Adm'!E114-F114</f>
        <v>508.19999999999959</v>
      </c>
      <c r="K114" s="1">
        <f t="shared" si="7"/>
        <v>230722.79999999981</v>
      </c>
    </row>
    <row r="115" spans="1:11" x14ac:dyDescent="0.45">
      <c r="A115" t="s">
        <v>116</v>
      </c>
      <c r="B115">
        <v>44</v>
      </c>
      <c r="C115" s="1">
        <v>9221</v>
      </c>
      <c r="D115" s="12">
        <f>VLOOKUP(A115,'NWAU per episode Acute Adm'!$A$2:$C$389,3,FALSE)</f>
        <v>1.27</v>
      </c>
      <c r="E115" s="12">
        <f t="shared" si="4"/>
        <v>55.88</v>
      </c>
      <c r="F115" s="14">
        <f t="shared" si="5"/>
        <v>11710.67</v>
      </c>
      <c r="G115" s="14">
        <f t="shared" si="6"/>
        <v>515269.48</v>
      </c>
      <c r="H115" s="12">
        <f>C115/NEP!$C$6</f>
        <v>1.7332706766917294</v>
      </c>
      <c r="I115" s="1">
        <f>NEP!$C$6-C115</f>
        <v>-3901</v>
      </c>
      <c r="J115" s="1">
        <f>'NWAU per episode Acute Adm'!E115-F115</f>
        <v>-4954.2699999999995</v>
      </c>
      <c r="K115" s="1">
        <f t="shared" si="7"/>
        <v>-217987.87999999998</v>
      </c>
    </row>
    <row r="116" spans="1:11" x14ac:dyDescent="0.45">
      <c r="A116" t="s">
        <v>117</v>
      </c>
      <c r="B116">
        <v>77</v>
      </c>
      <c r="C116" s="1">
        <v>6914</v>
      </c>
      <c r="D116" s="12">
        <f>VLOOKUP(A116,'NWAU per episode Acute Adm'!$A$2:$C$389,3,FALSE)</f>
        <v>0.33</v>
      </c>
      <c r="E116" s="12">
        <f t="shared" si="4"/>
        <v>25.41</v>
      </c>
      <c r="F116" s="14">
        <f t="shared" si="5"/>
        <v>2281.62</v>
      </c>
      <c r="G116" s="14">
        <f t="shared" si="6"/>
        <v>175684.74</v>
      </c>
      <c r="H116" s="12">
        <f>C116/NEP!$C$6</f>
        <v>1.2996240601503759</v>
      </c>
      <c r="I116" s="1">
        <f>NEP!$C$6-C116</f>
        <v>-1594</v>
      </c>
      <c r="J116" s="1">
        <f>'NWAU per episode Acute Adm'!E116-F116</f>
        <v>-526.01999999999975</v>
      </c>
      <c r="K116" s="1">
        <f t="shared" si="7"/>
        <v>-40503.539999999979</v>
      </c>
    </row>
    <row r="117" spans="1:11" x14ac:dyDescent="0.45">
      <c r="A117" t="s">
        <v>118</v>
      </c>
      <c r="B117">
        <v>259</v>
      </c>
      <c r="C117" s="1">
        <v>4283</v>
      </c>
      <c r="D117" s="12">
        <f>VLOOKUP(A117,'NWAU per episode Acute Adm'!$A$2:$C$389,3,FALSE)</f>
        <v>0.27</v>
      </c>
      <c r="E117" s="12">
        <f t="shared" si="4"/>
        <v>69.930000000000007</v>
      </c>
      <c r="F117" s="14">
        <f t="shared" si="5"/>
        <v>1156.4100000000001</v>
      </c>
      <c r="G117" s="14">
        <f t="shared" si="6"/>
        <v>299510.19</v>
      </c>
      <c r="H117" s="12">
        <f>C117/NEP!$C$6</f>
        <v>0.80507518796992483</v>
      </c>
      <c r="I117" s="1">
        <f>NEP!$C$6-C117</f>
        <v>1037</v>
      </c>
      <c r="J117" s="1">
        <f>'NWAU per episode Acute Adm'!E117-F117</f>
        <v>279.99</v>
      </c>
      <c r="K117" s="1">
        <f t="shared" si="7"/>
        <v>72517.41</v>
      </c>
    </row>
    <row r="118" spans="1:11" x14ac:dyDescent="0.45">
      <c r="A118" t="s">
        <v>119</v>
      </c>
      <c r="B118">
        <v>31</v>
      </c>
      <c r="C118" s="1">
        <v>7391</v>
      </c>
      <c r="D118" s="12">
        <f>VLOOKUP(A118,'NWAU per episode Acute Adm'!$A$2:$C$389,3,FALSE)</f>
        <v>1.4</v>
      </c>
      <c r="E118" s="12">
        <f t="shared" si="4"/>
        <v>43.4</v>
      </c>
      <c r="F118" s="14">
        <f t="shared" si="5"/>
        <v>10347.4</v>
      </c>
      <c r="G118" s="14">
        <f t="shared" si="6"/>
        <v>320769.39999999997</v>
      </c>
      <c r="H118" s="12">
        <f>C118/NEP!$C$6</f>
        <v>1.3892857142857142</v>
      </c>
      <c r="I118" s="1">
        <f>NEP!$C$6-C118</f>
        <v>-2071</v>
      </c>
      <c r="J118" s="1">
        <f>'NWAU per episode Acute Adm'!E118-F118</f>
        <v>-2899.3999999999996</v>
      </c>
      <c r="K118" s="1">
        <f t="shared" si="7"/>
        <v>-89881.4</v>
      </c>
    </row>
    <row r="119" spans="1:11" x14ac:dyDescent="0.45">
      <c r="A119" t="s">
        <v>120</v>
      </c>
      <c r="B119">
        <v>41</v>
      </c>
      <c r="C119" s="1">
        <v>9009</v>
      </c>
      <c r="D119" s="12">
        <f>VLOOKUP(A119,'NWAU per episode Acute Adm'!$A$2:$C$389,3,FALSE)</f>
        <v>0.41</v>
      </c>
      <c r="E119" s="12">
        <f t="shared" si="4"/>
        <v>16.809999999999999</v>
      </c>
      <c r="F119" s="14">
        <f t="shared" si="5"/>
        <v>3693.6899999999996</v>
      </c>
      <c r="G119" s="14">
        <f t="shared" si="6"/>
        <v>151441.28999999998</v>
      </c>
      <c r="H119" s="12">
        <f>C119/NEP!$C$6</f>
        <v>1.6934210526315789</v>
      </c>
      <c r="I119" s="1">
        <f>NEP!$C$6-C119</f>
        <v>-3689</v>
      </c>
      <c r="J119" s="1">
        <f>'NWAU per episode Acute Adm'!E119-F119</f>
        <v>-1512.4899999999998</v>
      </c>
      <c r="K119" s="1">
        <f t="shared" si="7"/>
        <v>-62012.089999999989</v>
      </c>
    </row>
    <row r="120" spans="1:11" x14ac:dyDescent="0.45">
      <c r="A120" t="s">
        <v>121</v>
      </c>
      <c r="B120">
        <v>35</v>
      </c>
      <c r="C120" s="1">
        <v>9189</v>
      </c>
      <c r="D120" s="12">
        <f>VLOOKUP(A120,'NWAU per episode Acute Adm'!$A$2:$C$389,3,FALSE)</f>
        <v>0.63</v>
      </c>
      <c r="E120" s="12">
        <f t="shared" si="4"/>
        <v>22.05</v>
      </c>
      <c r="F120" s="14">
        <f t="shared" si="5"/>
        <v>5789.07</v>
      </c>
      <c r="G120" s="14">
        <f t="shared" si="6"/>
        <v>202617.44999999998</v>
      </c>
      <c r="H120" s="12">
        <f>C120/NEP!$C$6</f>
        <v>1.7272556390977443</v>
      </c>
      <c r="I120" s="1">
        <f>NEP!$C$6-C120</f>
        <v>-3869</v>
      </c>
      <c r="J120" s="1">
        <f>'NWAU per episode Acute Adm'!E120-F120</f>
        <v>-2437.4699999999998</v>
      </c>
      <c r="K120" s="1">
        <f t="shared" si="7"/>
        <v>-85311.45</v>
      </c>
    </row>
    <row r="121" spans="1:11" x14ac:dyDescent="0.45">
      <c r="A121" t="s">
        <v>122</v>
      </c>
      <c r="B121">
        <v>81</v>
      </c>
      <c r="C121" s="1">
        <v>5373</v>
      </c>
      <c r="D121" s="12">
        <f>VLOOKUP(A121,'NWAU per episode Acute Adm'!$A$2:$C$389,3,FALSE)</f>
        <v>0.28999999999999998</v>
      </c>
      <c r="E121" s="12">
        <f t="shared" si="4"/>
        <v>23.49</v>
      </c>
      <c r="F121" s="14">
        <f t="shared" si="5"/>
        <v>1558.1699999999998</v>
      </c>
      <c r="G121" s="14">
        <f t="shared" si="6"/>
        <v>126211.76999999999</v>
      </c>
      <c r="H121" s="12">
        <f>C121/NEP!$C$6</f>
        <v>1.0099624060150376</v>
      </c>
      <c r="I121" s="1">
        <f>NEP!$C$6-C121</f>
        <v>-53</v>
      </c>
      <c r="J121" s="1">
        <f>'NWAU per episode Acute Adm'!E121-F121</f>
        <v>-15.369999999999891</v>
      </c>
      <c r="K121" s="1">
        <f t="shared" si="7"/>
        <v>-1244.9699999999912</v>
      </c>
    </row>
    <row r="122" spans="1:11" x14ac:dyDescent="0.45">
      <c r="A122" t="s">
        <v>123</v>
      </c>
      <c r="B122">
        <v>30</v>
      </c>
      <c r="C122" s="1">
        <v>6705</v>
      </c>
      <c r="D122" s="12">
        <f>VLOOKUP(A122,'NWAU per episode Acute Adm'!$A$2:$C$389,3,FALSE)</f>
        <v>1.89</v>
      </c>
      <c r="E122" s="12">
        <f t="shared" si="4"/>
        <v>56.699999999999996</v>
      </c>
      <c r="F122" s="14">
        <f t="shared" si="5"/>
        <v>12672.449999999999</v>
      </c>
      <c r="G122" s="14">
        <f t="shared" si="6"/>
        <v>380173.49999999994</v>
      </c>
      <c r="H122" s="12">
        <f>C122/NEP!$C$6</f>
        <v>1.2603383458646618</v>
      </c>
      <c r="I122" s="1">
        <f>NEP!$C$6-C122</f>
        <v>-1385</v>
      </c>
      <c r="J122" s="1">
        <f>'NWAU per episode Acute Adm'!E122-F122</f>
        <v>-2617.6499999999996</v>
      </c>
      <c r="K122" s="1">
        <f t="shared" si="7"/>
        <v>-78529.499999999985</v>
      </c>
    </row>
    <row r="123" spans="1:11" x14ac:dyDescent="0.45">
      <c r="A123" t="s">
        <v>124</v>
      </c>
      <c r="B123">
        <v>49</v>
      </c>
      <c r="C123" s="1">
        <v>7987</v>
      </c>
      <c r="D123" s="12">
        <f>VLOOKUP(A123,'NWAU per episode Acute Adm'!$A$2:$C$389,3,FALSE)</f>
        <v>0.49</v>
      </c>
      <c r="E123" s="12">
        <f t="shared" si="4"/>
        <v>24.009999999999998</v>
      </c>
      <c r="F123" s="14">
        <f t="shared" si="5"/>
        <v>3913.63</v>
      </c>
      <c r="G123" s="14">
        <f t="shared" si="6"/>
        <v>191767.87</v>
      </c>
      <c r="H123" s="12">
        <f>C123/NEP!$C$6</f>
        <v>1.5013157894736842</v>
      </c>
      <c r="I123" s="1">
        <f>NEP!$C$6-C123</f>
        <v>-2667</v>
      </c>
      <c r="J123" s="1">
        <f>'NWAU per episode Acute Adm'!E123-F123</f>
        <v>-1306.8300000000004</v>
      </c>
      <c r="K123" s="1">
        <f t="shared" si="7"/>
        <v>-64034.67000000002</v>
      </c>
    </row>
    <row r="124" spans="1:11" x14ac:dyDescent="0.45">
      <c r="A124" t="s">
        <v>125</v>
      </c>
      <c r="B124">
        <v>53</v>
      </c>
      <c r="C124" s="1">
        <v>8935</v>
      </c>
      <c r="D124" s="12">
        <f>VLOOKUP(A124,'NWAU per episode Acute Adm'!$A$2:$C$389,3,FALSE)</f>
        <v>0.25</v>
      </c>
      <c r="E124" s="12">
        <f t="shared" si="4"/>
        <v>13.25</v>
      </c>
      <c r="F124" s="14">
        <f t="shared" si="5"/>
        <v>2233.75</v>
      </c>
      <c r="G124" s="14">
        <f t="shared" si="6"/>
        <v>118388.75</v>
      </c>
      <c r="H124" s="12">
        <f>C124/NEP!$C$6</f>
        <v>1.6795112781954886</v>
      </c>
      <c r="I124" s="1">
        <f>NEP!$C$6-C124</f>
        <v>-3615</v>
      </c>
      <c r="J124" s="1">
        <f>'NWAU per episode Acute Adm'!E124-F124</f>
        <v>-903.75</v>
      </c>
      <c r="K124" s="1">
        <f t="shared" si="7"/>
        <v>-47898.75</v>
      </c>
    </row>
    <row r="125" spans="1:11" x14ac:dyDescent="0.45">
      <c r="A125" t="s">
        <v>126</v>
      </c>
      <c r="B125">
        <v>34</v>
      </c>
      <c r="C125" s="1">
        <v>7389</v>
      </c>
      <c r="D125" s="12">
        <f>VLOOKUP(A125,'NWAU per episode Acute Adm'!$A$2:$C$389,3,FALSE)</f>
        <v>0.36</v>
      </c>
      <c r="E125" s="12">
        <f t="shared" si="4"/>
        <v>12.24</v>
      </c>
      <c r="F125" s="14">
        <f t="shared" si="5"/>
        <v>2660.04</v>
      </c>
      <c r="G125" s="14">
        <f t="shared" si="6"/>
        <v>90441.36</v>
      </c>
      <c r="H125" s="12">
        <f>C125/NEP!$C$6</f>
        <v>1.3889097744360903</v>
      </c>
      <c r="I125" s="1">
        <f>NEP!$C$6-C125</f>
        <v>-2069</v>
      </c>
      <c r="J125" s="1">
        <f>'NWAU per episode Acute Adm'!E125-F125</f>
        <v>-744.83999999999992</v>
      </c>
      <c r="K125" s="1">
        <f t="shared" si="7"/>
        <v>-25324.559999999998</v>
      </c>
    </row>
    <row r="126" spans="1:11" x14ac:dyDescent="0.45">
      <c r="A126" t="s">
        <v>127</v>
      </c>
      <c r="B126">
        <v>253</v>
      </c>
      <c r="C126" s="1">
        <v>5446</v>
      </c>
      <c r="D126" s="12">
        <f>VLOOKUP(A126,'NWAU per episode Acute Adm'!$A$2:$C$389,3,FALSE)</f>
        <v>2.08</v>
      </c>
      <c r="E126" s="12">
        <f t="shared" si="4"/>
        <v>526.24</v>
      </c>
      <c r="F126" s="14">
        <f t="shared" si="5"/>
        <v>11327.68</v>
      </c>
      <c r="G126" s="14">
        <f t="shared" si="6"/>
        <v>2865903.04</v>
      </c>
      <c r="H126" s="12">
        <f>C126/NEP!$C$6</f>
        <v>1.0236842105263158</v>
      </c>
      <c r="I126" s="1">
        <f>NEP!$C$6-C126</f>
        <v>-126</v>
      </c>
      <c r="J126" s="1">
        <f>'NWAU per episode Acute Adm'!E126-F126</f>
        <v>-262.07999999999993</v>
      </c>
      <c r="K126" s="1">
        <f t="shared" si="7"/>
        <v>-66306.239999999976</v>
      </c>
    </row>
    <row r="127" spans="1:11" x14ac:dyDescent="0.45">
      <c r="A127" t="s">
        <v>128</v>
      </c>
      <c r="B127">
        <v>271</v>
      </c>
      <c r="C127" s="1">
        <v>6094</v>
      </c>
      <c r="D127" s="12">
        <f>VLOOKUP(A127,'NWAU per episode Acute Adm'!$A$2:$C$389,3,FALSE)</f>
        <v>1.07</v>
      </c>
      <c r="E127" s="12">
        <f t="shared" si="4"/>
        <v>289.97000000000003</v>
      </c>
      <c r="F127" s="14">
        <f t="shared" si="5"/>
        <v>6520.58</v>
      </c>
      <c r="G127" s="14">
        <f t="shared" si="6"/>
        <v>1767077.18</v>
      </c>
      <c r="H127" s="12">
        <f>C127/NEP!$C$6</f>
        <v>1.1454887218045113</v>
      </c>
      <c r="I127" s="1">
        <f>NEP!$C$6-C127</f>
        <v>-774</v>
      </c>
      <c r="J127" s="1">
        <f>'NWAU per episode Acute Adm'!E127-F127</f>
        <v>-828.17999999999938</v>
      </c>
      <c r="K127" s="1">
        <f t="shared" si="7"/>
        <v>-224436.77999999982</v>
      </c>
    </row>
    <row r="128" spans="1:11" x14ac:dyDescent="0.45">
      <c r="A128" t="s">
        <v>129</v>
      </c>
      <c r="B128">
        <v>91</v>
      </c>
      <c r="C128" s="1">
        <v>5934</v>
      </c>
      <c r="D128" s="12">
        <f>VLOOKUP(A128,'NWAU per episode Acute Adm'!$A$2:$C$389,3,FALSE)</f>
        <v>1.24</v>
      </c>
      <c r="E128" s="12">
        <f t="shared" si="4"/>
        <v>112.84</v>
      </c>
      <c r="F128" s="14">
        <f t="shared" si="5"/>
        <v>7358.16</v>
      </c>
      <c r="G128" s="14">
        <f t="shared" si="6"/>
        <v>669592.55999999994</v>
      </c>
      <c r="H128" s="12">
        <f>C128/NEP!$C$6</f>
        <v>1.1154135338345865</v>
      </c>
      <c r="I128" s="1">
        <f>NEP!$C$6-C128</f>
        <v>-614</v>
      </c>
      <c r="J128" s="1">
        <f>'NWAU per episode Acute Adm'!E128-F128</f>
        <v>-761.35999999999967</v>
      </c>
      <c r="K128" s="1">
        <f t="shared" si="7"/>
        <v>-69283.759999999966</v>
      </c>
    </row>
    <row r="129" spans="1:11" x14ac:dyDescent="0.45">
      <c r="A129" t="s">
        <v>130</v>
      </c>
      <c r="B129">
        <v>149</v>
      </c>
      <c r="C129" s="1">
        <v>5980</v>
      </c>
      <c r="D129" s="12">
        <f>VLOOKUP(A129,'NWAU per episode Acute Adm'!$A$2:$C$389,3,FALSE)</f>
        <v>0.83</v>
      </c>
      <c r="E129" s="12">
        <f t="shared" si="4"/>
        <v>123.66999999999999</v>
      </c>
      <c r="F129" s="14">
        <f t="shared" si="5"/>
        <v>4963.3999999999996</v>
      </c>
      <c r="G129" s="14">
        <f t="shared" si="6"/>
        <v>739546.6</v>
      </c>
      <c r="H129" s="12">
        <f>C129/NEP!$C$6</f>
        <v>1.1240601503759398</v>
      </c>
      <c r="I129" s="1">
        <f>NEP!$C$6-C129</f>
        <v>-660</v>
      </c>
      <c r="J129" s="1">
        <f>'NWAU per episode Acute Adm'!E129-F129</f>
        <v>-547.80000000000018</v>
      </c>
      <c r="K129" s="1">
        <f t="shared" si="7"/>
        <v>-81622.200000000026</v>
      </c>
    </row>
    <row r="130" spans="1:11" x14ac:dyDescent="0.45">
      <c r="A130" t="s">
        <v>131</v>
      </c>
      <c r="B130">
        <v>127</v>
      </c>
      <c r="C130" s="1">
        <v>6548</v>
      </c>
      <c r="D130" s="12">
        <f>VLOOKUP(A130,'NWAU per episode Acute Adm'!$A$2:$C$389,3,FALSE)</f>
        <v>0.66</v>
      </c>
      <c r="E130" s="12">
        <f t="shared" si="4"/>
        <v>83.820000000000007</v>
      </c>
      <c r="F130" s="14">
        <f t="shared" si="5"/>
        <v>4321.68</v>
      </c>
      <c r="G130" s="14">
        <f t="shared" si="6"/>
        <v>548853.36</v>
      </c>
      <c r="H130" s="12">
        <f>C130/NEP!$C$6</f>
        <v>1.2308270676691728</v>
      </c>
      <c r="I130" s="1">
        <f>NEP!$C$6-C130</f>
        <v>-1228</v>
      </c>
      <c r="J130" s="1">
        <f>'NWAU per episode Acute Adm'!E130-F130</f>
        <v>-810.48</v>
      </c>
      <c r="K130" s="1">
        <f t="shared" si="7"/>
        <v>-102930.96</v>
      </c>
    </row>
    <row r="131" spans="1:11" x14ac:dyDescent="0.45">
      <c r="A131" t="s">
        <v>132</v>
      </c>
      <c r="B131">
        <v>83</v>
      </c>
      <c r="C131" s="1">
        <v>5177</v>
      </c>
      <c r="D131" s="12">
        <f>VLOOKUP(A131,'NWAU per episode Acute Adm'!$A$2:$C$389,3,FALSE)</f>
        <v>0.84</v>
      </c>
      <c r="E131" s="12">
        <f t="shared" ref="E131:E194" si="8">D131*B131</f>
        <v>69.72</v>
      </c>
      <c r="F131" s="14">
        <f t="shared" ref="F131:F194" si="9">C131*D131</f>
        <v>4348.68</v>
      </c>
      <c r="G131" s="14">
        <f t="shared" ref="G131:G194" si="10">F131*B131</f>
        <v>360940.44</v>
      </c>
      <c r="H131" s="12">
        <f>C131/NEP!$C$6</f>
        <v>0.97312030075187972</v>
      </c>
      <c r="I131" s="1">
        <f>NEP!$C$6-C131</f>
        <v>143</v>
      </c>
      <c r="J131" s="1">
        <f>'NWAU per episode Acute Adm'!E131-F131</f>
        <v>120.11999999999898</v>
      </c>
      <c r="K131" s="1">
        <f t="shared" ref="K131:K194" si="11">J131*B131</f>
        <v>9969.9599999999155</v>
      </c>
    </row>
    <row r="132" spans="1:11" x14ac:dyDescent="0.45">
      <c r="A132" t="s">
        <v>133</v>
      </c>
      <c r="B132">
        <v>313</v>
      </c>
      <c r="C132" s="1">
        <v>5175</v>
      </c>
      <c r="D132" s="12">
        <f>VLOOKUP(A132,'NWAU per episode Acute Adm'!$A$2:$C$389,3,FALSE)</f>
        <v>0.45</v>
      </c>
      <c r="E132" s="12">
        <f t="shared" si="8"/>
        <v>140.85</v>
      </c>
      <c r="F132" s="14">
        <f t="shared" si="9"/>
        <v>2328.75</v>
      </c>
      <c r="G132" s="14">
        <f t="shared" si="10"/>
        <v>728898.75</v>
      </c>
      <c r="H132" s="12">
        <f>C132/NEP!$C$6</f>
        <v>0.97274436090225569</v>
      </c>
      <c r="I132" s="1">
        <f>NEP!$C$6-C132</f>
        <v>145</v>
      </c>
      <c r="J132" s="1">
        <f>'NWAU per episode Acute Adm'!E132-F132</f>
        <v>65.25</v>
      </c>
      <c r="K132" s="1">
        <f t="shared" si="11"/>
        <v>20423.25</v>
      </c>
    </row>
    <row r="133" spans="1:11" x14ac:dyDescent="0.45">
      <c r="A133" t="s">
        <v>134</v>
      </c>
      <c r="B133">
        <v>33</v>
      </c>
      <c r="C133" s="1">
        <v>5208</v>
      </c>
      <c r="D133" s="12">
        <f>VLOOKUP(A133,'NWAU per episode Acute Adm'!$A$2:$C$389,3,FALSE)</f>
        <v>1.19</v>
      </c>
      <c r="E133" s="12">
        <f t="shared" si="8"/>
        <v>39.269999999999996</v>
      </c>
      <c r="F133" s="14">
        <f t="shared" si="9"/>
        <v>6197.5199999999995</v>
      </c>
      <c r="G133" s="14">
        <f t="shared" si="10"/>
        <v>204518.15999999997</v>
      </c>
      <c r="H133" s="12">
        <f>C133/NEP!$C$6</f>
        <v>0.97894736842105268</v>
      </c>
      <c r="I133" s="1">
        <f>NEP!$C$6-C133</f>
        <v>112</v>
      </c>
      <c r="J133" s="1">
        <f>'NWAU per episode Acute Adm'!E133-F133</f>
        <v>133.27999999999975</v>
      </c>
      <c r="K133" s="1">
        <f t="shared" si="11"/>
        <v>4398.2399999999916</v>
      </c>
    </row>
    <row r="134" spans="1:11" x14ac:dyDescent="0.45">
      <c r="A134" t="s">
        <v>135</v>
      </c>
      <c r="B134">
        <v>142</v>
      </c>
      <c r="C134" s="1">
        <v>7050</v>
      </c>
      <c r="D134" s="12">
        <f>VLOOKUP(A134,'NWAU per episode Acute Adm'!$A$2:$C$389,3,FALSE)</f>
        <v>1.42</v>
      </c>
      <c r="E134" s="12">
        <f t="shared" si="8"/>
        <v>201.64</v>
      </c>
      <c r="F134" s="14">
        <f t="shared" si="9"/>
        <v>10011</v>
      </c>
      <c r="G134" s="14">
        <f t="shared" si="10"/>
        <v>1421562</v>
      </c>
      <c r="H134" s="12">
        <f>C134/NEP!$C$6</f>
        <v>1.3251879699248121</v>
      </c>
      <c r="I134" s="1">
        <f>NEP!$C$6-C134</f>
        <v>-1730</v>
      </c>
      <c r="J134" s="1">
        <f>'NWAU per episode Acute Adm'!E134-F134</f>
        <v>-2456.6000000000013</v>
      </c>
      <c r="K134" s="1">
        <f t="shared" si="11"/>
        <v>-348837.20000000019</v>
      </c>
    </row>
    <row r="135" spans="1:11" x14ac:dyDescent="0.45">
      <c r="A135" t="s">
        <v>136</v>
      </c>
      <c r="B135">
        <v>235</v>
      </c>
      <c r="C135" s="1">
        <v>6442</v>
      </c>
      <c r="D135" s="12">
        <f>VLOOKUP(A135,'NWAU per episode Acute Adm'!$A$2:$C$389,3,FALSE)</f>
        <v>0.56999999999999995</v>
      </c>
      <c r="E135" s="12">
        <f t="shared" si="8"/>
        <v>133.94999999999999</v>
      </c>
      <c r="F135" s="14">
        <f t="shared" si="9"/>
        <v>3671.9399999999996</v>
      </c>
      <c r="G135" s="14">
        <f t="shared" si="10"/>
        <v>862905.89999999991</v>
      </c>
      <c r="H135" s="12">
        <f>C135/NEP!$C$6</f>
        <v>1.2109022556390978</v>
      </c>
      <c r="I135" s="1">
        <f>NEP!$C$6-C135</f>
        <v>-1122</v>
      </c>
      <c r="J135" s="1">
        <f>'NWAU per episode Acute Adm'!E135-F135</f>
        <v>-639.54</v>
      </c>
      <c r="K135" s="1">
        <f t="shared" si="11"/>
        <v>-150291.9</v>
      </c>
    </row>
    <row r="136" spans="1:11" x14ac:dyDescent="0.45">
      <c r="A136" t="s">
        <v>137</v>
      </c>
      <c r="B136">
        <v>184</v>
      </c>
      <c r="C136" s="1">
        <v>7185</v>
      </c>
      <c r="D136" s="12">
        <f>VLOOKUP(A136,'NWAU per episode Acute Adm'!$A$2:$C$389,3,FALSE)</f>
        <v>0.25</v>
      </c>
      <c r="E136" s="12">
        <f t="shared" si="8"/>
        <v>46</v>
      </c>
      <c r="F136" s="14">
        <f t="shared" si="9"/>
        <v>1796.25</v>
      </c>
      <c r="G136" s="14">
        <f t="shared" si="10"/>
        <v>330510</v>
      </c>
      <c r="H136" s="12">
        <f>C136/NEP!$C$6</f>
        <v>1.3505639097744362</v>
      </c>
      <c r="I136" s="1">
        <f>NEP!$C$6-C136</f>
        <v>-1865</v>
      </c>
      <c r="J136" s="1">
        <f>'NWAU per episode Acute Adm'!E136-F136</f>
        <v>-466.25</v>
      </c>
      <c r="K136" s="1">
        <f t="shared" si="11"/>
        <v>-85790</v>
      </c>
    </row>
    <row r="137" spans="1:11" x14ac:dyDescent="0.45">
      <c r="A137" t="s">
        <v>138</v>
      </c>
      <c r="B137">
        <v>81</v>
      </c>
      <c r="C137" s="1">
        <v>6925</v>
      </c>
      <c r="D137" s="12">
        <f>VLOOKUP(A137,'NWAU per episode Acute Adm'!$A$2:$C$389,3,FALSE)</f>
        <v>0.28000000000000003</v>
      </c>
      <c r="E137" s="12">
        <f t="shared" si="8"/>
        <v>22.680000000000003</v>
      </c>
      <c r="F137" s="14">
        <f t="shared" si="9"/>
        <v>1939.0000000000002</v>
      </c>
      <c r="G137" s="14">
        <f t="shared" si="10"/>
        <v>157059.00000000003</v>
      </c>
      <c r="H137" s="12">
        <f>C137/NEP!$C$6</f>
        <v>1.3016917293233083</v>
      </c>
      <c r="I137" s="1">
        <f>NEP!$C$6-C137</f>
        <v>-1605</v>
      </c>
      <c r="J137" s="1">
        <f>'NWAU per episode Acute Adm'!E137-F137</f>
        <v>-449.39999999999986</v>
      </c>
      <c r="K137" s="1">
        <f t="shared" si="11"/>
        <v>-36401.399999999987</v>
      </c>
    </row>
    <row r="138" spans="1:11" x14ac:dyDescent="0.45">
      <c r="A138" t="s">
        <v>139</v>
      </c>
      <c r="B138">
        <v>98</v>
      </c>
      <c r="C138" s="1">
        <v>6093</v>
      </c>
      <c r="D138" s="12">
        <f>VLOOKUP(A138,'NWAU per episode Acute Adm'!$A$2:$C$389,3,FALSE)</f>
        <v>2.2799999999999998</v>
      </c>
      <c r="E138" s="12">
        <f t="shared" si="8"/>
        <v>223.43999999999997</v>
      </c>
      <c r="F138" s="14">
        <f t="shared" si="9"/>
        <v>13892.039999999999</v>
      </c>
      <c r="G138" s="14">
        <f t="shared" si="10"/>
        <v>1361419.92</v>
      </c>
      <c r="H138" s="12">
        <f>C138/NEP!$C$6</f>
        <v>1.1453007518796992</v>
      </c>
      <c r="I138" s="1">
        <f>NEP!$C$6-C138</f>
        <v>-773</v>
      </c>
      <c r="J138" s="1">
        <f>'NWAU per episode Acute Adm'!E138-F138</f>
        <v>-1762.4400000000005</v>
      </c>
      <c r="K138" s="1">
        <f t="shared" si="11"/>
        <v>-172719.12000000005</v>
      </c>
    </row>
    <row r="139" spans="1:11" x14ac:dyDescent="0.45">
      <c r="A139" t="s">
        <v>140</v>
      </c>
      <c r="B139">
        <v>62</v>
      </c>
      <c r="C139" s="1">
        <v>7539</v>
      </c>
      <c r="D139" s="12">
        <f>VLOOKUP(A139,'NWAU per episode Acute Adm'!$A$2:$C$389,3,FALSE)</f>
        <v>2.04</v>
      </c>
      <c r="E139" s="12">
        <f t="shared" si="8"/>
        <v>126.48</v>
      </c>
      <c r="F139" s="14">
        <f t="shared" si="9"/>
        <v>15379.56</v>
      </c>
      <c r="G139" s="14">
        <f t="shared" si="10"/>
        <v>953532.72</v>
      </c>
      <c r="H139" s="12">
        <f>C139/NEP!$C$6</f>
        <v>1.4171052631578946</v>
      </c>
      <c r="I139" s="1">
        <f>NEP!$C$6-C139</f>
        <v>-2219</v>
      </c>
      <c r="J139" s="1">
        <f>'NWAU per episode Acute Adm'!E139-F139</f>
        <v>-4526.76</v>
      </c>
      <c r="K139" s="1">
        <f t="shared" si="11"/>
        <v>-280659.12</v>
      </c>
    </row>
    <row r="140" spans="1:11" x14ac:dyDescent="0.45">
      <c r="A140" t="s">
        <v>141</v>
      </c>
      <c r="B140">
        <v>107</v>
      </c>
      <c r="C140" s="1">
        <v>8891</v>
      </c>
      <c r="D140" s="12">
        <f>VLOOKUP(A140,'NWAU per episode Acute Adm'!$A$2:$C$389,3,FALSE)</f>
        <v>0.83</v>
      </c>
      <c r="E140" s="12">
        <f t="shared" si="8"/>
        <v>88.81</v>
      </c>
      <c r="F140" s="14">
        <f t="shared" si="9"/>
        <v>7379.53</v>
      </c>
      <c r="G140" s="14">
        <f t="shared" si="10"/>
        <v>789609.71</v>
      </c>
      <c r="H140" s="12">
        <f>C140/NEP!$C$6</f>
        <v>1.6712406015037593</v>
      </c>
      <c r="I140" s="1">
        <f>NEP!$C$6-C140</f>
        <v>-3571</v>
      </c>
      <c r="J140" s="1">
        <f>'NWAU per episode Acute Adm'!E140-F140</f>
        <v>-2963.9299999999994</v>
      </c>
      <c r="K140" s="1">
        <f t="shared" si="11"/>
        <v>-317140.50999999995</v>
      </c>
    </row>
    <row r="141" spans="1:11" x14ac:dyDescent="0.45">
      <c r="A141" t="s">
        <v>142</v>
      </c>
      <c r="B141">
        <v>41</v>
      </c>
      <c r="C141" s="1">
        <v>7384</v>
      </c>
      <c r="D141" s="12">
        <f>VLOOKUP(A141,'NWAU per episode Acute Adm'!$A$2:$C$389,3,FALSE)</f>
        <v>1.97</v>
      </c>
      <c r="E141" s="12">
        <f t="shared" si="8"/>
        <v>80.77</v>
      </c>
      <c r="F141" s="14">
        <f t="shared" si="9"/>
        <v>14546.48</v>
      </c>
      <c r="G141" s="14">
        <f t="shared" si="10"/>
        <v>596405.67999999993</v>
      </c>
      <c r="H141" s="12">
        <f>C141/NEP!$C$6</f>
        <v>1.3879699248120301</v>
      </c>
      <c r="I141" s="1">
        <f>NEP!$C$6-C141</f>
        <v>-2064</v>
      </c>
      <c r="J141" s="1">
        <f>'NWAU per episode Acute Adm'!E141-F141</f>
        <v>-4066.08</v>
      </c>
      <c r="K141" s="1">
        <f t="shared" si="11"/>
        <v>-166709.28</v>
      </c>
    </row>
    <row r="142" spans="1:11" x14ac:dyDescent="0.45">
      <c r="A142" t="s">
        <v>143</v>
      </c>
      <c r="B142">
        <v>61</v>
      </c>
      <c r="C142" s="1">
        <v>7502</v>
      </c>
      <c r="D142" s="12">
        <f>VLOOKUP(A142,'NWAU per episode Acute Adm'!$A$2:$C$389,3,FALSE)</f>
        <v>0.73</v>
      </c>
      <c r="E142" s="12">
        <f t="shared" si="8"/>
        <v>44.53</v>
      </c>
      <c r="F142" s="14">
        <f t="shared" si="9"/>
        <v>5476.46</v>
      </c>
      <c r="G142" s="14">
        <f t="shared" si="10"/>
        <v>334064.06</v>
      </c>
      <c r="H142" s="12">
        <f>C142/NEP!$C$6</f>
        <v>1.4101503759398497</v>
      </c>
      <c r="I142" s="1">
        <f>NEP!$C$6-C142</f>
        <v>-2182</v>
      </c>
      <c r="J142" s="1">
        <f>'NWAU per episode Acute Adm'!E142-F142</f>
        <v>-1592.8600000000001</v>
      </c>
      <c r="K142" s="1">
        <f t="shared" si="11"/>
        <v>-97164.46</v>
      </c>
    </row>
    <row r="143" spans="1:11" x14ac:dyDescent="0.45">
      <c r="A143" t="s">
        <v>144</v>
      </c>
      <c r="B143">
        <v>77</v>
      </c>
      <c r="C143" s="1">
        <v>11408</v>
      </c>
      <c r="D143" s="12">
        <f>VLOOKUP(A143,'NWAU per episode Acute Adm'!$A$2:$C$389,3,FALSE)</f>
        <v>0.26</v>
      </c>
      <c r="E143" s="12">
        <f t="shared" si="8"/>
        <v>20.02</v>
      </c>
      <c r="F143" s="14">
        <f t="shared" si="9"/>
        <v>2966.08</v>
      </c>
      <c r="G143" s="14">
        <f t="shared" si="10"/>
        <v>228388.16</v>
      </c>
      <c r="H143" s="12">
        <f>C143/NEP!$C$6</f>
        <v>2.1443609022556389</v>
      </c>
      <c r="I143" s="1">
        <f>NEP!$C$6-C143</f>
        <v>-6088</v>
      </c>
      <c r="J143" s="1">
        <f>'NWAU per episode Acute Adm'!E143-F143</f>
        <v>-1582.88</v>
      </c>
      <c r="K143" s="1">
        <f t="shared" si="11"/>
        <v>-121881.76000000001</v>
      </c>
    </row>
    <row r="144" spans="1:11" x14ac:dyDescent="0.45">
      <c r="A144" t="s">
        <v>145</v>
      </c>
      <c r="B144">
        <v>46</v>
      </c>
      <c r="C144" s="1">
        <v>5819</v>
      </c>
      <c r="D144" s="12">
        <f>VLOOKUP(A144,'NWAU per episode Acute Adm'!$A$2:$C$389,3,FALSE)</f>
        <v>1.57</v>
      </c>
      <c r="E144" s="12">
        <f t="shared" si="8"/>
        <v>72.22</v>
      </c>
      <c r="F144" s="14">
        <f t="shared" si="9"/>
        <v>9135.83</v>
      </c>
      <c r="G144" s="14">
        <f t="shared" si="10"/>
        <v>420248.18</v>
      </c>
      <c r="H144" s="12">
        <f>C144/NEP!$C$6</f>
        <v>1.093796992481203</v>
      </c>
      <c r="I144" s="1">
        <f>NEP!$C$6-C144</f>
        <v>-499</v>
      </c>
      <c r="J144" s="1">
        <f>'NWAU per episode Acute Adm'!E144-F144</f>
        <v>-783.43000000000029</v>
      </c>
      <c r="K144" s="1">
        <f t="shared" si="11"/>
        <v>-36037.780000000013</v>
      </c>
    </row>
    <row r="145" spans="1:11" x14ac:dyDescent="0.45">
      <c r="A145" t="s">
        <v>146</v>
      </c>
      <c r="B145">
        <v>43</v>
      </c>
      <c r="C145" s="1">
        <v>6743</v>
      </c>
      <c r="D145" s="12">
        <f>VLOOKUP(A145,'NWAU per episode Acute Adm'!$A$2:$C$389,3,FALSE)</f>
        <v>1.97</v>
      </c>
      <c r="E145" s="12">
        <f t="shared" si="8"/>
        <v>84.71</v>
      </c>
      <c r="F145" s="14">
        <f t="shared" si="9"/>
        <v>13283.71</v>
      </c>
      <c r="G145" s="14">
        <f t="shared" si="10"/>
        <v>571199.52999999991</v>
      </c>
      <c r="H145" s="12">
        <f>C145/NEP!$C$6</f>
        <v>1.2674812030075189</v>
      </c>
      <c r="I145" s="1">
        <f>NEP!$C$6-C145</f>
        <v>-1423</v>
      </c>
      <c r="J145" s="1">
        <f>'NWAU per episode Acute Adm'!E145-F145</f>
        <v>-2803.3099999999995</v>
      </c>
      <c r="K145" s="1">
        <f t="shared" si="11"/>
        <v>-120542.32999999997</v>
      </c>
    </row>
    <row r="146" spans="1:11" x14ac:dyDescent="0.45">
      <c r="A146" t="s">
        <v>147</v>
      </c>
      <c r="B146">
        <v>137</v>
      </c>
      <c r="C146" s="1">
        <v>5248</v>
      </c>
      <c r="D146" s="12">
        <f>VLOOKUP(A146,'NWAU per episode Acute Adm'!$A$2:$C$389,3,FALSE)</f>
        <v>1.06</v>
      </c>
      <c r="E146" s="12">
        <f t="shared" si="8"/>
        <v>145.22</v>
      </c>
      <c r="F146" s="14">
        <f t="shared" si="9"/>
        <v>5562.88</v>
      </c>
      <c r="G146" s="14">
        <f t="shared" si="10"/>
        <v>762114.56000000006</v>
      </c>
      <c r="H146" s="12">
        <f>C146/NEP!$C$6</f>
        <v>0.98646616541353382</v>
      </c>
      <c r="I146" s="1">
        <f>NEP!$C$6-C146</f>
        <v>72</v>
      </c>
      <c r="J146" s="1">
        <f>'NWAU per episode Acute Adm'!E146-F146</f>
        <v>76.319999999999709</v>
      </c>
      <c r="K146" s="1">
        <f t="shared" si="11"/>
        <v>10455.83999999996</v>
      </c>
    </row>
    <row r="147" spans="1:11" x14ac:dyDescent="0.45">
      <c r="A147" t="s">
        <v>148</v>
      </c>
      <c r="B147">
        <v>149</v>
      </c>
      <c r="C147" s="1">
        <v>6499</v>
      </c>
      <c r="D147" s="12">
        <f>VLOOKUP(A147,'NWAU per episode Acute Adm'!$A$2:$C$389,3,FALSE)</f>
        <v>0.84</v>
      </c>
      <c r="E147" s="12">
        <f t="shared" si="8"/>
        <v>125.16</v>
      </c>
      <c r="F147" s="14">
        <f t="shared" si="9"/>
        <v>5459.16</v>
      </c>
      <c r="G147" s="14">
        <f t="shared" si="10"/>
        <v>813414.84</v>
      </c>
      <c r="H147" s="12">
        <f>C147/NEP!$C$6</f>
        <v>1.2216165413533835</v>
      </c>
      <c r="I147" s="1">
        <f>NEP!$C$6-C147</f>
        <v>-1179</v>
      </c>
      <c r="J147" s="1">
        <f>'NWAU per episode Acute Adm'!E147-F147</f>
        <v>-990.36000000000058</v>
      </c>
      <c r="K147" s="1">
        <f t="shared" si="11"/>
        <v>-147563.64000000007</v>
      </c>
    </row>
    <row r="148" spans="1:11" x14ac:dyDescent="0.45">
      <c r="A148" t="s">
        <v>149</v>
      </c>
      <c r="B148">
        <v>30</v>
      </c>
      <c r="C148" s="1">
        <v>7558</v>
      </c>
      <c r="D148" s="12">
        <f>VLOOKUP(A148,'NWAU per episode Acute Adm'!$A$2:$C$389,3,FALSE)</f>
        <v>1.39</v>
      </c>
      <c r="E148" s="12">
        <f t="shared" si="8"/>
        <v>41.699999999999996</v>
      </c>
      <c r="F148" s="14">
        <f t="shared" si="9"/>
        <v>10505.619999999999</v>
      </c>
      <c r="G148" s="14">
        <f t="shared" si="10"/>
        <v>315168.59999999998</v>
      </c>
      <c r="H148" s="12">
        <f>C148/NEP!$C$6</f>
        <v>1.4206766917293232</v>
      </c>
      <c r="I148" s="1">
        <f>NEP!$C$6-C148</f>
        <v>-2238</v>
      </c>
      <c r="J148" s="1">
        <f>'NWAU per episode Acute Adm'!E148-F148</f>
        <v>-3110.8199999999997</v>
      </c>
      <c r="K148" s="1">
        <f t="shared" si="11"/>
        <v>-93324.599999999991</v>
      </c>
    </row>
    <row r="149" spans="1:11" x14ac:dyDescent="0.45">
      <c r="A149" t="s">
        <v>150</v>
      </c>
      <c r="B149">
        <v>115</v>
      </c>
      <c r="C149" s="1">
        <v>7481</v>
      </c>
      <c r="D149" s="12">
        <f>VLOOKUP(A149,'NWAU per episode Acute Adm'!$A$2:$C$389,3,FALSE)</f>
        <v>0.7</v>
      </c>
      <c r="E149" s="12">
        <f t="shared" si="8"/>
        <v>80.5</v>
      </c>
      <c r="F149" s="14">
        <f t="shared" si="9"/>
        <v>5236.7</v>
      </c>
      <c r="G149" s="14">
        <f t="shared" si="10"/>
        <v>602220.5</v>
      </c>
      <c r="H149" s="12">
        <f>C149/NEP!$C$6</f>
        <v>1.406203007518797</v>
      </c>
      <c r="I149" s="1">
        <f>NEP!$C$6-C149</f>
        <v>-2161</v>
      </c>
      <c r="J149" s="1">
        <f>'NWAU per episode Acute Adm'!E149-F149</f>
        <v>-1512.6999999999998</v>
      </c>
      <c r="K149" s="1">
        <f t="shared" si="11"/>
        <v>-173960.49999999997</v>
      </c>
    </row>
    <row r="150" spans="1:11" x14ac:dyDescent="0.45">
      <c r="A150" t="s">
        <v>345</v>
      </c>
      <c r="B150">
        <v>34</v>
      </c>
      <c r="C150" s="1">
        <v>6334</v>
      </c>
      <c r="D150" s="12">
        <f>VLOOKUP(A150,'NWAU per episode Acute Adm'!$A$2:$C$389,3,FALSE)</f>
        <v>0.77</v>
      </c>
      <c r="E150" s="12">
        <f t="shared" si="8"/>
        <v>26.18</v>
      </c>
      <c r="F150" s="14">
        <f t="shared" si="9"/>
        <v>4877.18</v>
      </c>
      <c r="G150" s="14">
        <f t="shared" si="10"/>
        <v>165824.12</v>
      </c>
      <c r="H150" s="12">
        <f>C150/NEP!$C$6</f>
        <v>1.1906015037593984</v>
      </c>
      <c r="I150" s="1">
        <f>NEP!$C$6-C150</f>
        <v>-1014</v>
      </c>
      <c r="J150" s="1">
        <f>'NWAU per episode Acute Adm'!E150-F150</f>
        <v>-780.77999999999975</v>
      </c>
      <c r="K150" s="1">
        <f t="shared" si="11"/>
        <v>-26546.51999999999</v>
      </c>
    </row>
    <row r="151" spans="1:11" x14ac:dyDescent="0.45">
      <c r="A151" t="s">
        <v>151</v>
      </c>
      <c r="B151">
        <v>242</v>
      </c>
      <c r="C151" s="1">
        <v>7362</v>
      </c>
      <c r="D151" s="12">
        <f>VLOOKUP(A151,'NWAU per episode Acute Adm'!$A$2:$C$389,3,FALSE)</f>
        <v>0.23</v>
      </c>
      <c r="E151" s="12">
        <f t="shared" si="8"/>
        <v>55.660000000000004</v>
      </c>
      <c r="F151" s="14">
        <f t="shared" si="9"/>
        <v>1693.26</v>
      </c>
      <c r="G151" s="14">
        <f t="shared" si="10"/>
        <v>409768.92</v>
      </c>
      <c r="H151" s="12">
        <f>C151/NEP!$C$6</f>
        <v>1.3838345864661654</v>
      </c>
      <c r="I151" s="1">
        <f>NEP!$C$6-C151</f>
        <v>-2042</v>
      </c>
      <c r="J151" s="1">
        <f>'NWAU per episode Acute Adm'!E151-F151</f>
        <v>-469.65999999999985</v>
      </c>
      <c r="K151" s="1">
        <f t="shared" si="11"/>
        <v>-113657.71999999997</v>
      </c>
    </row>
    <row r="152" spans="1:11" x14ac:dyDescent="0.45">
      <c r="A152" t="s">
        <v>152</v>
      </c>
      <c r="B152">
        <v>36</v>
      </c>
      <c r="C152" s="1">
        <v>6213</v>
      </c>
      <c r="D152" s="12">
        <f>VLOOKUP(A152,'NWAU per episode Acute Adm'!$A$2:$C$389,3,FALSE)</f>
        <v>1.6</v>
      </c>
      <c r="E152" s="12">
        <f t="shared" si="8"/>
        <v>57.6</v>
      </c>
      <c r="F152" s="14">
        <f t="shared" si="9"/>
        <v>9940.8000000000011</v>
      </c>
      <c r="G152" s="14">
        <f t="shared" si="10"/>
        <v>357868.80000000005</v>
      </c>
      <c r="H152" s="12">
        <f>C152/NEP!$C$6</f>
        <v>1.1678571428571429</v>
      </c>
      <c r="I152" s="1">
        <f>NEP!$C$6-C152</f>
        <v>-893</v>
      </c>
      <c r="J152" s="1">
        <f>'NWAU per episode Acute Adm'!E152-F152</f>
        <v>-1428.8000000000011</v>
      </c>
      <c r="K152" s="1">
        <f t="shared" si="11"/>
        <v>-51436.800000000039</v>
      </c>
    </row>
    <row r="153" spans="1:11" x14ac:dyDescent="0.45">
      <c r="A153" t="s">
        <v>153</v>
      </c>
      <c r="B153">
        <v>56</v>
      </c>
      <c r="C153" s="1">
        <v>6689</v>
      </c>
      <c r="D153" s="12">
        <f>VLOOKUP(A153,'NWAU per episode Acute Adm'!$A$2:$C$389,3,FALSE)</f>
        <v>0.68</v>
      </c>
      <c r="E153" s="12">
        <f t="shared" si="8"/>
        <v>38.080000000000005</v>
      </c>
      <c r="F153" s="14">
        <f t="shared" si="9"/>
        <v>4548.5200000000004</v>
      </c>
      <c r="G153" s="14">
        <f t="shared" si="10"/>
        <v>254717.12000000002</v>
      </c>
      <c r="H153" s="12">
        <f>C153/NEP!$C$6</f>
        <v>1.2573308270676691</v>
      </c>
      <c r="I153" s="1">
        <f>NEP!$C$6-C153</f>
        <v>-1369</v>
      </c>
      <c r="J153" s="1">
        <f>'NWAU per episode Acute Adm'!E153-F153</f>
        <v>-930.91999999999962</v>
      </c>
      <c r="K153" s="1">
        <f t="shared" si="11"/>
        <v>-52131.519999999975</v>
      </c>
    </row>
    <row r="154" spans="1:11" x14ac:dyDescent="0.45">
      <c r="A154" t="s">
        <v>154</v>
      </c>
      <c r="B154" s="2">
        <v>10595</v>
      </c>
      <c r="C154" s="1">
        <v>4040</v>
      </c>
      <c r="D154" s="12">
        <f>VLOOKUP(A154,'NWAU per episode Acute Adm'!$A$2:$C$389,3,FALSE)</f>
        <v>0.1</v>
      </c>
      <c r="E154" s="12">
        <f t="shared" si="8"/>
        <v>1059.5</v>
      </c>
      <c r="F154" s="14">
        <f t="shared" si="9"/>
        <v>404</v>
      </c>
      <c r="G154" s="14">
        <f t="shared" si="10"/>
        <v>4280380</v>
      </c>
      <c r="H154" s="12">
        <f>C154/NEP!$C$6</f>
        <v>0.75939849624060152</v>
      </c>
      <c r="I154" s="1">
        <f>NEP!$C$6-C154</f>
        <v>1280</v>
      </c>
      <c r="J154" s="1">
        <f>'NWAU per episode Acute Adm'!E154-F154</f>
        <v>128</v>
      </c>
      <c r="K154" s="1">
        <f t="shared" si="11"/>
        <v>1356160</v>
      </c>
    </row>
    <row r="155" spans="1:11" x14ac:dyDescent="0.45">
      <c r="A155" t="s">
        <v>155</v>
      </c>
      <c r="B155">
        <v>30</v>
      </c>
      <c r="C155" s="1">
        <v>4726</v>
      </c>
      <c r="D155" s="12">
        <f>VLOOKUP(A155,'NWAU per episode Acute Adm'!$A$2:$C$389,3,FALSE)</f>
        <v>0.56000000000000005</v>
      </c>
      <c r="E155" s="12">
        <f t="shared" si="8"/>
        <v>16.8</v>
      </c>
      <c r="F155" s="14">
        <f t="shared" si="9"/>
        <v>2646.5600000000004</v>
      </c>
      <c r="G155" s="14">
        <f t="shared" si="10"/>
        <v>79396.800000000017</v>
      </c>
      <c r="H155" s="12">
        <f>C155/NEP!$C$6</f>
        <v>0.88834586466165411</v>
      </c>
      <c r="I155" s="1">
        <f>NEP!$C$6-C155</f>
        <v>594</v>
      </c>
      <c r="J155" s="1">
        <f>'NWAU per episode Acute Adm'!E155-F155</f>
        <v>332.63999999999942</v>
      </c>
      <c r="K155" s="1">
        <f t="shared" si="11"/>
        <v>9979.1999999999825</v>
      </c>
    </row>
    <row r="156" spans="1:11" x14ac:dyDescent="0.45">
      <c r="A156" t="s">
        <v>342</v>
      </c>
      <c r="B156">
        <v>56</v>
      </c>
      <c r="C156" s="1">
        <v>5275</v>
      </c>
      <c r="D156" s="12">
        <f>VLOOKUP(A156,'NWAU per episode Acute Adm'!$A$2:$C$389,3,FALSE)</f>
        <v>0.21</v>
      </c>
      <c r="E156" s="12">
        <f t="shared" si="8"/>
        <v>11.76</v>
      </c>
      <c r="F156" s="14">
        <f t="shared" si="9"/>
        <v>1107.75</v>
      </c>
      <c r="G156" s="14">
        <f t="shared" si="10"/>
        <v>62034</v>
      </c>
      <c r="H156" s="12">
        <f>C156/NEP!$C$6</f>
        <v>0.99154135338345861</v>
      </c>
      <c r="I156" s="1">
        <f>NEP!$C$6-C156</f>
        <v>45</v>
      </c>
      <c r="J156" s="1">
        <f>'NWAU per episode Acute Adm'!E156-F156</f>
        <v>9.4500000000000455</v>
      </c>
      <c r="K156" s="1">
        <f t="shared" si="11"/>
        <v>529.20000000000255</v>
      </c>
    </row>
    <row r="157" spans="1:11" x14ac:dyDescent="0.45">
      <c r="A157" t="s">
        <v>156</v>
      </c>
      <c r="B157">
        <v>157</v>
      </c>
      <c r="C157" s="1">
        <v>7003</v>
      </c>
      <c r="D157" s="12">
        <f>VLOOKUP(A157,'NWAU per episode Acute Adm'!$A$2:$C$389,3,FALSE)</f>
        <v>1.18</v>
      </c>
      <c r="E157" s="12">
        <f t="shared" si="8"/>
        <v>185.26</v>
      </c>
      <c r="F157" s="14">
        <f t="shared" si="9"/>
        <v>8263.5399999999991</v>
      </c>
      <c r="G157" s="14">
        <f t="shared" si="10"/>
        <v>1297375.7799999998</v>
      </c>
      <c r="H157" s="12">
        <f>C157/NEP!$C$6</f>
        <v>1.3163533834586467</v>
      </c>
      <c r="I157" s="1">
        <f>NEP!$C$6-C157</f>
        <v>-1683</v>
      </c>
      <c r="J157" s="1">
        <f>'NWAU per episode Acute Adm'!E157-F157</f>
        <v>-1985.9399999999996</v>
      </c>
      <c r="K157" s="1">
        <f t="shared" si="11"/>
        <v>-311792.57999999996</v>
      </c>
    </row>
    <row r="158" spans="1:11" x14ac:dyDescent="0.45">
      <c r="A158" t="s">
        <v>157</v>
      </c>
      <c r="B158">
        <v>197</v>
      </c>
      <c r="C158" s="1">
        <v>7597</v>
      </c>
      <c r="D158" s="12">
        <f>VLOOKUP(A158,'NWAU per episode Acute Adm'!$A$2:$C$389,3,FALSE)</f>
        <v>0.38</v>
      </c>
      <c r="E158" s="12">
        <f t="shared" si="8"/>
        <v>74.86</v>
      </c>
      <c r="F158" s="14">
        <f t="shared" si="9"/>
        <v>2886.86</v>
      </c>
      <c r="G158" s="14">
        <f t="shared" si="10"/>
        <v>568711.42000000004</v>
      </c>
      <c r="H158" s="12">
        <f>C158/NEP!$C$6</f>
        <v>1.4280075187969925</v>
      </c>
      <c r="I158" s="1">
        <f>NEP!$C$6-C158</f>
        <v>-2277</v>
      </c>
      <c r="J158" s="1">
        <f>'NWAU per episode Acute Adm'!E158-F158</f>
        <v>-865.26</v>
      </c>
      <c r="K158" s="1">
        <f t="shared" si="11"/>
        <v>-170456.22</v>
      </c>
    </row>
    <row r="159" spans="1:11" x14ac:dyDescent="0.45">
      <c r="A159" t="s">
        <v>158</v>
      </c>
      <c r="B159">
        <v>105</v>
      </c>
      <c r="C159" s="1">
        <v>7817</v>
      </c>
      <c r="D159" s="12">
        <f>VLOOKUP(A159,'NWAU per episode Acute Adm'!$A$2:$C$389,3,FALSE)</f>
        <v>0.15</v>
      </c>
      <c r="E159" s="12">
        <f t="shared" si="8"/>
        <v>15.75</v>
      </c>
      <c r="F159" s="14">
        <f t="shared" si="9"/>
        <v>1172.55</v>
      </c>
      <c r="G159" s="14">
        <f t="shared" si="10"/>
        <v>123117.75</v>
      </c>
      <c r="H159" s="12">
        <f>C159/NEP!$C$6</f>
        <v>1.4693609022556391</v>
      </c>
      <c r="I159" s="1">
        <f>NEP!$C$6-C159</f>
        <v>-2497</v>
      </c>
      <c r="J159" s="1">
        <f>'NWAU per episode Acute Adm'!E159-F159</f>
        <v>-374.54999999999995</v>
      </c>
      <c r="K159" s="1">
        <f t="shared" si="11"/>
        <v>-39327.749999999993</v>
      </c>
    </row>
    <row r="160" spans="1:11" x14ac:dyDescent="0.45">
      <c r="A160" t="s">
        <v>159</v>
      </c>
      <c r="B160">
        <v>45</v>
      </c>
      <c r="C160" s="1">
        <v>6003</v>
      </c>
      <c r="D160" s="12">
        <f>VLOOKUP(A160,'NWAU per episode Acute Adm'!$A$2:$C$389,3,FALSE)</f>
        <v>1.55</v>
      </c>
      <c r="E160" s="12">
        <f t="shared" si="8"/>
        <v>69.75</v>
      </c>
      <c r="F160" s="14">
        <f t="shared" si="9"/>
        <v>9304.65</v>
      </c>
      <c r="G160" s="14">
        <f t="shared" si="10"/>
        <v>418709.25</v>
      </c>
      <c r="H160" s="12">
        <f>C160/NEP!$C$6</f>
        <v>1.1283834586466166</v>
      </c>
      <c r="I160" s="1">
        <f>NEP!$C$6-C160</f>
        <v>-683</v>
      </c>
      <c r="J160" s="1">
        <f>'NWAU per episode Acute Adm'!E160-F160</f>
        <v>-1058.6499999999996</v>
      </c>
      <c r="K160" s="1">
        <f t="shared" si="11"/>
        <v>-47639.249999999985</v>
      </c>
    </row>
    <row r="161" spans="1:11" x14ac:dyDescent="0.45">
      <c r="A161" t="s">
        <v>160</v>
      </c>
      <c r="B161">
        <v>119</v>
      </c>
      <c r="C161" s="1">
        <v>6824</v>
      </c>
      <c r="D161" s="12">
        <f>VLOOKUP(A161,'NWAU per episode Acute Adm'!$A$2:$C$389,3,FALSE)</f>
        <v>0.36</v>
      </c>
      <c r="E161" s="12">
        <f t="shared" si="8"/>
        <v>42.839999999999996</v>
      </c>
      <c r="F161" s="14">
        <f t="shared" si="9"/>
        <v>2456.64</v>
      </c>
      <c r="G161" s="14">
        <f t="shared" si="10"/>
        <v>292340.15999999997</v>
      </c>
      <c r="H161" s="12">
        <f>C161/NEP!$C$6</f>
        <v>1.2827067669172931</v>
      </c>
      <c r="I161" s="1">
        <f>NEP!$C$6-C161</f>
        <v>-1504</v>
      </c>
      <c r="J161" s="1">
        <f>'NWAU per episode Acute Adm'!E161-F161</f>
        <v>-541.44000000000005</v>
      </c>
      <c r="K161" s="1">
        <f t="shared" si="11"/>
        <v>-64431.360000000008</v>
      </c>
    </row>
    <row r="162" spans="1:11" x14ac:dyDescent="0.45">
      <c r="A162" t="s">
        <v>161</v>
      </c>
      <c r="B162">
        <v>40</v>
      </c>
      <c r="C162" s="1">
        <v>7894</v>
      </c>
      <c r="D162" s="12">
        <f>VLOOKUP(A162,'NWAU per episode Acute Adm'!$A$2:$C$389,3,FALSE)</f>
        <v>1.87</v>
      </c>
      <c r="E162" s="12">
        <f t="shared" si="8"/>
        <v>74.800000000000011</v>
      </c>
      <c r="F162" s="14">
        <f t="shared" si="9"/>
        <v>14761.78</v>
      </c>
      <c r="G162" s="14">
        <f t="shared" si="10"/>
        <v>590471.20000000007</v>
      </c>
      <c r="H162" s="12">
        <f>C162/NEP!$C$6</f>
        <v>1.4838345864661655</v>
      </c>
      <c r="I162" s="1">
        <f>NEP!$C$6-C162</f>
        <v>-2574</v>
      </c>
      <c r="J162" s="1">
        <f>'NWAU per episode Acute Adm'!E162-F162</f>
        <v>-4813.3799999999992</v>
      </c>
      <c r="K162" s="1">
        <f t="shared" si="11"/>
        <v>-192535.19999999995</v>
      </c>
    </row>
    <row r="163" spans="1:11" x14ac:dyDescent="0.45">
      <c r="A163" t="s">
        <v>162</v>
      </c>
      <c r="B163">
        <v>84</v>
      </c>
      <c r="C163" s="1">
        <v>8120</v>
      </c>
      <c r="D163" s="12">
        <f>VLOOKUP(A163,'NWAU per episode Acute Adm'!$A$2:$C$389,3,FALSE)</f>
        <v>0.56000000000000005</v>
      </c>
      <c r="E163" s="12">
        <f t="shared" si="8"/>
        <v>47.040000000000006</v>
      </c>
      <c r="F163" s="14">
        <f t="shared" si="9"/>
        <v>4547.2000000000007</v>
      </c>
      <c r="G163" s="14">
        <f t="shared" si="10"/>
        <v>381964.80000000005</v>
      </c>
      <c r="H163" s="12">
        <f>C163/NEP!$C$6</f>
        <v>1.5263157894736843</v>
      </c>
      <c r="I163" s="1">
        <f>NEP!$C$6-C163</f>
        <v>-2800</v>
      </c>
      <c r="J163" s="1">
        <f>'NWAU per episode Acute Adm'!E163-F163</f>
        <v>-1568</v>
      </c>
      <c r="K163" s="1">
        <f t="shared" si="11"/>
        <v>-131712</v>
      </c>
    </row>
    <row r="164" spans="1:11" x14ac:dyDescent="0.45">
      <c r="A164" t="s">
        <v>163</v>
      </c>
      <c r="B164">
        <v>44</v>
      </c>
      <c r="C164" s="1">
        <v>8018</v>
      </c>
      <c r="D164" s="12">
        <f>VLOOKUP(A164,'NWAU per episode Acute Adm'!$A$2:$C$389,3,FALSE)</f>
        <v>0.23</v>
      </c>
      <c r="E164" s="12">
        <f t="shared" si="8"/>
        <v>10.120000000000001</v>
      </c>
      <c r="F164" s="14">
        <f t="shared" si="9"/>
        <v>1844.14</v>
      </c>
      <c r="G164" s="14">
        <f t="shared" si="10"/>
        <v>81142.16</v>
      </c>
      <c r="H164" s="12">
        <f>C164/NEP!$C$6</f>
        <v>1.5071428571428571</v>
      </c>
      <c r="I164" s="1">
        <f>NEP!$C$6-C164</f>
        <v>-2698</v>
      </c>
      <c r="J164" s="1">
        <f>'NWAU per episode Acute Adm'!E164-F164</f>
        <v>-620.54</v>
      </c>
      <c r="K164" s="1">
        <f t="shared" si="11"/>
        <v>-27303.759999999998</v>
      </c>
    </row>
    <row r="165" spans="1:11" x14ac:dyDescent="0.45">
      <c r="A165" t="s">
        <v>164</v>
      </c>
      <c r="B165">
        <v>59</v>
      </c>
      <c r="C165" s="1">
        <v>6756</v>
      </c>
      <c r="D165" s="12">
        <f>VLOOKUP(A165,'NWAU per episode Acute Adm'!$A$2:$C$389,3,FALSE)</f>
        <v>1.29</v>
      </c>
      <c r="E165" s="12">
        <f t="shared" si="8"/>
        <v>76.11</v>
      </c>
      <c r="F165" s="14">
        <f t="shared" si="9"/>
        <v>8715.24</v>
      </c>
      <c r="G165" s="14">
        <f t="shared" si="10"/>
        <v>514199.16</v>
      </c>
      <c r="H165" s="12">
        <f>C165/NEP!$C$6</f>
        <v>1.2699248120300752</v>
      </c>
      <c r="I165" s="1">
        <f>NEP!$C$6-C165</f>
        <v>-1436</v>
      </c>
      <c r="J165" s="1">
        <f>'NWAU per episode Acute Adm'!E165-F165</f>
        <v>-1852.4399999999996</v>
      </c>
      <c r="K165" s="1">
        <f t="shared" si="11"/>
        <v>-109293.95999999998</v>
      </c>
    </row>
    <row r="166" spans="1:11" x14ac:dyDescent="0.45">
      <c r="A166" t="s">
        <v>165</v>
      </c>
      <c r="B166">
        <v>35</v>
      </c>
      <c r="C166" s="1">
        <v>7447</v>
      </c>
      <c r="D166" s="12">
        <f>VLOOKUP(A166,'NWAU per episode Acute Adm'!$A$2:$C$389,3,FALSE)</f>
        <v>0.74</v>
      </c>
      <c r="E166" s="12">
        <f t="shared" si="8"/>
        <v>25.9</v>
      </c>
      <c r="F166" s="14">
        <f t="shared" si="9"/>
        <v>5510.78</v>
      </c>
      <c r="G166" s="14">
        <f t="shared" si="10"/>
        <v>192877.3</v>
      </c>
      <c r="H166" s="12">
        <f>C166/NEP!$C$6</f>
        <v>1.399812030075188</v>
      </c>
      <c r="I166" s="1">
        <f>NEP!$C$6-C166</f>
        <v>-2127</v>
      </c>
      <c r="J166" s="1">
        <f>'NWAU per episode Acute Adm'!E166-F166</f>
        <v>-1573.9799999999996</v>
      </c>
      <c r="K166" s="1">
        <f t="shared" si="11"/>
        <v>-55089.299999999988</v>
      </c>
    </row>
    <row r="167" spans="1:11" x14ac:dyDescent="0.45">
      <c r="A167" t="s">
        <v>343</v>
      </c>
      <c r="B167">
        <v>46</v>
      </c>
      <c r="C167" s="1">
        <v>4481</v>
      </c>
      <c r="D167" s="12">
        <f>VLOOKUP(A167,'NWAU per episode Acute Adm'!$A$2:$C$389,3,FALSE)</f>
        <v>0.27</v>
      </c>
      <c r="E167" s="12">
        <f t="shared" si="8"/>
        <v>12.420000000000002</v>
      </c>
      <c r="F167" s="14">
        <f t="shared" si="9"/>
        <v>1209.8700000000001</v>
      </c>
      <c r="G167" s="14">
        <f t="shared" si="10"/>
        <v>55654.020000000004</v>
      </c>
      <c r="H167" s="12">
        <f>C167/NEP!$C$6</f>
        <v>0.84229323308270676</v>
      </c>
      <c r="I167" s="1">
        <f>NEP!$C$6-C167</f>
        <v>839</v>
      </c>
      <c r="J167" s="1">
        <f>'NWAU per episode Acute Adm'!E167-F167</f>
        <v>226.52999999999997</v>
      </c>
      <c r="K167" s="1">
        <f t="shared" si="11"/>
        <v>10420.379999999999</v>
      </c>
    </row>
    <row r="168" spans="1:11" x14ac:dyDescent="0.45">
      <c r="A168" t="s">
        <v>166</v>
      </c>
      <c r="B168">
        <v>58</v>
      </c>
      <c r="C168" s="1">
        <v>7095</v>
      </c>
      <c r="D168" s="12">
        <f>VLOOKUP(A168,'NWAU per episode Acute Adm'!$A$2:$C$389,3,FALSE)</f>
        <v>0.4</v>
      </c>
      <c r="E168" s="12">
        <f t="shared" si="8"/>
        <v>23.200000000000003</v>
      </c>
      <c r="F168" s="14">
        <f t="shared" si="9"/>
        <v>2838</v>
      </c>
      <c r="G168" s="14">
        <f t="shared" si="10"/>
        <v>164604</v>
      </c>
      <c r="H168" s="12">
        <f>C168/NEP!$C$6</f>
        <v>1.3336466165413534</v>
      </c>
      <c r="I168" s="1">
        <f>NEP!$C$6-C168</f>
        <v>-1775</v>
      </c>
      <c r="J168" s="1">
        <f>'NWAU per episode Acute Adm'!E168-F168</f>
        <v>-709.99999999999955</v>
      </c>
      <c r="K168" s="1">
        <f t="shared" si="11"/>
        <v>-41179.999999999971</v>
      </c>
    </row>
    <row r="169" spans="1:11" x14ac:dyDescent="0.45">
      <c r="A169" t="s">
        <v>167</v>
      </c>
      <c r="B169">
        <v>35</v>
      </c>
      <c r="C169" s="1">
        <v>9753</v>
      </c>
      <c r="D169" s="12">
        <f>VLOOKUP(A169,'NWAU per episode Acute Adm'!$A$2:$C$389,3,FALSE)</f>
        <v>0.38</v>
      </c>
      <c r="E169" s="12">
        <f t="shared" si="8"/>
        <v>13.3</v>
      </c>
      <c r="F169" s="14">
        <f t="shared" si="9"/>
        <v>3706.14</v>
      </c>
      <c r="G169" s="14">
        <f t="shared" si="10"/>
        <v>129714.9</v>
      </c>
      <c r="H169" s="12">
        <f>C169/NEP!$C$6</f>
        <v>1.8332706766917293</v>
      </c>
      <c r="I169" s="1">
        <f>NEP!$C$6-C169</f>
        <v>-4433</v>
      </c>
      <c r="J169" s="1">
        <f>'NWAU per episode Acute Adm'!E169-F169</f>
        <v>-1684.54</v>
      </c>
      <c r="K169" s="1">
        <f t="shared" si="11"/>
        <v>-58958.9</v>
      </c>
    </row>
    <row r="170" spans="1:11" x14ac:dyDescent="0.45">
      <c r="A170" t="s">
        <v>168</v>
      </c>
      <c r="B170">
        <v>47</v>
      </c>
      <c r="C170" s="1">
        <v>8116</v>
      </c>
      <c r="D170" s="12">
        <f>VLOOKUP(A170,'NWAU per episode Acute Adm'!$A$2:$C$389,3,FALSE)</f>
        <v>0.28999999999999998</v>
      </c>
      <c r="E170" s="12">
        <f t="shared" si="8"/>
        <v>13.629999999999999</v>
      </c>
      <c r="F170" s="14">
        <f t="shared" si="9"/>
        <v>2353.64</v>
      </c>
      <c r="G170" s="14">
        <f t="shared" si="10"/>
        <v>110621.07999999999</v>
      </c>
      <c r="H170" s="12">
        <f>C170/NEP!$C$6</f>
        <v>1.525563909774436</v>
      </c>
      <c r="I170" s="1">
        <f>NEP!$C$6-C170</f>
        <v>-2796</v>
      </c>
      <c r="J170" s="1">
        <f>'NWAU per episode Acute Adm'!E170-F170</f>
        <v>-810.84000000000015</v>
      </c>
      <c r="K170" s="1">
        <f t="shared" si="11"/>
        <v>-38109.48000000001</v>
      </c>
    </row>
    <row r="171" spans="1:11" x14ac:dyDescent="0.45">
      <c r="A171" t="s">
        <v>169</v>
      </c>
      <c r="B171">
        <v>96</v>
      </c>
      <c r="C171" s="1">
        <v>7696</v>
      </c>
      <c r="D171" s="12">
        <f>VLOOKUP(A171,'NWAU per episode Acute Adm'!$A$2:$C$389,3,FALSE)</f>
        <v>2.2000000000000002</v>
      </c>
      <c r="E171" s="12">
        <f t="shared" si="8"/>
        <v>211.20000000000002</v>
      </c>
      <c r="F171" s="14">
        <f t="shared" si="9"/>
        <v>16931.2</v>
      </c>
      <c r="G171" s="14">
        <f t="shared" si="10"/>
        <v>1625395.2000000002</v>
      </c>
      <c r="H171" s="12">
        <f>C171/NEP!$C$6</f>
        <v>1.4466165413533834</v>
      </c>
      <c r="I171" s="1">
        <f>NEP!$C$6-C171</f>
        <v>-2376</v>
      </c>
      <c r="J171" s="1">
        <f>'NWAU per episode Acute Adm'!E171-F171</f>
        <v>-5227.2000000000007</v>
      </c>
      <c r="K171" s="1">
        <f t="shared" si="11"/>
        <v>-501811.20000000007</v>
      </c>
    </row>
    <row r="172" spans="1:11" x14ac:dyDescent="0.45">
      <c r="A172" t="s">
        <v>170</v>
      </c>
      <c r="B172">
        <v>64</v>
      </c>
      <c r="C172" s="1">
        <v>6235</v>
      </c>
      <c r="D172" s="12">
        <f>VLOOKUP(A172,'NWAU per episode Acute Adm'!$A$2:$C$389,3,FALSE)</f>
        <v>1.56</v>
      </c>
      <c r="E172" s="12">
        <f t="shared" si="8"/>
        <v>99.84</v>
      </c>
      <c r="F172" s="14">
        <f t="shared" si="9"/>
        <v>9726.6</v>
      </c>
      <c r="G172" s="14">
        <f t="shared" si="10"/>
        <v>622502.40000000002</v>
      </c>
      <c r="H172" s="12">
        <f>C172/NEP!$C$6</f>
        <v>1.1719924812030076</v>
      </c>
      <c r="I172" s="1">
        <f>NEP!$C$6-C172</f>
        <v>-915</v>
      </c>
      <c r="J172" s="1">
        <f>'NWAU per episode Acute Adm'!E172-F172</f>
        <v>-1427.3999999999996</v>
      </c>
      <c r="K172" s="1">
        <f t="shared" si="11"/>
        <v>-91353.599999999977</v>
      </c>
    </row>
    <row r="173" spans="1:11" x14ac:dyDescent="0.45">
      <c r="A173" t="s">
        <v>171</v>
      </c>
      <c r="B173">
        <v>48</v>
      </c>
      <c r="C173" s="1">
        <v>7095</v>
      </c>
      <c r="D173" s="12">
        <f>VLOOKUP(A173,'NWAU per episode Acute Adm'!$A$2:$C$389,3,FALSE)</f>
        <v>1.51</v>
      </c>
      <c r="E173" s="12">
        <f t="shared" si="8"/>
        <v>72.48</v>
      </c>
      <c r="F173" s="14">
        <f t="shared" si="9"/>
        <v>10713.45</v>
      </c>
      <c r="G173" s="14">
        <f t="shared" si="10"/>
        <v>514245.60000000003</v>
      </c>
      <c r="H173" s="12">
        <f>C173/NEP!$C$6</f>
        <v>1.3336466165413534</v>
      </c>
      <c r="I173" s="1">
        <f>NEP!$C$6-C173</f>
        <v>-1775</v>
      </c>
      <c r="J173" s="1">
        <f>'NWAU per episode Acute Adm'!E173-F173</f>
        <v>-2680.25</v>
      </c>
      <c r="K173" s="1">
        <f t="shared" si="11"/>
        <v>-128652</v>
      </c>
    </row>
    <row r="174" spans="1:11" x14ac:dyDescent="0.45">
      <c r="A174" t="s">
        <v>172</v>
      </c>
      <c r="B174">
        <v>131</v>
      </c>
      <c r="C174" s="1">
        <v>6499</v>
      </c>
      <c r="D174" s="12">
        <f>VLOOKUP(A174,'NWAU per episode Acute Adm'!$A$2:$C$389,3,FALSE)</f>
        <v>1.44</v>
      </c>
      <c r="E174" s="12">
        <f t="shared" si="8"/>
        <v>188.64</v>
      </c>
      <c r="F174" s="14">
        <f t="shared" si="9"/>
        <v>9358.56</v>
      </c>
      <c r="G174" s="14">
        <f t="shared" si="10"/>
        <v>1225971.3599999999</v>
      </c>
      <c r="H174" s="12">
        <f>C174/NEP!$C$6</f>
        <v>1.2216165413533835</v>
      </c>
      <c r="I174" s="1">
        <f>NEP!$C$6-C174</f>
        <v>-1179</v>
      </c>
      <c r="J174" s="1">
        <f>'NWAU per episode Acute Adm'!E174-F174</f>
        <v>-1697.7600000000002</v>
      </c>
      <c r="K174" s="1">
        <f t="shared" si="11"/>
        <v>-222406.56000000003</v>
      </c>
    </row>
    <row r="175" spans="1:11" x14ac:dyDescent="0.45">
      <c r="A175" t="s">
        <v>173</v>
      </c>
      <c r="B175">
        <v>164</v>
      </c>
      <c r="C175" s="1">
        <v>6321</v>
      </c>
      <c r="D175" s="12">
        <f>VLOOKUP(A175,'NWAU per episode Acute Adm'!$A$2:$C$389,3,FALSE)</f>
        <v>0.62</v>
      </c>
      <c r="E175" s="12">
        <f t="shared" si="8"/>
        <v>101.67999999999999</v>
      </c>
      <c r="F175" s="14">
        <f t="shared" si="9"/>
        <v>3919.02</v>
      </c>
      <c r="G175" s="14">
        <f t="shared" si="10"/>
        <v>642719.28</v>
      </c>
      <c r="H175" s="12">
        <f>C175/NEP!$C$6</f>
        <v>1.1881578947368421</v>
      </c>
      <c r="I175" s="1">
        <f>NEP!$C$6-C175</f>
        <v>-1001</v>
      </c>
      <c r="J175" s="1">
        <f>'NWAU per episode Acute Adm'!E175-F175</f>
        <v>-620.62000000000035</v>
      </c>
      <c r="K175" s="1">
        <f t="shared" si="11"/>
        <v>-101781.68000000005</v>
      </c>
    </row>
    <row r="176" spans="1:11" x14ac:dyDescent="0.45">
      <c r="A176" t="s">
        <v>174</v>
      </c>
      <c r="B176">
        <v>88</v>
      </c>
      <c r="C176" s="1">
        <v>7506</v>
      </c>
      <c r="D176" s="12">
        <f>VLOOKUP(A176,'NWAU per episode Acute Adm'!$A$2:$C$389,3,FALSE)</f>
        <v>1.03</v>
      </c>
      <c r="E176" s="12">
        <f t="shared" si="8"/>
        <v>90.64</v>
      </c>
      <c r="F176" s="14">
        <f t="shared" si="9"/>
        <v>7731.18</v>
      </c>
      <c r="G176" s="14">
        <f t="shared" si="10"/>
        <v>680343.84000000008</v>
      </c>
      <c r="H176" s="12">
        <f>C176/NEP!$C$6</f>
        <v>1.4109022556390978</v>
      </c>
      <c r="I176" s="1">
        <f>NEP!$C$6-C176</f>
        <v>-2186</v>
      </c>
      <c r="J176" s="1">
        <f>'NWAU per episode Acute Adm'!E176-F176</f>
        <v>-2251.5800000000008</v>
      </c>
      <c r="K176" s="1">
        <f t="shared" si="11"/>
        <v>-198139.04000000007</v>
      </c>
    </row>
    <row r="177" spans="1:11" x14ac:dyDescent="0.45">
      <c r="A177" t="s">
        <v>175</v>
      </c>
      <c r="B177">
        <v>122</v>
      </c>
      <c r="C177" s="1">
        <v>6526</v>
      </c>
      <c r="D177" s="12">
        <f>VLOOKUP(A177,'NWAU per episode Acute Adm'!$A$2:$C$389,3,FALSE)</f>
        <v>0.5</v>
      </c>
      <c r="E177" s="12">
        <f t="shared" si="8"/>
        <v>61</v>
      </c>
      <c r="F177" s="14">
        <f t="shared" si="9"/>
        <v>3263</v>
      </c>
      <c r="G177" s="14">
        <f t="shared" si="10"/>
        <v>398086</v>
      </c>
      <c r="H177" s="12">
        <f>C177/NEP!$C$6</f>
        <v>1.2266917293233082</v>
      </c>
      <c r="I177" s="1">
        <f>NEP!$C$6-C177</f>
        <v>-1206</v>
      </c>
      <c r="J177" s="1">
        <f>'NWAU per episode Acute Adm'!E177-F177</f>
        <v>-603</v>
      </c>
      <c r="K177" s="1">
        <f t="shared" si="11"/>
        <v>-73566</v>
      </c>
    </row>
    <row r="178" spans="1:11" x14ac:dyDescent="0.45">
      <c r="A178" t="s">
        <v>176</v>
      </c>
      <c r="B178">
        <v>259</v>
      </c>
      <c r="C178" s="1">
        <v>6589</v>
      </c>
      <c r="D178" s="12">
        <f>VLOOKUP(A178,'NWAU per episode Acute Adm'!$A$2:$C$389,3,FALSE)</f>
        <v>0.48</v>
      </c>
      <c r="E178" s="12">
        <f t="shared" si="8"/>
        <v>124.32</v>
      </c>
      <c r="F178" s="14">
        <f t="shared" si="9"/>
        <v>3162.72</v>
      </c>
      <c r="G178" s="14">
        <f t="shared" si="10"/>
        <v>819144.48</v>
      </c>
      <c r="H178" s="12">
        <f>C178/NEP!$C$6</f>
        <v>1.2385338345864663</v>
      </c>
      <c r="I178" s="1">
        <f>NEP!$C$6-C178</f>
        <v>-1269</v>
      </c>
      <c r="J178" s="1">
        <f>'NWAU per episode Acute Adm'!E178-F178</f>
        <v>-609.12000000000035</v>
      </c>
      <c r="K178" s="1">
        <f t="shared" si="11"/>
        <v>-157762.0800000001</v>
      </c>
    </row>
    <row r="179" spans="1:11" x14ac:dyDescent="0.45">
      <c r="A179" t="s">
        <v>177</v>
      </c>
      <c r="B179">
        <v>30</v>
      </c>
      <c r="C179" s="1">
        <v>8051</v>
      </c>
      <c r="D179" s="12">
        <f>VLOOKUP(A179,'NWAU per episode Acute Adm'!$A$2:$C$389,3,FALSE)</f>
        <v>0.52</v>
      </c>
      <c r="E179" s="12">
        <f t="shared" si="8"/>
        <v>15.600000000000001</v>
      </c>
      <c r="F179" s="14">
        <f t="shared" si="9"/>
        <v>4186.5200000000004</v>
      </c>
      <c r="G179" s="14">
        <f t="shared" si="10"/>
        <v>125595.6</v>
      </c>
      <c r="H179" s="12">
        <f>C179/NEP!$C$6</f>
        <v>1.5133458646616542</v>
      </c>
      <c r="I179" s="1">
        <f>NEP!$C$6-C179</f>
        <v>-2731</v>
      </c>
      <c r="J179" s="1">
        <f>'NWAU per episode Acute Adm'!E179-F179</f>
        <v>-1420.12</v>
      </c>
      <c r="K179" s="1">
        <f t="shared" si="11"/>
        <v>-42603.6</v>
      </c>
    </row>
    <row r="180" spans="1:11" x14ac:dyDescent="0.45">
      <c r="A180" t="s">
        <v>178</v>
      </c>
      <c r="B180">
        <v>209</v>
      </c>
      <c r="C180" s="1">
        <v>6647</v>
      </c>
      <c r="D180" s="12">
        <f>VLOOKUP(A180,'NWAU per episode Acute Adm'!$A$2:$C$389,3,FALSE)</f>
        <v>0.24</v>
      </c>
      <c r="E180" s="12">
        <f t="shared" si="8"/>
        <v>50.16</v>
      </c>
      <c r="F180" s="14">
        <f t="shared" si="9"/>
        <v>1595.28</v>
      </c>
      <c r="G180" s="14">
        <f t="shared" si="10"/>
        <v>333413.52</v>
      </c>
      <c r="H180" s="12">
        <f>C180/NEP!$C$6</f>
        <v>1.2494360902255639</v>
      </c>
      <c r="I180" s="1">
        <f>NEP!$C$6-C180</f>
        <v>-1327</v>
      </c>
      <c r="J180" s="1">
        <f>'NWAU per episode Acute Adm'!E180-F180</f>
        <v>-318.48000000000025</v>
      </c>
      <c r="K180" s="1">
        <f t="shared" si="11"/>
        <v>-66562.320000000051</v>
      </c>
    </row>
    <row r="181" spans="1:11" x14ac:dyDescent="0.45">
      <c r="A181" t="s">
        <v>179</v>
      </c>
      <c r="B181" s="2">
        <v>1418</v>
      </c>
      <c r="C181" s="1">
        <v>6156</v>
      </c>
      <c r="D181" s="12">
        <f>VLOOKUP(A181,'NWAU per episode Acute Adm'!$A$2:$C$389,3,FALSE)</f>
        <v>0.51</v>
      </c>
      <c r="E181" s="12">
        <f t="shared" si="8"/>
        <v>723.18000000000006</v>
      </c>
      <c r="F181" s="14">
        <f t="shared" si="9"/>
        <v>3139.56</v>
      </c>
      <c r="G181" s="14">
        <f t="shared" si="10"/>
        <v>4451896.08</v>
      </c>
      <c r="H181" s="12">
        <f>C181/NEP!$C$6</f>
        <v>1.1571428571428573</v>
      </c>
      <c r="I181" s="1">
        <f>NEP!$C$6-C181</f>
        <v>-836</v>
      </c>
      <c r="J181" s="1">
        <f>'NWAU per episode Acute Adm'!E181-F181</f>
        <v>-426.35999999999967</v>
      </c>
      <c r="K181" s="1">
        <f t="shared" si="11"/>
        <v>-604578.47999999952</v>
      </c>
    </row>
    <row r="182" spans="1:11" x14ac:dyDescent="0.45">
      <c r="A182" t="s">
        <v>180</v>
      </c>
      <c r="B182">
        <v>100</v>
      </c>
      <c r="C182" s="1">
        <v>10583</v>
      </c>
      <c r="D182" s="12">
        <f>VLOOKUP(A182,'NWAU per episode Acute Adm'!$A$2:$C$389,3,FALSE)</f>
        <v>0.22</v>
      </c>
      <c r="E182" s="12">
        <f t="shared" si="8"/>
        <v>22</v>
      </c>
      <c r="F182" s="14">
        <f t="shared" si="9"/>
        <v>2328.2600000000002</v>
      </c>
      <c r="G182" s="14">
        <f t="shared" si="10"/>
        <v>232826.00000000003</v>
      </c>
      <c r="H182" s="12">
        <f>C182/NEP!$C$6</f>
        <v>1.9892857142857143</v>
      </c>
      <c r="I182" s="1">
        <f>NEP!$C$6-C182</f>
        <v>-5263</v>
      </c>
      <c r="J182" s="1">
        <f>'NWAU per episode Acute Adm'!E182-F182</f>
        <v>-1157.8600000000001</v>
      </c>
      <c r="K182" s="1">
        <f t="shared" si="11"/>
        <v>-115786.00000000001</v>
      </c>
    </row>
    <row r="183" spans="1:11" x14ac:dyDescent="0.45">
      <c r="A183" t="s">
        <v>181</v>
      </c>
      <c r="B183">
        <v>54</v>
      </c>
      <c r="C183" s="1">
        <v>6790</v>
      </c>
      <c r="D183" s="12">
        <f>VLOOKUP(A183,'NWAU per episode Acute Adm'!$A$2:$C$389,3,FALSE)</f>
        <v>1.01</v>
      </c>
      <c r="E183" s="12">
        <f t="shared" si="8"/>
        <v>54.54</v>
      </c>
      <c r="F183" s="14">
        <f t="shared" si="9"/>
        <v>6857.9</v>
      </c>
      <c r="G183" s="14">
        <f t="shared" si="10"/>
        <v>370326.6</v>
      </c>
      <c r="H183" s="12">
        <f>C183/NEP!$C$6</f>
        <v>1.2763157894736843</v>
      </c>
      <c r="I183" s="1">
        <f>NEP!$C$6-C183</f>
        <v>-1470</v>
      </c>
      <c r="J183" s="1">
        <f>'NWAU per episode Acute Adm'!E183-F183</f>
        <v>-1484.6999999999998</v>
      </c>
      <c r="K183" s="1">
        <f t="shared" si="11"/>
        <v>-80173.799999999988</v>
      </c>
    </row>
    <row r="184" spans="1:11" x14ac:dyDescent="0.45">
      <c r="A184" t="s">
        <v>182</v>
      </c>
      <c r="B184">
        <v>94</v>
      </c>
      <c r="C184" s="1">
        <v>9783</v>
      </c>
      <c r="D184" s="12">
        <f>VLOOKUP(A184,'NWAU per episode Acute Adm'!$A$2:$C$389,3,FALSE)</f>
        <v>0.34</v>
      </c>
      <c r="E184" s="12">
        <f t="shared" si="8"/>
        <v>31.96</v>
      </c>
      <c r="F184" s="14">
        <f t="shared" si="9"/>
        <v>3326.2200000000003</v>
      </c>
      <c r="G184" s="14">
        <f t="shared" si="10"/>
        <v>312664.68000000005</v>
      </c>
      <c r="H184" s="12">
        <f>C184/NEP!$C$6</f>
        <v>1.8389097744360903</v>
      </c>
      <c r="I184" s="1">
        <f>NEP!$C$6-C184</f>
        <v>-4463</v>
      </c>
      <c r="J184" s="1">
        <f>'NWAU per episode Acute Adm'!E184-F184</f>
        <v>-1517.42</v>
      </c>
      <c r="K184" s="1">
        <f t="shared" si="11"/>
        <v>-142637.48000000001</v>
      </c>
    </row>
    <row r="185" spans="1:11" x14ac:dyDescent="0.45">
      <c r="A185" t="s">
        <v>183</v>
      </c>
      <c r="B185">
        <v>444</v>
      </c>
      <c r="C185" s="1">
        <v>11809</v>
      </c>
      <c r="D185" s="12">
        <f>VLOOKUP(A185,'NWAU per episode Acute Adm'!$A$2:$C$389,3,FALSE)</f>
        <v>0.15</v>
      </c>
      <c r="E185" s="12">
        <f t="shared" si="8"/>
        <v>66.599999999999994</v>
      </c>
      <c r="F185" s="14">
        <f t="shared" si="9"/>
        <v>1771.35</v>
      </c>
      <c r="G185" s="14">
        <f t="shared" si="10"/>
        <v>786479.39999999991</v>
      </c>
      <c r="H185" s="12">
        <f>C185/NEP!$C$6</f>
        <v>2.219736842105263</v>
      </c>
      <c r="I185" s="1">
        <f>NEP!$C$6-C185</f>
        <v>-6489</v>
      </c>
      <c r="J185" s="1">
        <f>'NWAU per episode Acute Adm'!E185-F185</f>
        <v>-973.35</v>
      </c>
      <c r="K185" s="1">
        <f t="shared" si="11"/>
        <v>-432167.4</v>
      </c>
    </row>
    <row r="186" spans="1:11" x14ac:dyDescent="0.45">
      <c r="A186" t="s">
        <v>184</v>
      </c>
      <c r="B186">
        <v>80</v>
      </c>
      <c r="C186" s="1">
        <v>11413</v>
      </c>
      <c r="D186" s="12">
        <f>VLOOKUP(A186,'NWAU per episode Acute Adm'!$A$2:$C$389,3,FALSE)</f>
        <v>0.23</v>
      </c>
      <c r="E186" s="12">
        <f t="shared" si="8"/>
        <v>18.400000000000002</v>
      </c>
      <c r="F186" s="14">
        <f t="shared" si="9"/>
        <v>2624.9900000000002</v>
      </c>
      <c r="G186" s="14">
        <f t="shared" si="10"/>
        <v>209999.2</v>
      </c>
      <c r="H186" s="12">
        <f>C186/NEP!$C$6</f>
        <v>2.1453007518796992</v>
      </c>
      <c r="I186" s="1">
        <f>NEP!$C$6-C186</f>
        <v>-6093</v>
      </c>
      <c r="J186" s="1">
        <f>'NWAU per episode Acute Adm'!E186-F186</f>
        <v>-1401.39</v>
      </c>
      <c r="K186" s="1">
        <f t="shared" si="11"/>
        <v>-112111.20000000001</v>
      </c>
    </row>
    <row r="187" spans="1:11" x14ac:dyDescent="0.45">
      <c r="A187" t="s">
        <v>346</v>
      </c>
      <c r="B187">
        <v>69</v>
      </c>
      <c r="C187" s="1">
        <v>1393</v>
      </c>
      <c r="D187" s="12">
        <f>VLOOKUP(A187,'NWAU per episode Acute Adm'!$A$2:$C$389,3,FALSE)</f>
        <v>1.1599999999999999</v>
      </c>
      <c r="E187" s="12">
        <f t="shared" si="8"/>
        <v>80.039999999999992</v>
      </c>
      <c r="F187" s="14">
        <f t="shared" si="9"/>
        <v>1615.8799999999999</v>
      </c>
      <c r="G187" s="14">
        <f t="shared" si="10"/>
        <v>111495.71999999999</v>
      </c>
      <c r="H187" s="12">
        <f>C187/NEP!$C$6</f>
        <v>0.26184210526315788</v>
      </c>
      <c r="I187" s="1">
        <f>NEP!$C$6-C187</f>
        <v>3927</v>
      </c>
      <c r="J187" s="1">
        <f>'NWAU per episode Acute Adm'!E187-F187</f>
        <v>4555.3199999999988</v>
      </c>
      <c r="K187" s="1">
        <f t="shared" si="11"/>
        <v>314317.0799999999</v>
      </c>
    </row>
    <row r="188" spans="1:11" x14ac:dyDescent="0.45">
      <c r="A188" t="s">
        <v>185</v>
      </c>
      <c r="B188">
        <v>63</v>
      </c>
      <c r="C188" s="1">
        <v>6007</v>
      </c>
      <c r="D188" s="12">
        <f>VLOOKUP(A188,'NWAU per episode Acute Adm'!$A$2:$C$389,3,FALSE)</f>
        <v>2.65</v>
      </c>
      <c r="E188" s="12">
        <f t="shared" si="8"/>
        <v>166.95</v>
      </c>
      <c r="F188" s="14">
        <f t="shared" si="9"/>
        <v>15918.55</v>
      </c>
      <c r="G188" s="14">
        <f t="shared" si="10"/>
        <v>1002868.6499999999</v>
      </c>
      <c r="H188" s="12">
        <f>C188/NEP!$C$6</f>
        <v>1.1291353383458647</v>
      </c>
      <c r="I188" s="1">
        <f>NEP!$C$6-C188</f>
        <v>-687</v>
      </c>
      <c r="J188" s="1">
        <f>'NWAU per episode Acute Adm'!E188-F188</f>
        <v>-1820.5500000000011</v>
      </c>
      <c r="K188" s="1">
        <f t="shared" si="11"/>
        <v>-114694.65000000007</v>
      </c>
    </row>
    <row r="189" spans="1:11" x14ac:dyDescent="0.45">
      <c r="A189" t="s">
        <v>186</v>
      </c>
      <c r="B189">
        <v>69</v>
      </c>
      <c r="C189" s="1">
        <v>5854</v>
      </c>
      <c r="D189" s="12">
        <f>VLOOKUP(A189,'NWAU per episode Acute Adm'!$A$2:$C$389,3,FALSE)</f>
        <v>1.05</v>
      </c>
      <c r="E189" s="12">
        <f t="shared" si="8"/>
        <v>72.45</v>
      </c>
      <c r="F189" s="14">
        <f t="shared" si="9"/>
        <v>6146.7</v>
      </c>
      <c r="G189" s="14">
        <f t="shared" si="10"/>
        <v>424122.3</v>
      </c>
      <c r="H189" s="12">
        <f>C189/NEP!$C$6</f>
        <v>1.100375939849624</v>
      </c>
      <c r="I189" s="1">
        <f>NEP!$C$6-C189</f>
        <v>-534</v>
      </c>
      <c r="J189" s="1">
        <f>'NWAU per episode Acute Adm'!E189-F189</f>
        <v>-560.69999999999982</v>
      </c>
      <c r="K189" s="1">
        <f t="shared" si="11"/>
        <v>-38688.299999999988</v>
      </c>
    </row>
    <row r="190" spans="1:11" x14ac:dyDescent="0.45">
      <c r="A190" t="s">
        <v>187</v>
      </c>
      <c r="B190">
        <v>45</v>
      </c>
      <c r="C190" s="1">
        <v>6152</v>
      </c>
      <c r="D190" s="12">
        <f>VLOOKUP(A190,'NWAU per episode Acute Adm'!$A$2:$C$389,3,FALSE)</f>
        <v>0.47</v>
      </c>
      <c r="E190" s="12">
        <f t="shared" si="8"/>
        <v>21.15</v>
      </c>
      <c r="F190" s="14">
        <f t="shared" si="9"/>
        <v>2891.44</v>
      </c>
      <c r="G190" s="14">
        <f t="shared" si="10"/>
        <v>130114.8</v>
      </c>
      <c r="H190" s="12">
        <f>C190/NEP!$C$6</f>
        <v>1.156390977443609</v>
      </c>
      <c r="I190" s="1">
        <f>NEP!$C$6-C190</f>
        <v>-832</v>
      </c>
      <c r="J190" s="1">
        <f>'NWAU per episode Acute Adm'!E190-F190</f>
        <v>-391.04000000000042</v>
      </c>
      <c r="K190" s="1">
        <f t="shared" si="11"/>
        <v>-17596.800000000017</v>
      </c>
    </row>
    <row r="191" spans="1:11" x14ac:dyDescent="0.45">
      <c r="A191" t="s">
        <v>188</v>
      </c>
      <c r="B191">
        <v>42</v>
      </c>
      <c r="C191" s="1">
        <v>10595</v>
      </c>
      <c r="D191" s="12">
        <f>VLOOKUP(A191,'NWAU per episode Acute Adm'!$A$2:$C$389,3,FALSE)</f>
        <v>0.31</v>
      </c>
      <c r="E191" s="12">
        <f t="shared" si="8"/>
        <v>13.02</v>
      </c>
      <c r="F191" s="14">
        <f t="shared" si="9"/>
        <v>3284.45</v>
      </c>
      <c r="G191" s="14">
        <f t="shared" si="10"/>
        <v>137946.9</v>
      </c>
      <c r="H191" s="12">
        <f>C191/NEP!$C$6</f>
        <v>1.9915413533834587</v>
      </c>
      <c r="I191" s="1">
        <f>NEP!$C$6-C191</f>
        <v>-5275</v>
      </c>
      <c r="J191" s="1">
        <f>'NWAU per episode Acute Adm'!E191-F191</f>
        <v>-1635.25</v>
      </c>
      <c r="K191" s="1">
        <f t="shared" si="11"/>
        <v>-68680.5</v>
      </c>
    </row>
    <row r="192" spans="1:11" x14ac:dyDescent="0.45">
      <c r="A192" t="s">
        <v>189</v>
      </c>
      <c r="B192">
        <v>36</v>
      </c>
      <c r="C192" s="1">
        <v>7689</v>
      </c>
      <c r="D192" s="12">
        <f>VLOOKUP(A192,'NWAU per episode Acute Adm'!$A$2:$C$389,3,FALSE)</f>
        <v>0.13</v>
      </c>
      <c r="E192" s="12">
        <f t="shared" si="8"/>
        <v>4.68</v>
      </c>
      <c r="F192" s="14">
        <f t="shared" si="9"/>
        <v>999.57</v>
      </c>
      <c r="G192" s="14">
        <f t="shared" si="10"/>
        <v>35984.520000000004</v>
      </c>
      <c r="H192" s="12">
        <f>C192/NEP!$C$6</f>
        <v>1.4453007518796992</v>
      </c>
      <c r="I192" s="1">
        <f>NEP!$C$6-C192</f>
        <v>-2369</v>
      </c>
      <c r="J192" s="1">
        <f>'NWAU per episode Acute Adm'!E192-F192</f>
        <v>-307.97000000000014</v>
      </c>
      <c r="K192" s="1">
        <f t="shared" si="11"/>
        <v>-11086.920000000006</v>
      </c>
    </row>
    <row r="193" spans="1:11" x14ac:dyDescent="0.45">
      <c r="A193" t="s">
        <v>190</v>
      </c>
      <c r="B193">
        <v>53</v>
      </c>
      <c r="C193" s="1">
        <v>5844</v>
      </c>
      <c r="D193" s="12">
        <f>VLOOKUP(A193,'NWAU per episode Acute Adm'!$A$2:$C$389,3,FALSE)</f>
        <v>1.08</v>
      </c>
      <c r="E193" s="12">
        <f t="shared" si="8"/>
        <v>57.24</v>
      </c>
      <c r="F193" s="14">
        <f t="shared" si="9"/>
        <v>6311.52</v>
      </c>
      <c r="G193" s="14">
        <f t="shared" si="10"/>
        <v>334510.56</v>
      </c>
      <c r="H193" s="12">
        <f>C193/NEP!$C$6</f>
        <v>1.0984962406015037</v>
      </c>
      <c r="I193" s="1">
        <f>NEP!$C$6-C193</f>
        <v>-524</v>
      </c>
      <c r="J193" s="1">
        <f>'NWAU per episode Acute Adm'!E193-F193</f>
        <v>-565.92000000000098</v>
      </c>
      <c r="K193" s="1">
        <f t="shared" si="11"/>
        <v>-29993.760000000053</v>
      </c>
    </row>
    <row r="194" spans="1:11" x14ac:dyDescent="0.45">
      <c r="A194" t="s">
        <v>191</v>
      </c>
      <c r="B194">
        <v>136</v>
      </c>
      <c r="C194" s="1">
        <v>7292</v>
      </c>
      <c r="D194" s="12">
        <f>VLOOKUP(A194,'NWAU per episode Acute Adm'!$A$2:$C$389,3,FALSE)</f>
        <v>0.26</v>
      </c>
      <c r="E194" s="12">
        <f t="shared" si="8"/>
        <v>35.36</v>
      </c>
      <c r="F194" s="14">
        <f t="shared" si="9"/>
        <v>1895.92</v>
      </c>
      <c r="G194" s="14">
        <f t="shared" si="10"/>
        <v>257845.12</v>
      </c>
      <c r="H194" s="12">
        <f>C194/NEP!$C$6</f>
        <v>1.3706766917293234</v>
      </c>
      <c r="I194" s="1">
        <f>NEP!$C$6-C194</f>
        <v>-1972</v>
      </c>
      <c r="J194" s="1">
        <f>'NWAU per episode Acute Adm'!E194-F194</f>
        <v>-512.72000000000025</v>
      </c>
      <c r="K194" s="1">
        <f t="shared" si="11"/>
        <v>-69729.920000000042</v>
      </c>
    </row>
    <row r="195" spans="1:11" x14ac:dyDescent="0.45">
      <c r="A195" t="s">
        <v>192</v>
      </c>
      <c r="B195">
        <v>34</v>
      </c>
      <c r="C195" s="1">
        <v>6704</v>
      </c>
      <c r="D195" s="12">
        <f>VLOOKUP(A195,'NWAU per episode Acute Adm'!$A$2:$C$389,3,FALSE)</f>
        <v>0.62</v>
      </c>
      <c r="E195" s="12">
        <f t="shared" ref="E195:E211" si="12">D195*B195</f>
        <v>21.08</v>
      </c>
      <c r="F195" s="14">
        <f t="shared" ref="F195:F211" si="13">C195*D195</f>
        <v>4156.4799999999996</v>
      </c>
      <c r="G195" s="14">
        <f t="shared" ref="G195:G211" si="14">F195*B195</f>
        <v>141320.31999999998</v>
      </c>
      <c r="H195" s="12">
        <f>C195/NEP!$C$6</f>
        <v>1.2601503759398496</v>
      </c>
      <c r="I195" s="1">
        <f>NEP!$C$6-C195</f>
        <v>-1384</v>
      </c>
      <c r="J195" s="1">
        <f>'NWAU per episode Acute Adm'!E195-F195</f>
        <v>-858.07999999999993</v>
      </c>
      <c r="K195" s="1">
        <f t="shared" ref="K195:K211" si="15">J195*B195</f>
        <v>-29174.719999999998</v>
      </c>
    </row>
    <row r="196" spans="1:11" x14ac:dyDescent="0.45">
      <c r="A196" t="s">
        <v>193</v>
      </c>
      <c r="B196">
        <v>37</v>
      </c>
      <c r="C196" s="1">
        <v>6708</v>
      </c>
      <c r="D196" s="12">
        <f>VLOOKUP(A196,'NWAU per episode Acute Adm'!$A$2:$C$389,3,FALSE)</f>
        <v>1.52</v>
      </c>
      <c r="E196" s="12">
        <f t="shared" si="12"/>
        <v>56.24</v>
      </c>
      <c r="F196" s="14">
        <f t="shared" si="13"/>
        <v>10196.16</v>
      </c>
      <c r="G196" s="14">
        <f t="shared" si="14"/>
        <v>377257.92</v>
      </c>
      <c r="H196" s="12">
        <f>C196/NEP!$C$6</f>
        <v>1.2609022556390976</v>
      </c>
      <c r="I196" s="1">
        <f>NEP!$C$6-C196</f>
        <v>-1388</v>
      </c>
      <c r="J196" s="1">
        <f>'NWAU per episode Acute Adm'!E196-F196</f>
        <v>-2109.7600000000002</v>
      </c>
      <c r="K196" s="1">
        <f t="shared" si="15"/>
        <v>-78061.12000000001</v>
      </c>
    </row>
    <row r="197" spans="1:11" x14ac:dyDescent="0.45">
      <c r="A197" t="s">
        <v>194</v>
      </c>
      <c r="B197">
        <v>73</v>
      </c>
      <c r="C197" s="1">
        <v>7119</v>
      </c>
      <c r="D197" s="12">
        <f>VLOOKUP(A197,'NWAU per episode Acute Adm'!$A$2:$C$389,3,FALSE)</f>
        <v>0.84</v>
      </c>
      <c r="E197" s="12">
        <f t="shared" si="12"/>
        <v>61.32</v>
      </c>
      <c r="F197" s="14">
        <f t="shared" si="13"/>
        <v>5979.96</v>
      </c>
      <c r="G197" s="14">
        <f t="shared" si="14"/>
        <v>436537.08</v>
      </c>
      <c r="H197" s="12">
        <f>C197/NEP!$C$6</f>
        <v>1.3381578947368422</v>
      </c>
      <c r="I197" s="1">
        <f>NEP!$C$6-C197</f>
        <v>-1799</v>
      </c>
      <c r="J197" s="1">
        <f>'NWAU per episode Acute Adm'!E197-F197</f>
        <v>-1511.1599999999999</v>
      </c>
      <c r="K197" s="1">
        <f t="shared" si="15"/>
        <v>-110314.68</v>
      </c>
    </row>
    <row r="198" spans="1:11" x14ac:dyDescent="0.45">
      <c r="A198" t="s">
        <v>195</v>
      </c>
      <c r="B198">
        <v>140</v>
      </c>
      <c r="C198" s="1">
        <v>8520</v>
      </c>
      <c r="D198" s="12">
        <f>VLOOKUP(A198,'NWAU per episode Acute Adm'!$A$2:$C$389,3,FALSE)</f>
        <v>0.8</v>
      </c>
      <c r="E198" s="12">
        <f t="shared" si="12"/>
        <v>112</v>
      </c>
      <c r="F198" s="14">
        <f t="shared" si="13"/>
        <v>6816</v>
      </c>
      <c r="G198" s="14">
        <f t="shared" si="14"/>
        <v>954240</v>
      </c>
      <c r="H198" s="12">
        <f>C198/NEP!$C$6</f>
        <v>1.6015037593984962</v>
      </c>
      <c r="I198" s="1">
        <f>NEP!$C$6-C198</f>
        <v>-3200</v>
      </c>
      <c r="J198" s="1">
        <f>'NWAU per episode Acute Adm'!E198-F198</f>
        <v>-2560</v>
      </c>
      <c r="K198" s="1">
        <f t="shared" si="15"/>
        <v>-358400</v>
      </c>
    </row>
    <row r="199" spans="1:11" x14ac:dyDescent="0.45">
      <c r="A199" t="s">
        <v>196</v>
      </c>
      <c r="B199">
        <v>392</v>
      </c>
      <c r="C199" s="1">
        <v>7185</v>
      </c>
      <c r="D199" s="12">
        <f>VLOOKUP(A199,'NWAU per episode Acute Adm'!$A$2:$C$389,3,FALSE)</f>
        <v>0.22</v>
      </c>
      <c r="E199" s="12">
        <f t="shared" si="12"/>
        <v>86.24</v>
      </c>
      <c r="F199" s="14">
        <f t="shared" si="13"/>
        <v>1580.7</v>
      </c>
      <c r="G199" s="14">
        <f t="shared" si="14"/>
        <v>619634.4</v>
      </c>
      <c r="H199" s="12">
        <f>C199/NEP!$C$6</f>
        <v>1.3505639097744362</v>
      </c>
      <c r="I199" s="1">
        <f>NEP!$C$6-C199</f>
        <v>-1865</v>
      </c>
      <c r="J199" s="1">
        <f>'NWAU per episode Acute Adm'!E199-F199</f>
        <v>-410.30000000000018</v>
      </c>
      <c r="K199" s="1">
        <f t="shared" si="15"/>
        <v>-160837.60000000006</v>
      </c>
    </row>
    <row r="200" spans="1:11" x14ac:dyDescent="0.45">
      <c r="A200" t="s">
        <v>197</v>
      </c>
      <c r="B200">
        <v>44</v>
      </c>
      <c r="C200" s="1">
        <v>8477</v>
      </c>
      <c r="D200" s="12">
        <f>VLOOKUP(A200,'NWAU per episode Acute Adm'!$A$2:$C$389,3,FALSE)</f>
        <v>0.2</v>
      </c>
      <c r="E200" s="12">
        <f t="shared" si="12"/>
        <v>8.8000000000000007</v>
      </c>
      <c r="F200" s="14">
        <f t="shared" si="13"/>
        <v>1695.4</v>
      </c>
      <c r="G200" s="14">
        <f t="shared" si="14"/>
        <v>74597.600000000006</v>
      </c>
      <c r="H200" s="12">
        <f>C200/NEP!$C$6</f>
        <v>1.5934210526315788</v>
      </c>
      <c r="I200" s="1">
        <f>NEP!$C$6-C200</f>
        <v>-3157</v>
      </c>
      <c r="J200" s="1">
        <f>'NWAU per episode Acute Adm'!E200-F200</f>
        <v>-631.39999999999986</v>
      </c>
      <c r="K200" s="1">
        <f t="shared" si="15"/>
        <v>-27781.599999999995</v>
      </c>
    </row>
    <row r="201" spans="1:11" x14ac:dyDescent="0.45">
      <c r="A201" t="s">
        <v>198</v>
      </c>
      <c r="B201">
        <v>86</v>
      </c>
      <c r="C201" s="1">
        <v>6704</v>
      </c>
      <c r="D201" s="12">
        <f>VLOOKUP(A201,'NWAU per episode Acute Adm'!$A$2:$C$389,3,FALSE)</f>
        <v>1.62</v>
      </c>
      <c r="E201" s="12">
        <f t="shared" si="12"/>
        <v>139.32000000000002</v>
      </c>
      <c r="F201" s="14">
        <f t="shared" si="13"/>
        <v>10860.480000000001</v>
      </c>
      <c r="G201" s="14">
        <f t="shared" si="14"/>
        <v>934001.28000000014</v>
      </c>
      <c r="H201" s="12">
        <f>C201/NEP!$C$6</f>
        <v>1.2601503759398496</v>
      </c>
      <c r="I201" s="1">
        <f>NEP!$C$6-C201</f>
        <v>-1384</v>
      </c>
      <c r="J201" s="1">
        <f>'NWAU per episode Acute Adm'!E201-F201</f>
        <v>-2242.08</v>
      </c>
      <c r="K201" s="1">
        <f t="shared" si="15"/>
        <v>-192818.88</v>
      </c>
    </row>
    <row r="202" spans="1:11" x14ac:dyDescent="0.45">
      <c r="A202" t="s">
        <v>199</v>
      </c>
      <c r="B202">
        <v>84</v>
      </c>
      <c r="C202" s="1">
        <v>5739</v>
      </c>
      <c r="D202" s="12">
        <f>VLOOKUP(A202,'NWAU per episode Acute Adm'!$A$2:$C$389,3,FALSE)</f>
        <v>0.48</v>
      </c>
      <c r="E202" s="12">
        <f t="shared" si="12"/>
        <v>40.32</v>
      </c>
      <c r="F202" s="14">
        <f t="shared" si="13"/>
        <v>2754.72</v>
      </c>
      <c r="G202" s="14">
        <f t="shared" si="14"/>
        <v>231396.47999999998</v>
      </c>
      <c r="H202" s="12">
        <f>C202/NEP!$C$6</f>
        <v>1.0787593984962407</v>
      </c>
      <c r="I202" s="1">
        <f>NEP!$C$6-C202</f>
        <v>-419</v>
      </c>
      <c r="J202" s="1">
        <f>'NWAU per episode Acute Adm'!E202-F202</f>
        <v>-201.11999999999989</v>
      </c>
      <c r="K202" s="1">
        <f t="shared" si="15"/>
        <v>-16894.079999999991</v>
      </c>
    </row>
    <row r="203" spans="1:11" x14ac:dyDescent="0.45">
      <c r="A203" t="s">
        <v>200</v>
      </c>
      <c r="B203">
        <v>45</v>
      </c>
      <c r="C203" s="1">
        <v>6839</v>
      </c>
      <c r="D203" s="12">
        <f>VLOOKUP(A203,'NWAU per episode Acute Adm'!$A$2:$C$389,3,FALSE)</f>
        <v>1.28</v>
      </c>
      <c r="E203" s="12">
        <f t="shared" si="12"/>
        <v>57.6</v>
      </c>
      <c r="F203" s="14">
        <f t="shared" si="13"/>
        <v>8753.92</v>
      </c>
      <c r="G203" s="14">
        <f t="shared" si="14"/>
        <v>393926.40000000002</v>
      </c>
      <c r="H203" s="12">
        <f>C203/NEP!$C$6</f>
        <v>1.2855263157894736</v>
      </c>
      <c r="I203" s="1">
        <f>NEP!$C$6-C203</f>
        <v>-1519</v>
      </c>
      <c r="J203" s="1">
        <f>'NWAU per episode Acute Adm'!E203-F203</f>
        <v>-1944.3199999999997</v>
      </c>
      <c r="K203" s="1">
        <f t="shared" si="15"/>
        <v>-87494.399999999994</v>
      </c>
    </row>
    <row r="204" spans="1:11" x14ac:dyDescent="0.45">
      <c r="A204" t="s">
        <v>201</v>
      </c>
      <c r="B204">
        <v>143</v>
      </c>
      <c r="C204" s="1">
        <v>7164</v>
      </c>
      <c r="D204" s="12">
        <f>VLOOKUP(A204,'NWAU per episode Acute Adm'!$A$2:$C$389,3,FALSE)</f>
        <v>0.35</v>
      </c>
      <c r="E204" s="12">
        <f t="shared" si="12"/>
        <v>50.05</v>
      </c>
      <c r="F204" s="14">
        <f t="shared" si="13"/>
        <v>2507.3999999999996</v>
      </c>
      <c r="G204" s="14">
        <f t="shared" si="14"/>
        <v>358558.19999999995</v>
      </c>
      <c r="H204" s="12">
        <f>C204/NEP!$C$6</f>
        <v>1.3466165413533835</v>
      </c>
      <c r="I204" s="1">
        <f>NEP!$C$6-C204</f>
        <v>-1844</v>
      </c>
      <c r="J204" s="1">
        <f>'NWAU per episode Acute Adm'!E204-F204</f>
        <v>-645.39999999999964</v>
      </c>
      <c r="K204" s="1">
        <f t="shared" si="15"/>
        <v>-92292.199999999953</v>
      </c>
    </row>
    <row r="205" spans="1:11" x14ac:dyDescent="0.45">
      <c r="A205" t="s">
        <v>202</v>
      </c>
      <c r="B205">
        <v>36</v>
      </c>
      <c r="C205" s="1">
        <v>8585</v>
      </c>
      <c r="D205" s="12">
        <f>VLOOKUP(A205,'NWAU per episode Acute Adm'!$A$2:$C$389,3,FALSE)</f>
        <v>0.38</v>
      </c>
      <c r="E205" s="12">
        <f t="shared" si="12"/>
        <v>13.68</v>
      </c>
      <c r="F205" s="14">
        <f t="shared" si="13"/>
        <v>3262.3</v>
      </c>
      <c r="G205" s="14">
        <f t="shared" si="14"/>
        <v>117442.8</v>
      </c>
      <c r="H205" s="12">
        <f>C205/NEP!$C$6</f>
        <v>1.6137218045112782</v>
      </c>
      <c r="I205" s="1">
        <f>NEP!$C$6-C205</f>
        <v>-3265</v>
      </c>
      <c r="J205" s="1">
        <f>'NWAU per episode Acute Adm'!E205-F205</f>
        <v>-1240.7000000000005</v>
      </c>
      <c r="K205" s="1">
        <f t="shared" si="15"/>
        <v>-44665.200000000019</v>
      </c>
    </row>
    <row r="206" spans="1:11" x14ac:dyDescent="0.45">
      <c r="A206" t="s">
        <v>203</v>
      </c>
      <c r="B206">
        <v>102</v>
      </c>
      <c r="C206" s="1">
        <v>8211</v>
      </c>
      <c r="D206" s="12">
        <f>VLOOKUP(A206,'NWAU per episode Acute Adm'!$A$2:$C$389,3,FALSE)</f>
        <v>0.18</v>
      </c>
      <c r="E206" s="12">
        <f t="shared" si="12"/>
        <v>18.36</v>
      </c>
      <c r="F206" s="14">
        <f t="shared" si="13"/>
        <v>1477.98</v>
      </c>
      <c r="G206" s="14">
        <f t="shared" si="14"/>
        <v>150753.96</v>
      </c>
      <c r="H206" s="12">
        <f>C206/NEP!$C$6</f>
        <v>1.543421052631579</v>
      </c>
      <c r="I206" s="1">
        <f>NEP!$C$6-C206</f>
        <v>-2891</v>
      </c>
      <c r="J206" s="1">
        <f>'NWAU per episode Acute Adm'!E206-F206</f>
        <v>-520.38</v>
      </c>
      <c r="K206" s="1">
        <f t="shared" si="15"/>
        <v>-53078.76</v>
      </c>
    </row>
    <row r="207" spans="1:11" x14ac:dyDescent="0.45">
      <c r="A207" t="s">
        <v>204</v>
      </c>
      <c r="B207">
        <v>40</v>
      </c>
      <c r="C207" s="1">
        <v>7052</v>
      </c>
      <c r="D207" s="12">
        <f>VLOOKUP(A207,'NWAU per episode Acute Adm'!$A$2:$C$389,3,FALSE)</f>
        <v>0.69</v>
      </c>
      <c r="E207" s="12">
        <f t="shared" si="12"/>
        <v>27.599999999999998</v>
      </c>
      <c r="F207" s="14">
        <f t="shared" si="13"/>
        <v>4865.8799999999992</v>
      </c>
      <c r="G207" s="14">
        <f t="shared" si="14"/>
        <v>194635.19999999995</v>
      </c>
      <c r="H207" s="12">
        <f>C207/NEP!$C$6</f>
        <v>1.3255639097744361</v>
      </c>
      <c r="I207" s="1">
        <f>NEP!$C$6-C207</f>
        <v>-1732</v>
      </c>
      <c r="J207" s="1">
        <f>'NWAU per episode Acute Adm'!E207-F207</f>
        <v>-1195.079999999999</v>
      </c>
      <c r="K207" s="1">
        <f t="shared" si="15"/>
        <v>-47803.199999999961</v>
      </c>
    </row>
    <row r="208" spans="1:11" x14ac:dyDescent="0.45">
      <c r="A208" t="s">
        <v>344</v>
      </c>
      <c r="B208">
        <v>158</v>
      </c>
      <c r="C208" s="1">
        <v>4594</v>
      </c>
      <c r="D208" s="12">
        <f>VLOOKUP(A208,'NWAU per episode Acute Adm'!$A$2:$C$389,3,FALSE)</f>
        <v>0.28000000000000003</v>
      </c>
      <c r="E208" s="12">
        <f t="shared" si="12"/>
        <v>44.24</v>
      </c>
      <c r="F208" s="14">
        <f t="shared" si="13"/>
        <v>1286.3200000000002</v>
      </c>
      <c r="G208" s="14">
        <f t="shared" si="14"/>
        <v>203238.56000000003</v>
      </c>
      <c r="H208" s="12">
        <f>C208/NEP!$C$6</f>
        <v>0.86353383458646615</v>
      </c>
      <c r="I208" s="1">
        <f>NEP!$C$6-C208</f>
        <v>726</v>
      </c>
      <c r="J208" s="1">
        <f>'NWAU per episode Acute Adm'!E208-F208</f>
        <v>203.27999999999997</v>
      </c>
      <c r="K208" s="1">
        <f t="shared" si="15"/>
        <v>32118.239999999994</v>
      </c>
    </row>
    <row r="209" spans="1:11" x14ac:dyDescent="0.45">
      <c r="A209" t="s">
        <v>205</v>
      </c>
      <c r="B209">
        <v>37</v>
      </c>
      <c r="C209" s="1">
        <v>6100</v>
      </c>
      <c r="D209" s="12">
        <f>VLOOKUP(A209,'NWAU per episode Acute Adm'!$A$2:$C$389,3,FALSE)</f>
        <v>1.1100000000000001</v>
      </c>
      <c r="E209" s="12">
        <f t="shared" si="12"/>
        <v>41.07</v>
      </c>
      <c r="F209" s="14">
        <f t="shared" si="13"/>
        <v>6771.0000000000009</v>
      </c>
      <c r="G209" s="14">
        <f t="shared" si="14"/>
        <v>250527.00000000003</v>
      </c>
      <c r="H209" s="12">
        <f>C209/NEP!$C$6</f>
        <v>1.1466165413533835</v>
      </c>
      <c r="I209" s="1">
        <f>NEP!$C$6-C209</f>
        <v>-780</v>
      </c>
      <c r="J209" s="1">
        <f>'NWAU per episode Acute Adm'!E209-F209</f>
        <v>-865.80000000000109</v>
      </c>
      <c r="K209" s="1">
        <f t="shared" si="15"/>
        <v>-32034.600000000042</v>
      </c>
    </row>
    <row r="210" spans="1:11" x14ac:dyDescent="0.45">
      <c r="A210" t="s">
        <v>206</v>
      </c>
      <c r="B210">
        <v>242</v>
      </c>
      <c r="C210" s="1">
        <v>4822</v>
      </c>
      <c r="D210" s="12">
        <f>VLOOKUP(A210,'NWAU per episode Acute Adm'!$A$2:$C$389,3,FALSE)</f>
        <v>0.31</v>
      </c>
      <c r="E210" s="12">
        <f t="shared" si="12"/>
        <v>75.02</v>
      </c>
      <c r="F210" s="14">
        <f t="shared" si="13"/>
        <v>1494.82</v>
      </c>
      <c r="G210" s="14">
        <f t="shared" si="14"/>
        <v>361746.44</v>
      </c>
      <c r="H210" s="12">
        <f>C210/NEP!$C$6</f>
        <v>0.90639097744360897</v>
      </c>
      <c r="I210" s="1">
        <f>NEP!$C$6-C210</f>
        <v>498</v>
      </c>
      <c r="J210" s="1">
        <f>'NWAU per episode Acute Adm'!E210-F210</f>
        <v>154.37999999999988</v>
      </c>
      <c r="K210" s="1">
        <f t="shared" si="15"/>
        <v>37359.95999999997</v>
      </c>
    </row>
    <row r="211" spans="1:11" x14ac:dyDescent="0.45">
      <c r="A211" t="s">
        <v>207</v>
      </c>
      <c r="B211">
        <v>169</v>
      </c>
      <c r="C211" s="1">
        <v>7101</v>
      </c>
      <c r="D211" s="12">
        <f>VLOOKUP(A211,'NWAU per episode Acute Adm'!$A$2:$C$389,3,FALSE)</f>
        <v>0.28000000000000003</v>
      </c>
      <c r="E211" s="12">
        <f t="shared" si="12"/>
        <v>47.320000000000007</v>
      </c>
      <c r="F211" s="14">
        <f t="shared" si="13"/>
        <v>1988.2800000000002</v>
      </c>
      <c r="G211" s="14">
        <f t="shared" si="14"/>
        <v>336019.32</v>
      </c>
      <c r="H211" s="12">
        <f>C211/NEP!$C$6</f>
        <v>1.3347744360902256</v>
      </c>
      <c r="I211" s="1">
        <f>NEP!$C$6-C211</f>
        <v>-1781</v>
      </c>
      <c r="J211" s="1">
        <f>'NWAU per episode Acute Adm'!E211-F211</f>
        <v>-498.67999999999984</v>
      </c>
      <c r="K211" s="1">
        <f t="shared" si="15"/>
        <v>-84276.919999999969</v>
      </c>
    </row>
    <row r="212" spans="1:11" x14ac:dyDescent="0.45">
      <c r="C212" s="1"/>
      <c r="D212" s="12"/>
      <c r="E212" s="12"/>
      <c r="F212" s="14"/>
      <c r="G212" s="14"/>
      <c r="H212" s="12"/>
      <c r="I212" s="1"/>
      <c r="J212" s="1"/>
      <c r="K212" s="1"/>
    </row>
    <row r="213" spans="1:11" x14ac:dyDescent="0.45">
      <c r="C213" s="1"/>
      <c r="D213" s="12">
        <f>SUMPRODUCT(D2:D211,$B$2:$B$211)/SUM($B$2:$B$211)</f>
        <v>0.5984890101652226</v>
      </c>
      <c r="E213" s="12"/>
      <c r="F213" s="14"/>
      <c r="G213" s="14"/>
      <c r="H213" s="12">
        <f>SUMPRODUCT(H2:H211,$B$2:$B$211)/SUM($B$2:$B$211)</f>
        <v>1.1398546855910054</v>
      </c>
      <c r="I213" s="1"/>
      <c r="J213" s="1"/>
      <c r="K213" s="1"/>
    </row>
    <row r="214" spans="1:11" x14ac:dyDescent="0.45">
      <c r="C214" s="1"/>
      <c r="D214" s="12"/>
      <c r="E214" s="12"/>
      <c r="F214" s="14"/>
      <c r="G214" s="14"/>
      <c r="H214" s="12"/>
      <c r="I214" s="1"/>
      <c r="J214" s="1"/>
      <c r="K214" s="1"/>
    </row>
    <row r="215" spans="1:11" x14ac:dyDescent="0.45">
      <c r="C215" s="1"/>
      <c r="D215" s="12"/>
      <c r="E215" s="12"/>
      <c r="F215" s="14"/>
      <c r="G215" s="14"/>
      <c r="H215" s="12"/>
      <c r="I215" s="1"/>
      <c r="J215" s="1"/>
      <c r="K215" s="1"/>
    </row>
    <row r="216" spans="1:11" x14ac:dyDescent="0.45">
      <c r="C216" s="1"/>
      <c r="D216" s="12"/>
      <c r="E216" s="12"/>
      <c r="F216" s="14"/>
      <c r="G216" s="14"/>
      <c r="H216" s="12"/>
      <c r="I216" s="1"/>
      <c r="J216" s="1"/>
      <c r="K216" s="1"/>
    </row>
    <row r="217" spans="1:11" x14ac:dyDescent="0.45">
      <c r="C217" s="1"/>
      <c r="D217" s="12"/>
      <c r="E217" s="12"/>
      <c r="F217" s="14"/>
      <c r="G217" s="14"/>
      <c r="H217" s="12"/>
      <c r="I217" s="1"/>
      <c r="J217" s="1"/>
      <c r="K217" s="1"/>
    </row>
    <row r="218" spans="1:11" x14ac:dyDescent="0.45">
      <c r="C218" s="1"/>
      <c r="D218" s="12"/>
      <c r="E218" s="12"/>
      <c r="F218" s="14"/>
      <c r="G218" s="14"/>
      <c r="H218" s="12"/>
      <c r="I218" s="1"/>
      <c r="J218" s="1"/>
      <c r="K218" s="1"/>
    </row>
    <row r="219" spans="1:11" x14ac:dyDescent="0.45">
      <c r="C219" s="1"/>
      <c r="D219" s="12"/>
      <c r="E219" s="12"/>
      <c r="F219" s="14"/>
      <c r="G219" s="14"/>
      <c r="H219" s="12"/>
      <c r="I219" s="1"/>
      <c r="J219" s="1"/>
      <c r="K219" s="1"/>
    </row>
    <row r="220" spans="1:11" x14ac:dyDescent="0.45">
      <c r="C220" s="1"/>
      <c r="D220" s="12"/>
      <c r="E220" s="12"/>
      <c r="F220" s="14"/>
      <c r="G220" s="14"/>
      <c r="H220" s="12"/>
      <c r="I220" s="1"/>
      <c r="J220" s="1"/>
      <c r="K220" s="1"/>
    </row>
    <row r="221" spans="1:11" x14ac:dyDescent="0.45">
      <c r="C221" s="1"/>
      <c r="D221" s="12"/>
      <c r="E221" s="12"/>
      <c r="F221" s="14"/>
      <c r="G221" s="14"/>
      <c r="H221" s="12"/>
      <c r="I221" s="1"/>
      <c r="J221" s="1"/>
      <c r="K221" s="1"/>
    </row>
    <row r="222" spans="1:11" x14ac:dyDescent="0.45">
      <c r="C222" s="1"/>
      <c r="D222" s="12"/>
      <c r="E222" s="12"/>
      <c r="F222" s="14"/>
      <c r="G222" s="14"/>
      <c r="H222" s="12"/>
      <c r="I222" s="1"/>
      <c r="J222" s="1"/>
      <c r="K222" s="1"/>
    </row>
    <row r="223" spans="1:11" x14ac:dyDescent="0.45">
      <c r="C223" s="1"/>
      <c r="D223" s="12"/>
      <c r="E223" s="12"/>
      <c r="F223" s="14"/>
      <c r="G223" s="14"/>
      <c r="H223" s="12"/>
      <c r="I223" s="1"/>
      <c r="J223" s="1"/>
      <c r="K223" s="1"/>
    </row>
    <row r="224" spans="1:11" x14ac:dyDescent="0.45">
      <c r="C224" s="1"/>
      <c r="D224" s="12"/>
      <c r="E224" s="12"/>
      <c r="F224" s="14"/>
      <c r="G224" s="14"/>
      <c r="H224" s="12"/>
      <c r="I224" s="1"/>
      <c r="J224" s="1"/>
      <c r="K224" s="1"/>
    </row>
    <row r="225" spans="3:11" x14ac:dyDescent="0.45">
      <c r="C225" s="1"/>
      <c r="D225" s="12"/>
      <c r="E225" s="12"/>
      <c r="F225" s="14"/>
      <c r="G225" s="14"/>
      <c r="H225" s="12"/>
      <c r="I225" s="1"/>
      <c r="J225" s="1"/>
      <c r="K225" s="1"/>
    </row>
    <row r="226" spans="3:11" x14ac:dyDescent="0.45">
      <c r="C226" s="1"/>
      <c r="D226" s="12"/>
      <c r="E226" s="12"/>
      <c r="F226" s="14"/>
      <c r="G226" s="14"/>
      <c r="H226" s="12"/>
      <c r="I226" s="1"/>
      <c r="J226" s="1"/>
      <c r="K226" s="1"/>
    </row>
    <row r="227" spans="3:11" x14ac:dyDescent="0.45">
      <c r="C227" s="1"/>
      <c r="D227" s="12"/>
      <c r="E227" s="12"/>
      <c r="F227" s="14"/>
      <c r="G227" s="14"/>
      <c r="H227" s="12"/>
      <c r="I227" s="1"/>
      <c r="J227" s="1"/>
      <c r="K227" s="1"/>
    </row>
    <row r="228" spans="3:11" x14ac:dyDescent="0.45">
      <c r="C228" s="1"/>
      <c r="D228" s="12"/>
      <c r="E228" s="12"/>
      <c r="F228" s="14"/>
      <c r="G228" s="14"/>
      <c r="H228" s="12"/>
      <c r="I228" s="1"/>
      <c r="J228" s="1"/>
      <c r="K228" s="1"/>
    </row>
    <row r="229" spans="3:11" x14ac:dyDescent="0.45">
      <c r="C229" s="1"/>
      <c r="D229" s="12"/>
      <c r="E229" s="12"/>
      <c r="F229" s="14"/>
      <c r="G229" s="14"/>
      <c r="H229" s="12"/>
      <c r="I229" s="1"/>
      <c r="J229" s="1"/>
      <c r="K229" s="1"/>
    </row>
    <row r="230" spans="3:11" x14ac:dyDescent="0.45">
      <c r="C230" s="1"/>
      <c r="D230" s="12"/>
      <c r="E230" s="12"/>
      <c r="F230" s="14"/>
      <c r="G230" s="14"/>
      <c r="H230" s="12"/>
      <c r="I230" s="1"/>
      <c r="J230" s="1"/>
      <c r="K230" s="1"/>
    </row>
    <row r="231" spans="3:11" x14ac:dyDescent="0.45">
      <c r="C231" s="1"/>
      <c r="D231" s="12"/>
      <c r="E231" s="12"/>
      <c r="F231" s="14"/>
      <c r="G231" s="14"/>
      <c r="H231" s="12"/>
      <c r="I231" s="1"/>
      <c r="J231" s="1"/>
      <c r="K231" s="1"/>
    </row>
    <row r="232" spans="3:11" x14ac:dyDescent="0.45">
      <c r="C232" s="1"/>
      <c r="D232" s="12"/>
      <c r="E232" s="12"/>
      <c r="F232" s="14"/>
      <c r="G232" s="14"/>
      <c r="H232" s="12"/>
      <c r="I232" s="1"/>
      <c r="J232" s="1"/>
      <c r="K232" s="1"/>
    </row>
    <row r="233" spans="3:11" x14ac:dyDescent="0.45">
      <c r="C233" s="1"/>
      <c r="D233" s="12"/>
      <c r="E233" s="12"/>
      <c r="F233" s="14"/>
      <c r="G233" s="14"/>
      <c r="H233" s="12"/>
      <c r="I233" s="1"/>
      <c r="J233" s="1"/>
      <c r="K233" s="1"/>
    </row>
    <row r="234" spans="3:11" x14ac:dyDescent="0.45">
      <c r="C234" s="1"/>
      <c r="D234" s="12"/>
      <c r="E234" s="12"/>
      <c r="F234" s="14"/>
      <c r="G234" s="14"/>
      <c r="H234" s="12"/>
      <c r="I234" s="1"/>
      <c r="J234" s="1"/>
      <c r="K234" s="1"/>
    </row>
    <row r="235" spans="3:11" x14ac:dyDescent="0.45">
      <c r="C235" s="1"/>
      <c r="D235" s="12"/>
      <c r="E235" s="12"/>
      <c r="F235" s="14"/>
      <c r="G235" s="14"/>
      <c r="H235" s="12"/>
      <c r="I235" s="1"/>
      <c r="J235" s="1"/>
      <c r="K235" s="1"/>
    </row>
    <row r="236" spans="3:11" x14ac:dyDescent="0.45">
      <c r="C236" s="1"/>
      <c r="D236" s="12"/>
      <c r="E236" s="12"/>
      <c r="F236" s="14"/>
      <c r="G236" s="14"/>
      <c r="H236" s="12"/>
      <c r="I236" s="1"/>
      <c r="J236" s="1"/>
      <c r="K236" s="1"/>
    </row>
    <row r="237" spans="3:11" x14ac:dyDescent="0.45">
      <c r="C237" s="1"/>
      <c r="D237" s="12"/>
      <c r="E237" s="12"/>
      <c r="F237" s="14"/>
      <c r="G237" s="14"/>
      <c r="H237" s="12"/>
      <c r="I237" s="1"/>
      <c r="J237" s="1"/>
      <c r="K237" s="1"/>
    </row>
    <row r="238" spans="3:11" x14ac:dyDescent="0.45">
      <c r="C238" s="1"/>
      <c r="D238" s="12"/>
      <c r="E238" s="12"/>
      <c r="F238" s="14"/>
      <c r="G238" s="14"/>
      <c r="H238" s="12"/>
      <c r="I238" s="1"/>
      <c r="J238" s="1"/>
      <c r="K238" s="1"/>
    </row>
    <row r="239" spans="3:11" x14ac:dyDescent="0.45">
      <c r="C239" s="1"/>
      <c r="D239" s="12"/>
      <c r="E239" s="12"/>
      <c r="F239" s="14"/>
      <c r="G239" s="14"/>
      <c r="H239" s="12"/>
      <c r="I239" s="1"/>
      <c r="J239" s="1"/>
      <c r="K239" s="1"/>
    </row>
    <row r="240" spans="3:11" x14ac:dyDescent="0.45">
      <c r="C240" s="1"/>
      <c r="D240" s="12"/>
      <c r="E240" s="12"/>
      <c r="F240" s="14"/>
      <c r="G240" s="14"/>
      <c r="H240" s="12"/>
      <c r="I240" s="1"/>
      <c r="J240" s="1"/>
      <c r="K240" s="1"/>
    </row>
    <row r="241" spans="3:11" x14ac:dyDescent="0.45">
      <c r="C241" s="1"/>
      <c r="D241" s="12"/>
      <c r="E241" s="12"/>
      <c r="F241" s="14"/>
      <c r="G241" s="14"/>
      <c r="H241" s="12"/>
      <c r="I241" s="1"/>
      <c r="J241" s="1"/>
      <c r="K241" s="1"/>
    </row>
    <row r="242" spans="3:11" x14ac:dyDescent="0.45">
      <c r="C242" s="1"/>
      <c r="D242" s="12"/>
      <c r="E242" s="12"/>
      <c r="F242" s="14"/>
      <c r="G242" s="14"/>
      <c r="H242" s="12"/>
      <c r="I242" s="1"/>
      <c r="J242" s="1"/>
      <c r="K242" s="1"/>
    </row>
    <row r="243" spans="3:11" x14ac:dyDescent="0.45">
      <c r="C243" s="1"/>
      <c r="D243" s="12"/>
      <c r="E243" s="12"/>
      <c r="F243" s="14"/>
      <c r="G243" s="14"/>
      <c r="H243" s="12"/>
      <c r="I243" s="1"/>
      <c r="J243" s="1"/>
      <c r="K243" s="1"/>
    </row>
    <row r="244" spans="3:11" x14ac:dyDescent="0.45">
      <c r="C244" s="1"/>
      <c r="D244" s="12"/>
      <c r="E244" s="12"/>
      <c r="F244" s="14"/>
      <c r="G244" s="14"/>
      <c r="H244" s="12"/>
      <c r="I244" s="1"/>
      <c r="J244" s="1"/>
      <c r="K244" s="1"/>
    </row>
    <row r="245" spans="3:11" x14ac:dyDescent="0.45">
      <c r="C245" s="1"/>
      <c r="D245" s="12"/>
      <c r="E245" s="12"/>
      <c r="F245" s="14"/>
      <c r="G245" s="14"/>
      <c r="H245" s="12"/>
      <c r="I245" s="1"/>
      <c r="J245" s="1"/>
      <c r="K245" s="1"/>
    </row>
    <row r="246" spans="3:11" x14ac:dyDescent="0.45">
      <c r="C246" s="1"/>
      <c r="D246" s="12"/>
      <c r="E246" s="12"/>
      <c r="F246" s="14"/>
      <c r="G246" s="14"/>
      <c r="H246" s="12"/>
      <c r="I246" s="1"/>
      <c r="J246" s="1"/>
      <c r="K246" s="1"/>
    </row>
    <row r="247" spans="3:11" x14ac:dyDescent="0.45">
      <c r="C247" s="1"/>
      <c r="D247" s="12"/>
      <c r="E247" s="12"/>
      <c r="F247" s="14"/>
      <c r="G247" s="14"/>
      <c r="H247" s="12"/>
      <c r="I247" s="1"/>
      <c r="J247" s="1"/>
      <c r="K247" s="1"/>
    </row>
    <row r="248" spans="3:11" x14ac:dyDescent="0.45">
      <c r="C248" s="1"/>
      <c r="D248" s="12"/>
      <c r="E248" s="12"/>
      <c r="F248" s="14"/>
      <c r="G248" s="14"/>
      <c r="H248" s="12"/>
      <c r="I248" s="1"/>
      <c r="J248" s="1"/>
      <c r="K248" s="1"/>
    </row>
    <row r="249" spans="3:11" x14ac:dyDescent="0.45">
      <c r="C249" s="1"/>
      <c r="D249" s="12"/>
      <c r="E249" s="12"/>
      <c r="F249" s="14"/>
      <c r="G249" s="14"/>
      <c r="H249" s="12"/>
      <c r="I249" s="1"/>
      <c r="J249" s="1"/>
      <c r="K249" s="1"/>
    </row>
    <row r="250" spans="3:11" x14ac:dyDescent="0.45">
      <c r="C250" s="1"/>
      <c r="D250" s="12"/>
      <c r="E250" s="12"/>
      <c r="F250" s="14"/>
      <c r="G250" s="14"/>
      <c r="H250" s="12"/>
      <c r="I250" s="1"/>
      <c r="J250" s="1"/>
      <c r="K250" s="1"/>
    </row>
    <row r="251" spans="3:11" x14ac:dyDescent="0.45">
      <c r="C251" s="1"/>
      <c r="D251" s="12"/>
      <c r="E251" s="12"/>
      <c r="F251" s="14"/>
      <c r="G251" s="14"/>
      <c r="H251" s="12"/>
      <c r="I251" s="1"/>
      <c r="J251" s="1"/>
      <c r="K251" s="1"/>
    </row>
    <row r="252" spans="3:11" x14ac:dyDescent="0.45">
      <c r="C252" s="1"/>
      <c r="D252" s="12"/>
      <c r="E252" s="12"/>
      <c r="F252" s="14"/>
      <c r="G252" s="14"/>
      <c r="H252" s="12"/>
      <c r="I252" s="1"/>
      <c r="J252" s="1"/>
      <c r="K252" s="1"/>
    </row>
    <row r="253" spans="3:11" x14ac:dyDescent="0.45">
      <c r="C253" s="1"/>
      <c r="D253" s="12"/>
      <c r="E253" s="12"/>
      <c r="F253" s="14"/>
      <c r="G253" s="14"/>
      <c r="H253" s="12"/>
      <c r="I253" s="1"/>
      <c r="J253" s="1"/>
      <c r="K253" s="1"/>
    </row>
    <row r="254" spans="3:11" x14ac:dyDescent="0.45">
      <c r="C254" s="1"/>
      <c r="D254" s="12"/>
      <c r="E254" s="12"/>
      <c r="F254" s="14"/>
      <c r="G254" s="14"/>
      <c r="H254" s="12"/>
      <c r="I254" s="1"/>
      <c r="J254" s="1"/>
      <c r="K254" s="1"/>
    </row>
    <row r="255" spans="3:11" x14ac:dyDescent="0.45">
      <c r="C255" s="1"/>
      <c r="D255" s="12"/>
      <c r="E255" s="12"/>
      <c r="F255" s="14"/>
      <c r="G255" s="14"/>
      <c r="H255" s="12"/>
      <c r="I255" s="1"/>
      <c r="J255" s="1"/>
      <c r="K255" s="1"/>
    </row>
    <row r="256" spans="3:11" x14ac:dyDescent="0.45">
      <c r="C256" s="1"/>
      <c r="D256" s="12"/>
      <c r="E256" s="12"/>
      <c r="F256" s="14"/>
      <c r="G256" s="14"/>
      <c r="H256" s="12"/>
      <c r="I256" s="1"/>
      <c r="J256" s="1"/>
      <c r="K256" s="1"/>
    </row>
    <row r="257" spans="3:11" x14ac:dyDescent="0.45">
      <c r="C257" s="1"/>
      <c r="D257" s="12"/>
      <c r="E257" s="12"/>
      <c r="F257" s="14"/>
      <c r="G257" s="14"/>
      <c r="H257" s="12"/>
      <c r="I257" s="1"/>
      <c r="J257" s="1"/>
      <c r="K257" s="1"/>
    </row>
    <row r="258" spans="3:11" x14ac:dyDescent="0.45">
      <c r="C258" s="1"/>
      <c r="D258" s="12"/>
      <c r="E258" s="12"/>
      <c r="F258" s="14"/>
      <c r="G258" s="14"/>
      <c r="H258" s="12"/>
      <c r="I258" s="1"/>
      <c r="J258" s="1"/>
      <c r="K258" s="1"/>
    </row>
    <row r="259" spans="3:11" x14ac:dyDescent="0.45">
      <c r="C259" s="1"/>
      <c r="D259" s="12"/>
      <c r="E259" s="12"/>
      <c r="F259" s="14"/>
      <c r="G259" s="14"/>
      <c r="H259" s="12"/>
      <c r="I259" s="1"/>
      <c r="J259" s="1"/>
      <c r="K259" s="1"/>
    </row>
    <row r="260" spans="3:11" x14ac:dyDescent="0.45">
      <c r="C260" s="1"/>
      <c r="D260" s="12"/>
      <c r="E260" s="12"/>
      <c r="F260" s="14"/>
      <c r="G260" s="14"/>
      <c r="H260" s="12"/>
      <c r="I260" s="1"/>
      <c r="J260" s="1"/>
      <c r="K260" s="1"/>
    </row>
    <row r="261" spans="3:11" x14ac:dyDescent="0.45">
      <c r="C261" s="1"/>
      <c r="D261" s="12"/>
      <c r="E261" s="12"/>
      <c r="F261" s="14"/>
      <c r="G261" s="14"/>
      <c r="H261" s="12"/>
      <c r="I261" s="1"/>
      <c r="J261" s="1"/>
      <c r="K261" s="1"/>
    </row>
    <row r="262" spans="3:11" x14ac:dyDescent="0.45">
      <c r="C262" s="1"/>
      <c r="D262" s="12"/>
      <c r="E262" s="12"/>
      <c r="F262" s="14"/>
      <c r="G262" s="14"/>
      <c r="H262" s="12"/>
      <c r="I262" s="1"/>
      <c r="J262" s="1"/>
      <c r="K262" s="1"/>
    </row>
    <row r="263" spans="3:11" x14ac:dyDescent="0.45">
      <c r="C263" s="1"/>
      <c r="D263" s="12"/>
      <c r="E263" s="12"/>
      <c r="F263" s="14"/>
      <c r="G263" s="14"/>
      <c r="H263" s="12"/>
      <c r="I263" s="1"/>
      <c r="J263" s="1"/>
      <c r="K263" s="1"/>
    </row>
    <row r="264" spans="3:11" x14ac:dyDescent="0.45">
      <c r="C264" s="1"/>
      <c r="D264" s="12"/>
      <c r="E264" s="12"/>
      <c r="F264" s="14"/>
      <c r="G264" s="14"/>
      <c r="H264" s="12"/>
      <c r="I264" s="1"/>
      <c r="J264" s="1"/>
      <c r="K264" s="1"/>
    </row>
    <row r="265" spans="3:11" x14ac:dyDescent="0.45">
      <c r="C265" s="1"/>
      <c r="D265" s="12"/>
      <c r="E265" s="12"/>
      <c r="F265" s="14"/>
      <c r="G265" s="14"/>
      <c r="H265" s="12"/>
      <c r="I265" s="1"/>
      <c r="J265" s="1"/>
      <c r="K265" s="1"/>
    </row>
    <row r="266" spans="3:11" x14ac:dyDescent="0.45">
      <c r="C266" s="1"/>
      <c r="D266" s="12"/>
      <c r="E266" s="12"/>
      <c r="F266" s="14"/>
      <c r="G266" s="14"/>
      <c r="H266" s="12"/>
      <c r="I266" s="1"/>
      <c r="J266" s="1"/>
      <c r="K266" s="1"/>
    </row>
    <row r="267" spans="3:11" x14ac:dyDescent="0.45">
      <c r="C267" s="1"/>
      <c r="D267" s="12"/>
      <c r="E267" s="12"/>
      <c r="F267" s="14"/>
      <c r="G267" s="14"/>
      <c r="H267" s="12"/>
      <c r="I267" s="1"/>
      <c r="J267" s="1"/>
      <c r="K267" s="1"/>
    </row>
    <row r="268" spans="3:11" x14ac:dyDescent="0.45">
      <c r="C268" s="1"/>
      <c r="D268" s="12"/>
      <c r="E268" s="12"/>
      <c r="F268" s="14"/>
      <c r="G268" s="14"/>
      <c r="H268" s="12"/>
      <c r="I268" s="1"/>
      <c r="J268" s="1"/>
      <c r="K268" s="1"/>
    </row>
    <row r="269" spans="3:11" x14ac:dyDescent="0.45">
      <c r="C269" s="1"/>
      <c r="D269" s="12"/>
      <c r="E269" s="12"/>
      <c r="F269" s="14"/>
      <c r="G269" s="14"/>
      <c r="H269" s="12"/>
      <c r="I269" s="1"/>
      <c r="J269" s="1"/>
      <c r="K269" s="1"/>
    </row>
    <row r="270" spans="3:11" x14ac:dyDescent="0.45">
      <c r="C270" s="1"/>
      <c r="D270" s="12"/>
      <c r="E270" s="12"/>
      <c r="F270" s="14"/>
      <c r="G270" s="14"/>
      <c r="H270" s="12"/>
      <c r="I270" s="1"/>
      <c r="J270" s="1"/>
      <c r="K270" s="1"/>
    </row>
    <row r="271" spans="3:11" x14ac:dyDescent="0.45">
      <c r="C271" s="1"/>
      <c r="D271" s="12"/>
      <c r="E271" s="12"/>
      <c r="F271" s="14"/>
      <c r="G271" s="14"/>
      <c r="H271" s="12"/>
      <c r="I271" s="1"/>
      <c r="J271" s="1"/>
      <c r="K271" s="1"/>
    </row>
    <row r="272" spans="3:11" x14ac:dyDescent="0.45">
      <c r="C272" s="1"/>
      <c r="D272" s="12"/>
      <c r="E272" s="12"/>
      <c r="F272" s="14"/>
      <c r="G272" s="14"/>
      <c r="H272" s="12"/>
      <c r="I272" s="1"/>
      <c r="J272" s="1"/>
      <c r="K272" s="1"/>
    </row>
    <row r="273" spans="2:11" x14ac:dyDescent="0.45">
      <c r="C273" s="1"/>
      <c r="D273" s="12"/>
      <c r="E273" s="12"/>
      <c r="F273" s="14"/>
      <c r="G273" s="14"/>
      <c r="H273" s="12"/>
      <c r="I273" s="1"/>
      <c r="J273" s="1"/>
      <c r="K273" s="1"/>
    </row>
    <row r="274" spans="2:11" x14ac:dyDescent="0.45">
      <c r="C274" s="1"/>
      <c r="D274" s="12"/>
      <c r="E274" s="12"/>
      <c r="F274" s="14"/>
      <c r="G274" s="14"/>
      <c r="H274" s="12"/>
      <c r="I274" s="1"/>
      <c r="J274" s="1"/>
      <c r="K274" s="1"/>
    </row>
    <row r="275" spans="2:11" x14ac:dyDescent="0.45">
      <c r="C275" s="1"/>
      <c r="D275" s="12"/>
      <c r="E275" s="12"/>
      <c r="F275" s="14"/>
      <c r="G275" s="14"/>
      <c r="H275" s="12"/>
      <c r="I275" s="1"/>
      <c r="J275" s="1"/>
      <c r="K275" s="1"/>
    </row>
    <row r="276" spans="2:11" x14ac:dyDescent="0.45">
      <c r="C276" s="1"/>
      <c r="D276" s="12"/>
      <c r="E276" s="12"/>
      <c r="F276" s="14"/>
      <c r="G276" s="14"/>
      <c r="H276" s="12"/>
      <c r="I276" s="1"/>
      <c r="J276" s="1"/>
      <c r="K276" s="1"/>
    </row>
    <row r="277" spans="2:11" x14ac:dyDescent="0.45">
      <c r="C277" s="1"/>
      <c r="D277" s="12"/>
      <c r="E277" s="12"/>
      <c r="F277" s="14"/>
      <c r="G277" s="14"/>
      <c r="H277" s="12"/>
      <c r="I277" s="1"/>
      <c r="J277" s="1"/>
      <c r="K277" s="1"/>
    </row>
    <row r="278" spans="2:11" x14ac:dyDescent="0.45">
      <c r="C278" s="1"/>
      <c r="D278" s="12"/>
      <c r="E278" s="12"/>
      <c r="F278" s="14"/>
      <c r="G278" s="14"/>
      <c r="H278" s="12"/>
      <c r="I278" s="1"/>
      <c r="J278" s="1"/>
      <c r="K278" s="1"/>
    </row>
    <row r="279" spans="2:11" x14ac:dyDescent="0.45">
      <c r="C279" s="1"/>
      <c r="D279" s="12"/>
      <c r="E279" s="12"/>
      <c r="F279" s="14"/>
      <c r="G279" s="14"/>
      <c r="H279" s="12"/>
      <c r="I279" s="1"/>
      <c r="J279" s="1"/>
      <c r="K279" s="1"/>
    </row>
    <row r="280" spans="2:11" x14ac:dyDescent="0.45">
      <c r="C280" s="1"/>
      <c r="D280" s="12"/>
      <c r="E280" s="12"/>
      <c r="F280" s="14"/>
      <c r="G280" s="14"/>
      <c r="H280" s="12"/>
      <c r="I280" s="1"/>
      <c r="J280" s="1"/>
      <c r="K280" s="1"/>
    </row>
    <row r="281" spans="2:11" x14ac:dyDescent="0.45">
      <c r="C281" s="1"/>
      <c r="D281" s="12"/>
      <c r="E281" s="12"/>
      <c r="F281" s="14"/>
      <c r="G281" s="14"/>
      <c r="H281" s="12"/>
      <c r="I281" s="1"/>
      <c r="J281" s="1"/>
      <c r="K281" s="1"/>
    </row>
    <row r="282" spans="2:11" x14ac:dyDescent="0.45">
      <c r="B282" s="2"/>
      <c r="C282" s="1"/>
      <c r="D282" s="12"/>
      <c r="E282" s="12"/>
      <c r="F282" s="14"/>
      <c r="G282" s="14"/>
      <c r="H282" s="12"/>
      <c r="I282" s="1"/>
      <c r="J282" s="1"/>
      <c r="K282" s="1"/>
    </row>
    <row r="283" spans="2:11" x14ac:dyDescent="0.45">
      <c r="C283" s="1"/>
      <c r="D283" s="12"/>
      <c r="E283" s="12"/>
      <c r="F283" s="14"/>
      <c r="G283" s="14"/>
      <c r="H283" s="12"/>
      <c r="I283" s="1"/>
      <c r="J283" s="1"/>
      <c r="K283" s="1"/>
    </row>
    <row r="284" spans="2:11" x14ac:dyDescent="0.45">
      <c r="C284" s="1"/>
      <c r="D284" s="12"/>
      <c r="E284" s="12"/>
      <c r="F284" s="14"/>
      <c r="G284" s="14"/>
      <c r="H284" s="12"/>
      <c r="I284" s="1"/>
      <c r="J284" s="1"/>
      <c r="K284" s="1"/>
    </row>
    <row r="285" spans="2:11" x14ac:dyDescent="0.45">
      <c r="C285" s="1"/>
      <c r="D285" s="12"/>
      <c r="E285" s="12"/>
      <c r="F285" s="14"/>
      <c r="G285" s="14"/>
      <c r="H285" s="12"/>
      <c r="I285" s="1"/>
      <c r="J285" s="1"/>
      <c r="K285" s="1"/>
    </row>
    <row r="286" spans="2:11" x14ac:dyDescent="0.45">
      <c r="C286" s="1"/>
      <c r="D286" s="12"/>
      <c r="E286" s="12"/>
      <c r="F286" s="14"/>
      <c r="G286" s="14"/>
      <c r="H286" s="12"/>
      <c r="I286" s="1"/>
      <c r="J286" s="1"/>
      <c r="K286" s="1"/>
    </row>
    <row r="287" spans="2:11" x14ac:dyDescent="0.45">
      <c r="C287" s="1"/>
      <c r="D287" s="12"/>
      <c r="E287" s="12"/>
      <c r="F287" s="14"/>
      <c r="G287" s="14"/>
      <c r="H287" s="12"/>
      <c r="I287" s="1"/>
      <c r="J287" s="1"/>
      <c r="K287" s="1"/>
    </row>
    <row r="288" spans="2:11" x14ac:dyDescent="0.45">
      <c r="C288" s="1"/>
      <c r="D288" s="12"/>
      <c r="E288" s="12"/>
      <c r="F288" s="14"/>
      <c r="G288" s="14"/>
      <c r="H288" s="12"/>
      <c r="I288" s="1"/>
      <c r="J288" s="1"/>
      <c r="K288" s="1"/>
    </row>
    <row r="289" spans="3:11" x14ac:dyDescent="0.45">
      <c r="C289" s="1"/>
      <c r="D289" s="12"/>
      <c r="E289" s="12"/>
      <c r="F289" s="14"/>
      <c r="G289" s="14"/>
      <c r="H289" s="12"/>
      <c r="I289" s="1"/>
      <c r="J289" s="1"/>
      <c r="K289" s="1"/>
    </row>
    <row r="290" spans="3:11" x14ac:dyDescent="0.45">
      <c r="C290" s="1"/>
      <c r="D290" s="12"/>
      <c r="E290" s="12"/>
      <c r="F290" s="14"/>
      <c r="G290" s="14"/>
      <c r="H290" s="12"/>
      <c r="I290" s="1"/>
      <c r="J290" s="1"/>
      <c r="K290" s="1"/>
    </row>
    <row r="291" spans="3:11" x14ac:dyDescent="0.45">
      <c r="C291" s="1"/>
      <c r="D291" s="12"/>
      <c r="E291" s="12"/>
      <c r="F291" s="14"/>
      <c r="G291" s="14"/>
      <c r="H291" s="12"/>
      <c r="I291" s="1"/>
      <c r="J291" s="1"/>
      <c r="K291" s="1"/>
    </row>
    <row r="292" spans="3:11" x14ac:dyDescent="0.45">
      <c r="C292" s="1"/>
      <c r="D292" s="12"/>
      <c r="E292" s="12"/>
      <c r="F292" s="14"/>
      <c r="G292" s="14"/>
      <c r="H292" s="12"/>
      <c r="I292" s="1"/>
      <c r="J292" s="1"/>
      <c r="K292" s="1"/>
    </row>
    <row r="293" spans="3:11" x14ac:dyDescent="0.45">
      <c r="C293" s="1"/>
      <c r="D293" s="12"/>
      <c r="E293" s="12"/>
      <c r="F293" s="14"/>
      <c r="G293" s="14"/>
      <c r="H293" s="12"/>
      <c r="I293" s="1"/>
      <c r="J293" s="1"/>
      <c r="K293" s="1"/>
    </row>
    <row r="294" spans="3:11" x14ac:dyDescent="0.45">
      <c r="C294" s="1"/>
      <c r="D294" s="12"/>
      <c r="E294" s="12"/>
      <c r="F294" s="14"/>
      <c r="G294" s="14"/>
      <c r="H294" s="12"/>
      <c r="I294" s="1"/>
      <c r="J294" s="1"/>
      <c r="K294" s="1"/>
    </row>
    <row r="295" spans="3:11" x14ac:dyDescent="0.45">
      <c r="C295" s="1"/>
      <c r="D295" s="12"/>
      <c r="E295" s="12"/>
      <c r="F295" s="14"/>
      <c r="G295" s="14"/>
      <c r="H295" s="12"/>
      <c r="I295" s="1"/>
      <c r="J295" s="1"/>
      <c r="K295" s="1"/>
    </row>
    <row r="296" spans="3:11" x14ac:dyDescent="0.45">
      <c r="C296" s="1"/>
      <c r="D296" s="12"/>
      <c r="E296" s="12"/>
      <c r="F296" s="14"/>
      <c r="G296" s="14"/>
      <c r="H296" s="12"/>
      <c r="I296" s="1"/>
      <c r="J296" s="1"/>
      <c r="K296" s="1"/>
    </row>
    <row r="297" spans="3:11" x14ac:dyDescent="0.45">
      <c r="C297" s="1"/>
      <c r="D297" s="12"/>
      <c r="E297" s="12"/>
      <c r="F297" s="14"/>
      <c r="G297" s="14"/>
      <c r="H297" s="12"/>
      <c r="I297" s="1"/>
      <c r="J297" s="1"/>
      <c r="K297" s="1"/>
    </row>
    <row r="298" spans="3:11" x14ac:dyDescent="0.45">
      <c r="C298" s="1"/>
      <c r="D298" s="12"/>
      <c r="E298" s="12"/>
      <c r="F298" s="14"/>
      <c r="G298" s="14"/>
      <c r="H298" s="12"/>
      <c r="I298" s="1"/>
      <c r="J298" s="1"/>
      <c r="K298" s="1"/>
    </row>
    <row r="299" spans="3:11" x14ac:dyDescent="0.45">
      <c r="C299" s="1"/>
      <c r="D299" s="12"/>
      <c r="E299" s="12"/>
      <c r="F299" s="14"/>
      <c r="G299" s="14"/>
      <c r="H299" s="12"/>
      <c r="I299" s="1"/>
      <c r="J299" s="1"/>
      <c r="K299" s="1"/>
    </row>
    <row r="300" spans="3:11" x14ac:dyDescent="0.45">
      <c r="C300" s="1"/>
      <c r="D300" s="12"/>
      <c r="E300" s="12"/>
      <c r="F300" s="14"/>
      <c r="G300" s="14"/>
      <c r="H300" s="12"/>
      <c r="I300" s="1"/>
      <c r="J300" s="1"/>
      <c r="K300" s="1"/>
    </row>
    <row r="301" spans="3:11" x14ac:dyDescent="0.45">
      <c r="C301" s="1"/>
      <c r="D301" s="12"/>
      <c r="E301" s="12"/>
      <c r="F301" s="14"/>
      <c r="G301" s="14"/>
      <c r="H301" s="12"/>
      <c r="I301" s="1"/>
      <c r="J301" s="1"/>
      <c r="K301" s="1"/>
    </row>
    <row r="302" spans="3:11" x14ac:dyDescent="0.45">
      <c r="C302" s="1"/>
      <c r="D302" s="12"/>
      <c r="E302" s="12"/>
      <c r="F302" s="14"/>
      <c r="G302" s="14"/>
      <c r="H302" s="12"/>
      <c r="I302" s="1"/>
      <c r="J302" s="1"/>
      <c r="K302" s="1"/>
    </row>
    <row r="303" spans="3:11" x14ac:dyDescent="0.45">
      <c r="C303" s="1"/>
      <c r="D303" s="12"/>
      <c r="E303" s="12"/>
      <c r="F303" s="14"/>
      <c r="G303" s="14"/>
      <c r="H303" s="12"/>
      <c r="I303" s="1"/>
      <c r="J303" s="1"/>
      <c r="K303" s="1"/>
    </row>
    <row r="304" spans="3:11" x14ac:dyDescent="0.45">
      <c r="C304" s="1"/>
      <c r="D304" s="12"/>
      <c r="E304" s="12"/>
      <c r="F304" s="14"/>
      <c r="G304" s="14"/>
      <c r="H304" s="12"/>
      <c r="I304" s="1"/>
      <c r="J304" s="1"/>
      <c r="K304" s="1"/>
    </row>
    <row r="305" spans="2:11" x14ac:dyDescent="0.45">
      <c r="C305" s="1"/>
      <c r="D305" s="12"/>
      <c r="E305" s="12"/>
      <c r="F305" s="14"/>
      <c r="G305" s="14"/>
      <c r="H305" s="12"/>
      <c r="I305" s="1"/>
      <c r="J305" s="1"/>
      <c r="K305" s="1"/>
    </row>
    <row r="306" spans="2:11" x14ac:dyDescent="0.45">
      <c r="C306" s="1"/>
      <c r="D306" s="12"/>
      <c r="E306" s="12"/>
      <c r="F306" s="14"/>
      <c r="G306" s="14"/>
      <c r="H306" s="12"/>
      <c r="I306" s="1"/>
      <c r="J306" s="1"/>
      <c r="K306" s="1"/>
    </row>
    <row r="307" spans="2:11" x14ac:dyDescent="0.45">
      <c r="C307" s="1"/>
      <c r="D307" s="12"/>
      <c r="E307" s="12"/>
      <c r="F307" s="14"/>
      <c r="G307" s="14"/>
      <c r="H307" s="12"/>
      <c r="I307" s="1"/>
      <c r="J307" s="1"/>
      <c r="K307" s="1"/>
    </row>
    <row r="308" spans="2:11" x14ac:dyDescent="0.45">
      <c r="C308" s="1"/>
      <c r="D308" s="12"/>
      <c r="E308" s="12"/>
      <c r="F308" s="14"/>
      <c r="G308" s="14"/>
      <c r="H308" s="12"/>
      <c r="I308" s="1"/>
      <c r="J308" s="1"/>
      <c r="K308" s="1"/>
    </row>
    <row r="309" spans="2:11" x14ac:dyDescent="0.45">
      <c r="C309" s="1"/>
      <c r="D309" s="12"/>
      <c r="E309" s="12"/>
      <c r="F309" s="14"/>
      <c r="G309" s="14"/>
      <c r="H309" s="12"/>
      <c r="I309" s="1"/>
      <c r="J309" s="1"/>
      <c r="K309" s="1"/>
    </row>
    <row r="310" spans="2:11" x14ac:dyDescent="0.45">
      <c r="C310" s="1"/>
      <c r="D310" s="12"/>
      <c r="E310" s="12"/>
      <c r="F310" s="14"/>
      <c r="G310" s="14"/>
      <c r="H310" s="12"/>
      <c r="I310" s="1"/>
      <c r="J310" s="1"/>
      <c r="K310" s="1"/>
    </row>
    <row r="311" spans="2:11" x14ac:dyDescent="0.45">
      <c r="C311" s="1"/>
      <c r="D311" s="12"/>
      <c r="E311" s="12"/>
      <c r="F311" s="14"/>
      <c r="G311" s="14"/>
      <c r="H311" s="12"/>
      <c r="I311" s="1"/>
      <c r="J311" s="1"/>
      <c r="K311" s="1"/>
    </row>
    <row r="312" spans="2:11" x14ac:dyDescent="0.45">
      <c r="C312" s="1"/>
      <c r="D312" s="12"/>
      <c r="E312" s="12"/>
      <c r="F312" s="14"/>
      <c r="G312" s="14"/>
      <c r="H312" s="12"/>
      <c r="I312" s="1"/>
      <c r="J312" s="1"/>
      <c r="K312" s="1"/>
    </row>
    <row r="313" spans="2:11" x14ac:dyDescent="0.45">
      <c r="C313" s="1"/>
      <c r="D313" s="12"/>
      <c r="E313" s="12"/>
      <c r="F313" s="14"/>
      <c r="G313" s="14"/>
      <c r="H313" s="12"/>
      <c r="I313" s="1"/>
      <c r="J313" s="1"/>
      <c r="K313" s="1"/>
    </row>
    <row r="314" spans="2:11" x14ac:dyDescent="0.45">
      <c r="C314" s="1"/>
      <c r="D314" s="12"/>
      <c r="E314" s="12"/>
      <c r="F314" s="14"/>
      <c r="G314" s="14"/>
      <c r="H314" s="12"/>
      <c r="I314" s="1"/>
      <c r="J314" s="1"/>
      <c r="K314" s="1"/>
    </row>
    <row r="315" spans="2:11" x14ac:dyDescent="0.45">
      <c r="C315" s="1"/>
      <c r="D315" s="12"/>
      <c r="E315" s="12"/>
      <c r="F315" s="14"/>
      <c r="G315" s="14"/>
      <c r="H315" s="12"/>
      <c r="I315" s="1"/>
      <c r="J315" s="1"/>
      <c r="K315" s="1"/>
    </row>
    <row r="316" spans="2:11" x14ac:dyDescent="0.45">
      <c r="C316" s="1"/>
      <c r="D316" s="12"/>
      <c r="E316" s="12"/>
      <c r="F316" s="14"/>
      <c r="G316" s="14"/>
      <c r="H316" s="12"/>
      <c r="I316" s="1"/>
      <c r="J316" s="1"/>
      <c r="K316" s="1"/>
    </row>
    <row r="317" spans="2:11" x14ac:dyDescent="0.45">
      <c r="C317" s="1"/>
      <c r="D317" s="12"/>
      <c r="E317" s="12"/>
      <c r="F317" s="14"/>
      <c r="G317" s="14"/>
      <c r="H317" s="12"/>
      <c r="I317" s="1"/>
      <c r="J317" s="1"/>
      <c r="K317" s="1"/>
    </row>
    <row r="318" spans="2:11" x14ac:dyDescent="0.45">
      <c r="C318" s="1"/>
      <c r="D318" s="12"/>
      <c r="E318" s="12"/>
      <c r="F318" s="14"/>
      <c r="G318" s="14"/>
      <c r="H318" s="12"/>
      <c r="I318" s="1"/>
      <c r="J318" s="1"/>
      <c r="K318" s="1"/>
    </row>
    <row r="319" spans="2:11" x14ac:dyDescent="0.45">
      <c r="C319" s="1"/>
      <c r="D319" s="12"/>
      <c r="E319" s="12"/>
      <c r="F319" s="14"/>
      <c r="G319" s="14"/>
      <c r="H319" s="12"/>
      <c r="I319" s="1"/>
      <c r="J319" s="1"/>
      <c r="K319" s="1"/>
    </row>
    <row r="320" spans="2:11" x14ac:dyDescent="0.45">
      <c r="B320" s="2"/>
      <c r="C320" s="1"/>
      <c r="D320" s="12"/>
      <c r="E320" s="12"/>
      <c r="F320" s="14"/>
      <c r="G320" s="14"/>
      <c r="H320" s="12"/>
      <c r="I320" s="1"/>
      <c r="J320" s="1"/>
      <c r="K320" s="1"/>
    </row>
    <row r="321" spans="3:11" x14ac:dyDescent="0.45">
      <c r="C321" s="1"/>
      <c r="D321" s="12"/>
      <c r="E321" s="12"/>
      <c r="F321" s="14"/>
      <c r="G321" s="14"/>
      <c r="H321" s="12"/>
      <c r="I321" s="1"/>
      <c r="J321" s="1"/>
      <c r="K321" s="1"/>
    </row>
    <row r="322" spans="3:11" x14ac:dyDescent="0.45">
      <c r="C322" s="1"/>
      <c r="D322" s="12"/>
      <c r="E322" s="12"/>
      <c r="F322" s="14"/>
      <c r="G322" s="14"/>
      <c r="H322" s="12"/>
      <c r="I322" s="1"/>
      <c r="J322" s="1"/>
      <c r="K322" s="1"/>
    </row>
    <row r="323" spans="3:11" x14ac:dyDescent="0.45">
      <c r="C323" s="1"/>
      <c r="D323" s="12"/>
      <c r="E323" s="12"/>
      <c r="F323" s="14"/>
      <c r="G323" s="14"/>
      <c r="H323" s="12"/>
      <c r="I323" s="1"/>
      <c r="J323" s="1"/>
      <c r="K323" s="1"/>
    </row>
    <row r="324" spans="3:11" x14ac:dyDescent="0.45">
      <c r="C324" s="1"/>
      <c r="D324" s="12"/>
      <c r="E324" s="12"/>
      <c r="F324" s="14"/>
      <c r="G324" s="14"/>
      <c r="H324" s="12"/>
      <c r="I324" s="1"/>
      <c r="J324" s="1"/>
      <c r="K324" s="1"/>
    </row>
    <row r="325" spans="3:11" x14ac:dyDescent="0.45">
      <c r="C325" s="1"/>
      <c r="D325" s="12"/>
      <c r="E325" s="12"/>
      <c r="F325" s="14"/>
      <c r="G325" s="14"/>
      <c r="H325" s="12"/>
      <c r="I325" s="1"/>
      <c r="J325" s="1"/>
      <c r="K325" s="1"/>
    </row>
    <row r="326" spans="3:11" x14ac:dyDescent="0.45">
      <c r="C326" s="1"/>
      <c r="D326" s="12"/>
      <c r="E326" s="12"/>
      <c r="F326" s="14"/>
      <c r="G326" s="14"/>
      <c r="H326" s="12"/>
      <c r="I326" s="1"/>
      <c r="J326" s="1"/>
      <c r="K326" s="1"/>
    </row>
    <row r="327" spans="3:11" x14ac:dyDescent="0.45">
      <c r="C327" s="1"/>
      <c r="D327" s="12"/>
      <c r="E327" s="12"/>
      <c r="F327" s="14"/>
      <c r="G327" s="14"/>
      <c r="H327" s="12"/>
      <c r="I327" s="1"/>
      <c r="J327" s="1"/>
      <c r="K327" s="1"/>
    </row>
    <row r="328" spans="3:11" x14ac:dyDescent="0.45">
      <c r="C328" s="1"/>
      <c r="D328" s="12"/>
      <c r="E328" s="12"/>
      <c r="F328" s="14"/>
      <c r="G328" s="14"/>
      <c r="H328" s="12"/>
      <c r="I328" s="1"/>
      <c r="J328" s="1"/>
      <c r="K328" s="1"/>
    </row>
    <row r="329" spans="3:11" x14ac:dyDescent="0.45">
      <c r="C329" s="1"/>
      <c r="D329" s="12"/>
      <c r="E329" s="12"/>
      <c r="F329" s="14"/>
      <c r="G329" s="14"/>
      <c r="H329" s="12"/>
      <c r="I329" s="1"/>
      <c r="J329" s="1"/>
      <c r="K329" s="1"/>
    </row>
    <row r="330" spans="3:11" x14ac:dyDescent="0.45">
      <c r="C330" s="1"/>
      <c r="D330" s="12"/>
      <c r="E330" s="12"/>
      <c r="F330" s="14"/>
      <c r="G330" s="14"/>
      <c r="H330" s="12"/>
      <c r="I330" s="1"/>
      <c r="J330" s="1"/>
      <c r="K330" s="1"/>
    </row>
    <row r="331" spans="3:11" x14ac:dyDescent="0.45">
      <c r="C331" s="1"/>
      <c r="D331" s="12"/>
      <c r="E331" s="12"/>
      <c r="F331" s="14"/>
      <c r="G331" s="14"/>
      <c r="H331" s="12"/>
      <c r="I331" s="1"/>
      <c r="J331" s="1"/>
      <c r="K331" s="1"/>
    </row>
    <row r="332" spans="3:11" x14ac:dyDescent="0.45">
      <c r="C332" s="1"/>
      <c r="D332" s="12"/>
      <c r="E332" s="12"/>
      <c r="F332" s="14"/>
      <c r="G332" s="14"/>
      <c r="H332" s="12"/>
      <c r="I332" s="1"/>
      <c r="J332" s="1"/>
      <c r="K332" s="1"/>
    </row>
    <row r="333" spans="3:11" x14ac:dyDescent="0.45">
      <c r="C333" s="1"/>
      <c r="D333" s="12"/>
      <c r="E333" s="12"/>
      <c r="F333" s="14"/>
      <c r="G333" s="14"/>
      <c r="H333" s="12"/>
      <c r="I333" s="1"/>
      <c r="J333" s="1"/>
      <c r="K333" s="1"/>
    </row>
    <row r="334" spans="3:11" x14ac:dyDescent="0.45">
      <c r="C334" s="1"/>
      <c r="D334" s="12"/>
      <c r="E334" s="12"/>
      <c r="F334" s="14"/>
      <c r="G334" s="14"/>
      <c r="H334" s="12"/>
      <c r="I334" s="1"/>
      <c r="J334" s="1"/>
      <c r="K334" s="1"/>
    </row>
    <row r="335" spans="3:11" x14ac:dyDescent="0.45">
      <c r="C335" s="1"/>
      <c r="D335" s="12"/>
      <c r="E335" s="12"/>
      <c r="F335" s="14"/>
      <c r="G335" s="14"/>
      <c r="H335" s="12"/>
      <c r="I335" s="1"/>
      <c r="J335" s="1"/>
      <c r="K335" s="1"/>
    </row>
    <row r="336" spans="3:11" x14ac:dyDescent="0.45">
      <c r="C336" s="1"/>
      <c r="D336" s="12"/>
      <c r="E336" s="12"/>
      <c r="F336" s="14"/>
      <c r="G336" s="14"/>
      <c r="H336" s="12"/>
      <c r="I336" s="1"/>
      <c r="J336" s="1"/>
      <c r="K336" s="1"/>
    </row>
    <row r="337" spans="3:11" x14ac:dyDescent="0.45">
      <c r="C337" s="1"/>
      <c r="D337" s="12"/>
      <c r="E337" s="12"/>
      <c r="F337" s="14"/>
      <c r="G337" s="14"/>
      <c r="H337" s="12"/>
      <c r="I337" s="1"/>
      <c r="J337" s="1"/>
      <c r="K337" s="1"/>
    </row>
    <row r="338" spans="3:11" x14ac:dyDescent="0.45">
      <c r="C338" s="1"/>
      <c r="D338" s="12"/>
      <c r="E338" s="12"/>
      <c r="F338" s="14"/>
      <c r="G338" s="14"/>
      <c r="H338" s="12"/>
      <c r="I338" s="1"/>
      <c r="J338" s="1"/>
      <c r="K338" s="1"/>
    </row>
    <row r="339" spans="3:11" x14ac:dyDescent="0.45">
      <c r="C339" s="1"/>
      <c r="D339" s="12"/>
      <c r="E339" s="12"/>
      <c r="F339" s="14"/>
      <c r="G339" s="14"/>
      <c r="H339" s="12"/>
      <c r="I339" s="1"/>
      <c r="J339" s="1"/>
      <c r="K339" s="1"/>
    </row>
    <row r="340" spans="3:11" x14ac:dyDescent="0.45">
      <c r="C340" s="1"/>
      <c r="D340" s="12"/>
      <c r="E340" s="12"/>
      <c r="F340" s="14"/>
      <c r="G340" s="14"/>
      <c r="H340" s="12"/>
      <c r="I340" s="1"/>
      <c r="J340" s="1"/>
      <c r="K340" s="1"/>
    </row>
    <row r="341" spans="3:11" x14ac:dyDescent="0.45">
      <c r="C341" s="1"/>
      <c r="D341" s="12"/>
      <c r="E341" s="12"/>
      <c r="F341" s="14"/>
      <c r="G341" s="14"/>
      <c r="H341" s="12"/>
      <c r="I341" s="1"/>
      <c r="J341" s="1"/>
      <c r="K341" s="1"/>
    </row>
    <row r="342" spans="3:11" x14ac:dyDescent="0.45">
      <c r="C342" s="1"/>
      <c r="D342" s="12"/>
      <c r="E342" s="12"/>
      <c r="F342" s="14"/>
      <c r="G342" s="14"/>
      <c r="H342" s="12"/>
      <c r="I342" s="1"/>
      <c r="J342" s="1"/>
      <c r="K342" s="1"/>
    </row>
    <row r="343" spans="3:11" x14ac:dyDescent="0.45">
      <c r="C343" s="1"/>
      <c r="D343" s="12"/>
      <c r="E343" s="12"/>
      <c r="F343" s="14"/>
      <c r="G343" s="14"/>
      <c r="H343" s="12"/>
      <c r="I343" s="1"/>
      <c r="J343" s="1"/>
      <c r="K343" s="1"/>
    </row>
    <row r="344" spans="3:11" x14ac:dyDescent="0.45">
      <c r="C344" s="1"/>
      <c r="D344" s="12"/>
      <c r="E344" s="12"/>
      <c r="F344" s="14"/>
      <c r="G344" s="14"/>
      <c r="H344" s="12"/>
      <c r="I344" s="1"/>
      <c r="J344" s="1"/>
      <c r="K344" s="1"/>
    </row>
    <row r="345" spans="3:11" x14ac:dyDescent="0.45">
      <c r="C345" s="1"/>
      <c r="D345" s="12"/>
      <c r="E345" s="12"/>
      <c r="F345" s="14"/>
      <c r="G345" s="14"/>
      <c r="H345" s="12"/>
      <c r="I345" s="1"/>
      <c r="J345" s="1"/>
      <c r="K345" s="1"/>
    </row>
    <row r="346" spans="3:11" x14ac:dyDescent="0.45">
      <c r="C346" s="1"/>
      <c r="D346" s="12"/>
      <c r="E346" s="12"/>
      <c r="F346" s="14"/>
      <c r="G346" s="14"/>
      <c r="H346" s="12"/>
      <c r="I346" s="1"/>
      <c r="J346" s="1"/>
      <c r="K346" s="1"/>
    </row>
    <row r="347" spans="3:11" x14ac:dyDescent="0.45">
      <c r="C347" s="1"/>
      <c r="D347" s="12"/>
      <c r="E347" s="12"/>
      <c r="F347" s="14"/>
      <c r="G347" s="14"/>
      <c r="H347" s="12"/>
      <c r="I347" s="1"/>
      <c r="J347" s="1"/>
      <c r="K347" s="1"/>
    </row>
    <row r="348" spans="3:11" x14ac:dyDescent="0.45">
      <c r="C348" s="1"/>
      <c r="D348" s="12"/>
      <c r="E348" s="12"/>
      <c r="F348" s="14"/>
      <c r="G348" s="14"/>
      <c r="H348" s="12"/>
      <c r="I348" s="1"/>
      <c r="J348" s="1"/>
      <c r="K348" s="1"/>
    </row>
    <row r="349" spans="3:11" x14ac:dyDescent="0.45">
      <c r="C349" s="1"/>
      <c r="D349" s="12"/>
      <c r="E349" s="12"/>
      <c r="F349" s="14"/>
      <c r="G349" s="14"/>
      <c r="H349" s="12"/>
      <c r="I349" s="1"/>
      <c r="J349" s="1"/>
      <c r="K349" s="1"/>
    </row>
    <row r="350" spans="3:11" x14ac:dyDescent="0.45">
      <c r="C350" s="1"/>
      <c r="D350" s="12"/>
      <c r="E350" s="12"/>
      <c r="F350" s="14"/>
      <c r="G350" s="14"/>
      <c r="H350" s="12"/>
      <c r="I350" s="1"/>
      <c r="J350" s="1"/>
      <c r="K350" s="1"/>
    </row>
    <row r="351" spans="3:11" x14ac:dyDescent="0.45">
      <c r="C351" s="1"/>
      <c r="D351" s="12"/>
      <c r="E351" s="12"/>
      <c r="F351" s="14"/>
      <c r="G351" s="14"/>
      <c r="H351" s="12"/>
      <c r="I351" s="1"/>
      <c r="J351" s="1"/>
      <c r="K351" s="1"/>
    </row>
    <row r="352" spans="3:11" x14ac:dyDescent="0.45">
      <c r="C352" s="1"/>
      <c r="D352" s="12"/>
      <c r="E352" s="12"/>
      <c r="F352" s="14"/>
      <c r="G352" s="14"/>
      <c r="H352" s="12"/>
      <c r="I352" s="1"/>
      <c r="J352" s="1"/>
      <c r="K352" s="1"/>
    </row>
    <row r="353" spans="3:11" x14ac:dyDescent="0.45">
      <c r="C353" s="1"/>
      <c r="D353" s="12"/>
      <c r="E353" s="12"/>
      <c r="F353" s="14"/>
      <c r="G353" s="14"/>
      <c r="H353" s="12"/>
      <c r="I353" s="1"/>
      <c r="J353" s="1"/>
      <c r="K353" s="1"/>
    </row>
    <row r="354" spans="3:11" x14ac:dyDescent="0.45">
      <c r="C354" s="1"/>
      <c r="D354" s="12"/>
      <c r="E354" s="12"/>
      <c r="F354" s="14"/>
      <c r="G354" s="14"/>
      <c r="H354" s="12"/>
      <c r="I354" s="1"/>
      <c r="J354" s="1"/>
      <c r="K354" s="1"/>
    </row>
    <row r="355" spans="3:11" x14ac:dyDescent="0.45">
      <c r="C355" s="1"/>
      <c r="D355" s="12"/>
      <c r="E355" s="12"/>
      <c r="F355" s="14"/>
      <c r="G355" s="14"/>
      <c r="H355" s="12"/>
      <c r="I355" s="1"/>
      <c r="J355" s="1"/>
      <c r="K355" s="1"/>
    </row>
    <row r="356" spans="3:11" x14ac:dyDescent="0.45">
      <c r="C356" s="1"/>
      <c r="D356" s="12"/>
      <c r="E356" s="12"/>
      <c r="F356" s="14"/>
      <c r="G356" s="14"/>
      <c r="H356" s="12"/>
      <c r="I356" s="1"/>
      <c r="J356" s="1"/>
      <c r="K356" s="1"/>
    </row>
    <row r="357" spans="3:11" x14ac:dyDescent="0.45">
      <c r="C357" s="1"/>
      <c r="D357" s="12"/>
      <c r="E357" s="12"/>
      <c r="F357" s="14"/>
      <c r="G357" s="14"/>
      <c r="H357" s="12"/>
      <c r="I357" s="1"/>
      <c r="J357" s="1"/>
      <c r="K357" s="1"/>
    </row>
    <row r="358" spans="3:11" x14ac:dyDescent="0.45">
      <c r="C358" s="1"/>
      <c r="D358" s="12"/>
      <c r="E358" s="12"/>
      <c r="F358" s="14"/>
      <c r="G358" s="14"/>
      <c r="H358" s="12"/>
      <c r="I358" s="1"/>
      <c r="J358" s="1"/>
      <c r="K358" s="1"/>
    </row>
    <row r="359" spans="3:11" x14ac:dyDescent="0.45">
      <c r="C359" s="1"/>
      <c r="D359" s="12"/>
      <c r="E359" s="12"/>
      <c r="F359" s="14"/>
      <c r="G359" s="14"/>
      <c r="H359" s="12"/>
      <c r="I359" s="1"/>
      <c r="J359" s="1"/>
      <c r="K359" s="1"/>
    </row>
    <row r="360" spans="3:11" x14ac:dyDescent="0.45">
      <c r="C360" s="1"/>
      <c r="D360" s="12"/>
      <c r="E360" s="12"/>
      <c r="F360" s="14"/>
      <c r="G360" s="14"/>
      <c r="H360" s="12"/>
      <c r="I360" s="1"/>
      <c r="J360" s="1"/>
      <c r="K360" s="1"/>
    </row>
    <row r="361" spans="3:11" x14ac:dyDescent="0.45">
      <c r="C361" s="1"/>
      <c r="D361" s="12"/>
      <c r="E361" s="12"/>
      <c r="F361" s="14"/>
      <c r="G361" s="14"/>
      <c r="H361" s="12"/>
      <c r="I361" s="1"/>
      <c r="J361" s="1"/>
      <c r="K361" s="1"/>
    </row>
    <row r="362" spans="3:11" x14ac:dyDescent="0.45">
      <c r="C362" s="1"/>
      <c r="D362" s="12"/>
      <c r="E362" s="12"/>
      <c r="F362" s="14"/>
      <c r="G362" s="14"/>
      <c r="H362" s="12"/>
      <c r="I362" s="1"/>
      <c r="J362" s="1"/>
      <c r="K362" s="1"/>
    </row>
    <row r="363" spans="3:11" x14ac:dyDescent="0.45">
      <c r="C363" s="1"/>
      <c r="D363" s="12"/>
      <c r="E363" s="12"/>
      <c r="F363" s="14"/>
      <c r="G363" s="14"/>
      <c r="H363" s="12"/>
      <c r="I363" s="1"/>
      <c r="J363" s="1"/>
      <c r="K363" s="1"/>
    </row>
    <row r="364" spans="3:11" x14ac:dyDescent="0.45">
      <c r="C364" s="1"/>
      <c r="D364" s="12"/>
      <c r="E364" s="12"/>
      <c r="F364" s="14"/>
      <c r="G364" s="14"/>
      <c r="H364" s="12"/>
      <c r="I364" s="1"/>
      <c r="J364" s="1"/>
      <c r="K364" s="1"/>
    </row>
    <row r="365" spans="3:11" x14ac:dyDescent="0.45">
      <c r="C365" s="1"/>
      <c r="D365" s="12"/>
      <c r="E365" s="12"/>
      <c r="F365" s="14"/>
      <c r="G365" s="14"/>
      <c r="H365" s="12"/>
      <c r="I365" s="1"/>
      <c r="J365" s="1"/>
      <c r="K365" s="1"/>
    </row>
    <row r="366" spans="3:11" x14ac:dyDescent="0.45">
      <c r="C366" s="1"/>
      <c r="D366" s="12"/>
      <c r="E366" s="12"/>
      <c r="F366" s="14"/>
      <c r="G366" s="14"/>
      <c r="H366" s="12"/>
      <c r="I366" s="1"/>
      <c r="J366" s="1"/>
      <c r="K366" s="1"/>
    </row>
    <row r="367" spans="3:11" x14ac:dyDescent="0.45">
      <c r="C367" s="1"/>
      <c r="D367" s="12"/>
      <c r="E367" s="12"/>
      <c r="F367" s="14"/>
      <c r="G367" s="14"/>
      <c r="H367" s="12"/>
      <c r="I367" s="1"/>
      <c r="J367" s="1"/>
      <c r="K367" s="1"/>
    </row>
    <row r="368" spans="3:11" x14ac:dyDescent="0.45">
      <c r="C368" s="1"/>
      <c r="D368" s="12"/>
      <c r="E368" s="12"/>
      <c r="F368" s="14"/>
      <c r="G368" s="14"/>
      <c r="H368" s="12"/>
      <c r="I368" s="1"/>
      <c r="J368" s="1"/>
      <c r="K368" s="1"/>
    </row>
    <row r="369" spans="3:11" x14ac:dyDescent="0.45">
      <c r="C369" s="1"/>
      <c r="D369" s="12"/>
      <c r="E369" s="12"/>
      <c r="F369" s="14"/>
      <c r="G369" s="14"/>
      <c r="H369" s="12"/>
      <c r="I369" s="1"/>
      <c r="J369" s="1"/>
      <c r="K369" s="1"/>
    </row>
    <row r="370" spans="3:11" x14ac:dyDescent="0.45">
      <c r="C370" s="1"/>
      <c r="D370" s="12"/>
      <c r="E370" s="12"/>
      <c r="F370" s="14"/>
      <c r="G370" s="14"/>
      <c r="H370" s="12"/>
      <c r="I370" s="1"/>
      <c r="J370" s="1"/>
      <c r="K370" s="1"/>
    </row>
    <row r="371" spans="3:11" x14ac:dyDescent="0.45">
      <c r="C371" s="1"/>
      <c r="D371" s="12"/>
      <c r="E371" s="12"/>
      <c r="F371" s="14"/>
      <c r="G371" s="14"/>
      <c r="H371" s="12"/>
      <c r="I371" s="1"/>
      <c r="J371" s="1"/>
      <c r="K371" s="1"/>
    </row>
    <row r="372" spans="3:11" x14ac:dyDescent="0.45">
      <c r="C372" s="1"/>
      <c r="D372" s="12"/>
      <c r="E372" s="12"/>
      <c r="F372" s="14"/>
      <c r="G372" s="14"/>
      <c r="H372" s="12"/>
      <c r="I372" s="1"/>
      <c r="J372" s="1"/>
      <c r="K372" s="1"/>
    </row>
    <row r="373" spans="3:11" x14ac:dyDescent="0.45">
      <c r="C373" s="1"/>
      <c r="D373" s="12"/>
      <c r="E373" s="12"/>
      <c r="F373" s="14"/>
      <c r="G373" s="14"/>
      <c r="H373" s="12"/>
      <c r="I373" s="1"/>
      <c r="J373" s="1"/>
      <c r="K373" s="1"/>
    </row>
    <row r="374" spans="3:11" x14ac:dyDescent="0.45">
      <c r="C374" s="1"/>
      <c r="D374" s="12"/>
      <c r="E374" s="12"/>
      <c r="F374" s="14"/>
      <c r="G374" s="14"/>
      <c r="H374" s="12"/>
      <c r="I374" s="1"/>
      <c r="J374" s="1"/>
      <c r="K374" s="1"/>
    </row>
    <row r="375" spans="3:11" x14ac:dyDescent="0.45">
      <c r="C375" s="1"/>
      <c r="D375" s="12"/>
      <c r="E375" s="12"/>
      <c r="F375" s="14"/>
      <c r="G375" s="14"/>
      <c r="H375" s="12"/>
      <c r="I375" s="1"/>
      <c r="J375" s="1"/>
      <c r="K375" s="1"/>
    </row>
    <row r="376" spans="3:11" x14ac:dyDescent="0.45">
      <c r="C376" s="1"/>
      <c r="D376" s="12"/>
      <c r="E376" s="12"/>
      <c r="F376" s="14"/>
      <c r="G376" s="14"/>
      <c r="H376" s="12"/>
      <c r="I376" s="1"/>
      <c r="J376" s="1"/>
      <c r="K376" s="1"/>
    </row>
    <row r="377" spans="3:11" x14ac:dyDescent="0.45">
      <c r="C377" s="1"/>
      <c r="D377" s="12"/>
      <c r="E377" s="12"/>
      <c r="F377" s="14"/>
      <c r="G377" s="14"/>
      <c r="H377" s="12"/>
      <c r="I377" s="1"/>
      <c r="J377" s="1"/>
      <c r="K377" s="1"/>
    </row>
    <row r="378" spans="3:11" x14ac:dyDescent="0.45">
      <c r="C378" s="1"/>
      <c r="D378" s="12"/>
      <c r="E378" s="12"/>
      <c r="F378" s="14"/>
      <c r="G378" s="14"/>
      <c r="H378" s="12"/>
      <c r="I378" s="1"/>
      <c r="J378" s="1"/>
      <c r="K378" s="1"/>
    </row>
    <row r="379" spans="3:11" x14ac:dyDescent="0.45">
      <c r="C379" s="1"/>
      <c r="D379" s="12"/>
      <c r="E379" s="12"/>
      <c r="F379" s="14"/>
      <c r="G379" s="14"/>
      <c r="H379" s="12"/>
      <c r="I379" s="1"/>
      <c r="J379" s="1"/>
      <c r="K379" s="1"/>
    </row>
    <row r="380" spans="3:11" x14ac:dyDescent="0.45">
      <c r="C380" s="1"/>
      <c r="D380" s="12"/>
      <c r="E380" s="12"/>
      <c r="F380" s="14"/>
      <c r="G380" s="14"/>
      <c r="H380" s="12"/>
      <c r="I380" s="1"/>
      <c r="J380" s="1"/>
      <c r="K380" s="1"/>
    </row>
    <row r="381" spans="3:11" x14ac:dyDescent="0.45">
      <c r="C381" s="1"/>
      <c r="D381" s="12"/>
      <c r="E381" s="12"/>
      <c r="F381" s="14"/>
      <c r="G381" s="14"/>
      <c r="H381" s="12"/>
      <c r="I381" s="1"/>
      <c r="J381" s="1"/>
      <c r="K381" s="1"/>
    </row>
    <row r="382" spans="3:11" x14ac:dyDescent="0.45">
      <c r="C382" s="1"/>
      <c r="D382" s="12"/>
      <c r="E382" s="12"/>
      <c r="F382" s="14"/>
      <c r="G382" s="14"/>
      <c r="H382" s="12"/>
      <c r="I382" s="1"/>
      <c r="J382" s="1"/>
      <c r="K382" s="1"/>
    </row>
    <row r="383" spans="3:11" x14ac:dyDescent="0.45">
      <c r="C383" s="1"/>
      <c r="D383" s="12"/>
      <c r="E383" s="12"/>
      <c r="F383" s="14"/>
      <c r="G383" s="14"/>
      <c r="H383" s="12"/>
      <c r="I383" s="1"/>
      <c r="J383" s="1"/>
      <c r="K383" s="1"/>
    </row>
    <row r="384" spans="3:11" x14ac:dyDescent="0.45">
      <c r="C384" s="1"/>
      <c r="D384" s="12"/>
      <c r="E384" s="12"/>
      <c r="F384" s="14"/>
      <c r="G384" s="14"/>
      <c r="H384" s="12"/>
      <c r="I384" s="1"/>
      <c r="J384" s="1"/>
      <c r="K384" s="1"/>
    </row>
    <row r="385" spans="3:11" x14ac:dyDescent="0.45">
      <c r="C385" s="1"/>
      <c r="D385" s="12"/>
      <c r="E385" s="12"/>
      <c r="F385" s="14"/>
      <c r="G385" s="14"/>
      <c r="H385" s="12"/>
      <c r="I385" s="1"/>
      <c r="J385" s="1"/>
      <c r="K385" s="1"/>
    </row>
    <row r="386" spans="3:11" x14ac:dyDescent="0.45">
      <c r="C386" s="1"/>
      <c r="D386" s="12"/>
      <c r="E386" s="12"/>
      <c r="F386" s="14"/>
      <c r="G386" s="14"/>
      <c r="H386" s="12"/>
      <c r="I386" s="1"/>
      <c r="J386" s="1"/>
      <c r="K386" s="1"/>
    </row>
    <row r="387" spans="3:11" x14ac:dyDescent="0.45">
      <c r="C387" s="1"/>
      <c r="D387" s="12"/>
      <c r="E387" s="12"/>
      <c r="F387" s="14"/>
      <c r="G387" s="14"/>
      <c r="H387" s="12"/>
      <c r="I387" s="1"/>
      <c r="J387" s="1"/>
      <c r="K387" s="1"/>
    </row>
    <row r="388" spans="3:11" x14ac:dyDescent="0.45">
      <c r="C388" s="1"/>
      <c r="D388" s="12"/>
      <c r="E388" s="12"/>
      <c r="F388" s="14"/>
      <c r="G388" s="14"/>
      <c r="H388" s="12"/>
      <c r="I388" s="1"/>
      <c r="J388" s="1"/>
      <c r="K388" s="1"/>
    </row>
    <row r="389" spans="3:11" x14ac:dyDescent="0.45">
      <c r="C389" s="1"/>
      <c r="D389" s="12"/>
      <c r="E389" s="12"/>
      <c r="F389" s="14"/>
      <c r="G389" s="14"/>
      <c r="H389" s="12"/>
      <c r="I389" s="1"/>
      <c r="J389" s="1"/>
      <c r="K3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389"/>
  <sheetViews>
    <sheetView topLeftCell="A192" workbookViewId="0">
      <selection activeCell="C211" sqref="C211"/>
    </sheetView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5" customFormat="1" ht="28.5" customHeight="1" x14ac:dyDescent="0.45">
      <c r="A1" s="15" t="s">
        <v>0</v>
      </c>
      <c r="B1" s="15" t="s">
        <v>1</v>
      </c>
      <c r="C1" s="15" t="s">
        <v>313</v>
      </c>
      <c r="D1" s="15" t="s">
        <v>315</v>
      </c>
      <c r="E1" s="15" t="s">
        <v>330</v>
      </c>
      <c r="F1" s="15" t="s">
        <v>321</v>
      </c>
    </row>
    <row r="2" spans="1:8" x14ac:dyDescent="0.45">
      <c r="A2" t="s">
        <v>3</v>
      </c>
      <c r="B2">
        <v>85</v>
      </c>
      <c r="C2">
        <v>0.44</v>
      </c>
      <c r="D2">
        <f>C2*B2</f>
        <v>37.4</v>
      </c>
      <c r="E2" s="14">
        <f>F2/B2</f>
        <v>2340.8000000000002</v>
      </c>
      <c r="F2" s="14">
        <f>D2*NEP!$C$6</f>
        <v>198968</v>
      </c>
      <c r="H2" s="13"/>
    </row>
    <row r="3" spans="1:8" x14ac:dyDescent="0.45">
      <c r="A3" t="s">
        <v>4</v>
      </c>
      <c r="B3">
        <v>38</v>
      </c>
      <c r="C3">
        <v>1.01</v>
      </c>
      <c r="D3">
        <f t="shared" ref="D3:D66" si="0">C3*B3</f>
        <v>38.380000000000003</v>
      </c>
      <c r="E3" s="14">
        <f t="shared" ref="E3:E66" si="1">F3/B3</f>
        <v>5373.2</v>
      </c>
      <c r="F3" s="14">
        <f>D3*NEP!$C$6</f>
        <v>204181.6</v>
      </c>
    </row>
    <row r="4" spans="1:8" x14ac:dyDescent="0.45">
      <c r="A4" t="s">
        <v>5</v>
      </c>
      <c r="B4">
        <v>72</v>
      </c>
      <c r="C4">
        <v>2.84</v>
      </c>
      <c r="D4">
        <f t="shared" si="0"/>
        <v>204.48</v>
      </c>
      <c r="E4" s="14">
        <f t="shared" si="1"/>
        <v>15108.799999999997</v>
      </c>
      <c r="F4" s="14">
        <f>D4*NEP!$C$6</f>
        <v>1087833.5999999999</v>
      </c>
    </row>
    <row r="5" spans="1:8" x14ac:dyDescent="0.45">
      <c r="A5" t="s">
        <v>6</v>
      </c>
      <c r="B5">
        <v>86</v>
      </c>
      <c r="C5">
        <v>1.17</v>
      </c>
      <c r="D5">
        <f t="shared" si="0"/>
        <v>100.61999999999999</v>
      </c>
      <c r="E5" s="14">
        <f t="shared" si="1"/>
        <v>6224.3999999999987</v>
      </c>
      <c r="F5" s="14">
        <f>D5*NEP!$C$6</f>
        <v>535298.39999999991</v>
      </c>
    </row>
    <row r="6" spans="1:8" x14ac:dyDescent="0.45">
      <c r="A6" t="s">
        <v>7</v>
      </c>
      <c r="B6">
        <v>57</v>
      </c>
      <c r="C6">
        <v>2.2000000000000002</v>
      </c>
      <c r="D6">
        <f t="shared" si="0"/>
        <v>125.4</v>
      </c>
      <c r="E6" s="14">
        <f t="shared" si="1"/>
        <v>11704</v>
      </c>
      <c r="F6" s="14">
        <f>D6*NEP!$C$6</f>
        <v>667128</v>
      </c>
    </row>
    <row r="7" spans="1:8" x14ac:dyDescent="0.45">
      <c r="A7" t="s">
        <v>8</v>
      </c>
      <c r="B7">
        <v>43</v>
      </c>
      <c r="C7">
        <v>0.84</v>
      </c>
      <c r="D7">
        <f t="shared" si="0"/>
        <v>36.119999999999997</v>
      </c>
      <c r="E7" s="14">
        <f t="shared" si="1"/>
        <v>4468.8</v>
      </c>
      <c r="F7" s="14">
        <f>D7*NEP!$C$6</f>
        <v>192158.4</v>
      </c>
    </row>
    <row r="8" spans="1:8" x14ac:dyDescent="0.45">
      <c r="A8" t="s">
        <v>9</v>
      </c>
      <c r="B8">
        <v>30</v>
      </c>
      <c r="C8">
        <v>0.95</v>
      </c>
      <c r="D8">
        <f t="shared" si="0"/>
        <v>28.5</v>
      </c>
      <c r="E8" s="14">
        <f t="shared" si="1"/>
        <v>5054</v>
      </c>
      <c r="F8" s="14">
        <f>D8*NEP!$C$6</f>
        <v>151620</v>
      </c>
    </row>
    <row r="9" spans="1:8" x14ac:dyDescent="0.45">
      <c r="A9" t="s">
        <v>10</v>
      </c>
      <c r="B9">
        <v>31</v>
      </c>
      <c r="C9">
        <v>0.45</v>
      </c>
      <c r="D9">
        <f t="shared" si="0"/>
        <v>13.950000000000001</v>
      </c>
      <c r="E9" s="14">
        <f t="shared" si="1"/>
        <v>2394</v>
      </c>
      <c r="F9" s="14">
        <f>D9*NEP!$C$6</f>
        <v>74214</v>
      </c>
    </row>
    <row r="10" spans="1:8" x14ac:dyDescent="0.45">
      <c r="A10" t="s">
        <v>11</v>
      </c>
      <c r="B10">
        <v>48</v>
      </c>
      <c r="C10">
        <v>0.76</v>
      </c>
      <c r="D10">
        <f t="shared" si="0"/>
        <v>36.480000000000004</v>
      </c>
      <c r="E10" s="14">
        <f t="shared" si="1"/>
        <v>4043.2000000000007</v>
      </c>
      <c r="F10" s="14">
        <f>D10*NEP!$C$6</f>
        <v>194073.60000000003</v>
      </c>
    </row>
    <row r="11" spans="1:8" x14ac:dyDescent="0.45">
      <c r="A11" t="s">
        <v>12</v>
      </c>
      <c r="B11">
        <v>132</v>
      </c>
      <c r="C11">
        <v>0.42</v>
      </c>
      <c r="D11">
        <f t="shared" si="0"/>
        <v>55.44</v>
      </c>
      <c r="E11" s="14">
        <f t="shared" si="1"/>
        <v>2234.4</v>
      </c>
      <c r="F11" s="14">
        <f>D11*NEP!$C$6</f>
        <v>294940.79999999999</v>
      </c>
    </row>
    <row r="12" spans="1:8" x14ac:dyDescent="0.45">
      <c r="A12" t="s">
        <v>13</v>
      </c>
      <c r="B12">
        <v>81</v>
      </c>
      <c r="C12">
        <v>0.2</v>
      </c>
      <c r="D12">
        <f t="shared" si="0"/>
        <v>16.2</v>
      </c>
      <c r="E12" s="14">
        <f t="shared" si="1"/>
        <v>1064</v>
      </c>
      <c r="F12" s="14">
        <f>D12*NEP!$C$6</f>
        <v>86184</v>
      </c>
    </row>
    <row r="13" spans="1:8" x14ac:dyDescent="0.45">
      <c r="A13" t="s">
        <v>14</v>
      </c>
      <c r="B13">
        <v>67</v>
      </c>
      <c r="C13">
        <v>0.35</v>
      </c>
      <c r="D13">
        <f t="shared" si="0"/>
        <v>23.45</v>
      </c>
      <c r="E13" s="14">
        <f t="shared" si="1"/>
        <v>1862</v>
      </c>
      <c r="F13" s="14">
        <f>D13*NEP!$C$6</f>
        <v>124754</v>
      </c>
    </row>
    <row r="14" spans="1:8" x14ac:dyDescent="0.45">
      <c r="A14" t="s">
        <v>15</v>
      </c>
      <c r="B14">
        <v>204</v>
      </c>
      <c r="C14">
        <v>0.19</v>
      </c>
      <c r="D14">
        <f t="shared" si="0"/>
        <v>38.76</v>
      </c>
      <c r="E14" s="14">
        <f t="shared" si="1"/>
        <v>1010.8</v>
      </c>
      <c r="F14" s="14">
        <f>D14*NEP!$C$6</f>
        <v>206203.19999999998</v>
      </c>
    </row>
    <row r="15" spans="1:8" x14ac:dyDescent="0.45">
      <c r="A15" t="s">
        <v>16</v>
      </c>
      <c r="B15">
        <v>64</v>
      </c>
      <c r="C15">
        <v>0.16</v>
      </c>
      <c r="D15">
        <f t="shared" si="0"/>
        <v>10.24</v>
      </c>
      <c r="E15" s="14">
        <f t="shared" si="1"/>
        <v>851.2</v>
      </c>
      <c r="F15" s="14">
        <f>D15*NEP!$C$6</f>
        <v>54476.800000000003</v>
      </c>
    </row>
    <row r="16" spans="1:8" x14ac:dyDescent="0.45">
      <c r="A16" t="s">
        <v>17</v>
      </c>
      <c r="B16">
        <v>45</v>
      </c>
      <c r="C16">
        <v>2.13</v>
      </c>
      <c r="D16">
        <f t="shared" si="0"/>
        <v>95.85</v>
      </c>
      <c r="E16" s="14">
        <f t="shared" si="1"/>
        <v>11331.599999999999</v>
      </c>
      <c r="F16" s="14">
        <f>D16*NEP!$C$6</f>
        <v>509921.99999999994</v>
      </c>
    </row>
    <row r="17" spans="1:6" x14ac:dyDescent="0.45">
      <c r="A17" t="s">
        <v>18</v>
      </c>
      <c r="B17">
        <v>104</v>
      </c>
      <c r="C17">
        <v>0.57999999999999996</v>
      </c>
      <c r="D17">
        <f t="shared" si="0"/>
        <v>60.319999999999993</v>
      </c>
      <c r="E17" s="14">
        <f t="shared" si="1"/>
        <v>3085.5999999999995</v>
      </c>
      <c r="F17" s="14">
        <f>D17*NEP!$C$6</f>
        <v>320902.39999999997</v>
      </c>
    </row>
    <row r="18" spans="1:6" x14ac:dyDescent="0.45">
      <c r="A18" t="s">
        <v>19</v>
      </c>
      <c r="B18">
        <v>525</v>
      </c>
      <c r="C18">
        <v>0.53</v>
      </c>
      <c r="D18">
        <f t="shared" si="0"/>
        <v>278.25</v>
      </c>
      <c r="E18" s="14">
        <f t="shared" si="1"/>
        <v>2819.6</v>
      </c>
      <c r="F18" s="14">
        <f>D18*NEP!$C$6</f>
        <v>1480290</v>
      </c>
    </row>
    <row r="19" spans="1:6" x14ac:dyDescent="0.45">
      <c r="A19" t="s">
        <v>20</v>
      </c>
      <c r="B19">
        <v>32</v>
      </c>
      <c r="C19">
        <v>0.2</v>
      </c>
      <c r="D19">
        <f t="shared" si="0"/>
        <v>6.4</v>
      </c>
      <c r="E19" s="14">
        <f t="shared" si="1"/>
        <v>1064</v>
      </c>
      <c r="F19" s="14">
        <f>D19*NEP!$C$6</f>
        <v>34048</v>
      </c>
    </row>
    <row r="20" spans="1:6" x14ac:dyDescent="0.45">
      <c r="A20" t="s">
        <v>21</v>
      </c>
      <c r="B20">
        <v>132</v>
      </c>
      <c r="C20">
        <v>1.46</v>
      </c>
      <c r="D20">
        <f t="shared" si="0"/>
        <v>192.72</v>
      </c>
      <c r="E20" s="14">
        <f t="shared" si="1"/>
        <v>7767.2</v>
      </c>
      <c r="F20" s="14">
        <f>D20*NEP!$C$6</f>
        <v>1025270.4</v>
      </c>
    </row>
    <row r="21" spans="1:6" x14ac:dyDescent="0.45">
      <c r="A21" t="s">
        <v>22</v>
      </c>
      <c r="B21">
        <v>47</v>
      </c>
      <c r="C21">
        <v>1.0900000000000001</v>
      </c>
      <c r="D21">
        <f t="shared" si="0"/>
        <v>51.230000000000004</v>
      </c>
      <c r="E21" s="14">
        <f t="shared" si="1"/>
        <v>5798.8000000000011</v>
      </c>
      <c r="F21" s="14">
        <f>D21*NEP!$C$6</f>
        <v>272543.60000000003</v>
      </c>
    </row>
    <row r="22" spans="1:6" x14ac:dyDescent="0.45">
      <c r="A22" t="s">
        <v>23</v>
      </c>
      <c r="B22">
        <v>83</v>
      </c>
      <c r="C22">
        <v>0.81</v>
      </c>
      <c r="D22">
        <f t="shared" si="0"/>
        <v>67.23</v>
      </c>
      <c r="E22" s="14">
        <f t="shared" si="1"/>
        <v>4309.2000000000007</v>
      </c>
      <c r="F22" s="14">
        <f>D22*NEP!$C$6</f>
        <v>357663.60000000003</v>
      </c>
    </row>
    <row r="23" spans="1:6" x14ac:dyDescent="0.45">
      <c r="A23" t="s">
        <v>24</v>
      </c>
      <c r="B23">
        <v>31</v>
      </c>
      <c r="C23">
        <v>0.83</v>
      </c>
      <c r="D23">
        <f t="shared" si="0"/>
        <v>25.73</v>
      </c>
      <c r="E23" s="14">
        <f t="shared" si="1"/>
        <v>4415.6000000000004</v>
      </c>
      <c r="F23" s="14">
        <f>D23*NEP!$C$6</f>
        <v>136883.6</v>
      </c>
    </row>
    <row r="24" spans="1:6" x14ac:dyDescent="0.45">
      <c r="A24" t="s">
        <v>25</v>
      </c>
      <c r="B24">
        <v>61</v>
      </c>
      <c r="C24">
        <v>0.44</v>
      </c>
      <c r="D24">
        <f t="shared" si="0"/>
        <v>26.84</v>
      </c>
      <c r="E24" s="14">
        <f t="shared" si="1"/>
        <v>2340.7999999999997</v>
      </c>
      <c r="F24" s="14">
        <f>D24*NEP!$C$6</f>
        <v>142788.79999999999</v>
      </c>
    </row>
    <row r="25" spans="1:6" x14ac:dyDescent="0.45">
      <c r="A25" t="s">
        <v>26</v>
      </c>
      <c r="B25">
        <v>186</v>
      </c>
      <c r="C25">
        <v>0.23</v>
      </c>
      <c r="D25">
        <f t="shared" si="0"/>
        <v>42.78</v>
      </c>
      <c r="E25" s="14">
        <f t="shared" si="1"/>
        <v>1223.6000000000001</v>
      </c>
      <c r="F25" s="14">
        <f>D25*NEP!$C$6</f>
        <v>227589.6</v>
      </c>
    </row>
    <row r="26" spans="1:6" x14ac:dyDescent="0.45">
      <c r="A26" t="s">
        <v>27</v>
      </c>
      <c r="B26">
        <v>70</v>
      </c>
      <c r="C26">
        <v>0.27</v>
      </c>
      <c r="D26">
        <f t="shared" si="0"/>
        <v>18.900000000000002</v>
      </c>
      <c r="E26" s="14">
        <f t="shared" si="1"/>
        <v>1436.4000000000003</v>
      </c>
      <c r="F26" s="14">
        <f>D26*NEP!$C$6</f>
        <v>100548.00000000001</v>
      </c>
    </row>
    <row r="27" spans="1:6" x14ac:dyDescent="0.45">
      <c r="A27" t="s">
        <v>28</v>
      </c>
      <c r="B27">
        <v>58</v>
      </c>
      <c r="C27">
        <v>0.27</v>
      </c>
      <c r="D27">
        <f t="shared" si="0"/>
        <v>15.66</v>
      </c>
      <c r="E27" s="14">
        <f t="shared" si="1"/>
        <v>1436.3999999999999</v>
      </c>
      <c r="F27" s="14">
        <f>D27*NEP!$C$6</f>
        <v>83311.199999999997</v>
      </c>
    </row>
    <row r="28" spans="1:6" x14ac:dyDescent="0.45">
      <c r="A28" t="s">
        <v>29</v>
      </c>
      <c r="B28">
        <v>30</v>
      </c>
      <c r="C28">
        <v>0.25</v>
      </c>
      <c r="D28">
        <f t="shared" si="0"/>
        <v>7.5</v>
      </c>
      <c r="E28" s="14">
        <f t="shared" si="1"/>
        <v>1330</v>
      </c>
      <c r="F28" s="14">
        <f>D28*NEP!$C$6</f>
        <v>39900</v>
      </c>
    </row>
    <row r="29" spans="1:6" x14ac:dyDescent="0.45">
      <c r="A29" t="s">
        <v>30</v>
      </c>
      <c r="B29">
        <v>42</v>
      </c>
      <c r="C29">
        <v>0.26</v>
      </c>
      <c r="D29">
        <f t="shared" si="0"/>
        <v>10.92</v>
      </c>
      <c r="E29" s="14">
        <f t="shared" si="1"/>
        <v>1383.2</v>
      </c>
      <c r="F29" s="14">
        <f>D29*NEP!$C$6</f>
        <v>58094.400000000001</v>
      </c>
    </row>
    <row r="30" spans="1:6" x14ac:dyDescent="0.45">
      <c r="A30" t="s">
        <v>31</v>
      </c>
      <c r="B30">
        <v>43</v>
      </c>
      <c r="C30">
        <v>0.27</v>
      </c>
      <c r="D30">
        <f t="shared" si="0"/>
        <v>11.610000000000001</v>
      </c>
      <c r="E30" s="14">
        <f t="shared" si="1"/>
        <v>1436.4</v>
      </c>
      <c r="F30" s="14">
        <f>D30*NEP!$C$6</f>
        <v>61765.200000000004</v>
      </c>
    </row>
    <row r="31" spans="1:6" x14ac:dyDescent="0.45">
      <c r="A31" t="s">
        <v>32</v>
      </c>
      <c r="B31">
        <v>45</v>
      </c>
      <c r="C31">
        <v>3.69</v>
      </c>
      <c r="D31">
        <f t="shared" si="0"/>
        <v>166.05</v>
      </c>
      <c r="E31" s="14">
        <f t="shared" si="1"/>
        <v>19630.800000000003</v>
      </c>
      <c r="F31" s="14">
        <f>D31*NEP!$C$6</f>
        <v>883386.00000000012</v>
      </c>
    </row>
    <row r="32" spans="1:6" x14ac:dyDescent="0.45">
      <c r="A32" t="s">
        <v>33</v>
      </c>
      <c r="B32">
        <v>30</v>
      </c>
      <c r="C32">
        <v>2.89</v>
      </c>
      <c r="D32">
        <f t="shared" si="0"/>
        <v>86.7</v>
      </c>
      <c r="E32" s="14">
        <f t="shared" si="1"/>
        <v>15374.8</v>
      </c>
      <c r="F32" s="14">
        <f>D32*NEP!$C$6</f>
        <v>461244</v>
      </c>
    </row>
    <row r="33" spans="1:6" x14ac:dyDescent="0.45">
      <c r="A33" t="s">
        <v>34</v>
      </c>
      <c r="B33">
        <v>51</v>
      </c>
      <c r="C33">
        <v>0.64</v>
      </c>
      <c r="D33">
        <f t="shared" si="0"/>
        <v>32.64</v>
      </c>
      <c r="E33" s="14">
        <f t="shared" si="1"/>
        <v>3404.8</v>
      </c>
      <c r="F33" s="14">
        <f>D33*NEP!$C$6</f>
        <v>173644.80000000002</v>
      </c>
    </row>
    <row r="34" spans="1:6" x14ac:dyDescent="0.45">
      <c r="A34" t="s">
        <v>35</v>
      </c>
      <c r="B34">
        <v>316</v>
      </c>
      <c r="C34">
        <v>1.7</v>
      </c>
      <c r="D34">
        <f t="shared" si="0"/>
        <v>537.19999999999993</v>
      </c>
      <c r="E34" s="14">
        <f t="shared" si="1"/>
        <v>9043.9999999999982</v>
      </c>
      <c r="F34" s="14">
        <f>D34*NEP!$C$6</f>
        <v>2857903.9999999995</v>
      </c>
    </row>
    <row r="35" spans="1:6" x14ac:dyDescent="0.45">
      <c r="A35" t="s">
        <v>36</v>
      </c>
      <c r="B35">
        <v>296</v>
      </c>
      <c r="C35">
        <v>0.65</v>
      </c>
      <c r="D35">
        <f t="shared" si="0"/>
        <v>192.4</v>
      </c>
      <c r="E35" s="14">
        <f t="shared" si="1"/>
        <v>3458</v>
      </c>
      <c r="F35" s="14">
        <f>D35*NEP!$C$6</f>
        <v>1023568</v>
      </c>
    </row>
    <row r="36" spans="1:6" x14ac:dyDescent="0.45">
      <c r="A36" t="s">
        <v>37</v>
      </c>
      <c r="B36">
        <v>131</v>
      </c>
      <c r="C36">
        <v>1.56</v>
      </c>
      <c r="D36">
        <f t="shared" si="0"/>
        <v>204.36</v>
      </c>
      <c r="E36" s="14">
        <f t="shared" si="1"/>
        <v>8299.2000000000007</v>
      </c>
      <c r="F36" s="14">
        <f>D36*NEP!$C$6</f>
        <v>1087195.2000000002</v>
      </c>
    </row>
    <row r="37" spans="1:6" x14ac:dyDescent="0.45">
      <c r="A37" t="s">
        <v>38</v>
      </c>
      <c r="B37">
        <v>228</v>
      </c>
      <c r="C37">
        <v>0.66</v>
      </c>
      <c r="D37">
        <f t="shared" si="0"/>
        <v>150.48000000000002</v>
      </c>
      <c r="E37" s="14">
        <f t="shared" si="1"/>
        <v>3511.2000000000003</v>
      </c>
      <c r="F37" s="14">
        <f>D37*NEP!$C$6</f>
        <v>800553.60000000009</v>
      </c>
    </row>
    <row r="38" spans="1:6" x14ac:dyDescent="0.45">
      <c r="A38" t="s">
        <v>39</v>
      </c>
      <c r="B38">
        <v>37</v>
      </c>
      <c r="C38">
        <v>0.71</v>
      </c>
      <c r="D38">
        <f t="shared" si="0"/>
        <v>26.27</v>
      </c>
      <c r="E38" s="14">
        <f t="shared" si="1"/>
        <v>3777.2</v>
      </c>
      <c r="F38" s="14">
        <f>D38*NEP!$C$6</f>
        <v>139756.4</v>
      </c>
    </row>
    <row r="39" spans="1:6" x14ac:dyDescent="0.45">
      <c r="A39" t="s">
        <v>40</v>
      </c>
      <c r="B39">
        <v>82</v>
      </c>
      <c r="C39">
        <v>0.25</v>
      </c>
      <c r="D39">
        <f t="shared" si="0"/>
        <v>20.5</v>
      </c>
      <c r="E39" s="14">
        <f t="shared" si="1"/>
        <v>1330</v>
      </c>
      <c r="F39" s="14">
        <f>D39*NEP!$C$6</f>
        <v>109060</v>
      </c>
    </row>
    <row r="40" spans="1:6" x14ac:dyDescent="0.45">
      <c r="A40" t="s">
        <v>41</v>
      </c>
      <c r="B40">
        <v>31</v>
      </c>
      <c r="C40">
        <v>1.08</v>
      </c>
      <c r="D40">
        <f t="shared" si="0"/>
        <v>33.480000000000004</v>
      </c>
      <c r="E40" s="14">
        <f t="shared" si="1"/>
        <v>5745.6000000000013</v>
      </c>
      <c r="F40" s="14">
        <f>D40*NEP!$C$6</f>
        <v>178113.60000000003</v>
      </c>
    </row>
    <row r="41" spans="1:6" x14ac:dyDescent="0.45">
      <c r="A41" t="s">
        <v>42</v>
      </c>
      <c r="B41">
        <v>51</v>
      </c>
      <c r="C41">
        <v>0.33</v>
      </c>
      <c r="D41">
        <f t="shared" si="0"/>
        <v>16.830000000000002</v>
      </c>
      <c r="E41" s="14">
        <f t="shared" si="1"/>
        <v>1755.6000000000001</v>
      </c>
      <c r="F41" s="14">
        <f>D41*NEP!$C$6</f>
        <v>89535.6</v>
      </c>
    </row>
    <row r="42" spans="1:6" x14ac:dyDescent="0.45">
      <c r="A42" t="s">
        <v>43</v>
      </c>
      <c r="B42">
        <v>40</v>
      </c>
      <c r="C42">
        <v>2.3199999999999998</v>
      </c>
      <c r="D42">
        <f t="shared" si="0"/>
        <v>92.8</v>
      </c>
      <c r="E42" s="14">
        <f t="shared" si="1"/>
        <v>12342.4</v>
      </c>
      <c r="F42" s="14">
        <f>D42*NEP!$C$6</f>
        <v>493696</v>
      </c>
    </row>
    <row r="43" spans="1:6" x14ac:dyDescent="0.45">
      <c r="A43" t="s">
        <v>44</v>
      </c>
      <c r="B43">
        <v>35</v>
      </c>
      <c r="C43">
        <v>0.99</v>
      </c>
      <c r="D43">
        <f t="shared" si="0"/>
        <v>34.65</v>
      </c>
      <c r="E43" s="14">
        <f t="shared" si="1"/>
        <v>5266.8</v>
      </c>
      <c r="F43" s="14">
        <f>D43*NEP!$C$6</f>
        <v>184338</v>
      </c>
    </row>
    <row r="44" spans="1:6" x14ac:dyDescent="0.45">
      <c r="A44" t="s">
        <v>45</v>
      </c>
      <c r="B44">
        <v>67</v>
      </c>
      <c r="C44">
        <v>0.31</v>
      </c>
      <c r="D44">
        <f t="shared" si="0"/>
        <v>20.77</v>
      </c>
      <c r="E44" s="14">
        <f t="shared" si="1"/>
        <v>1649.1999999999998</v>
      </c>
      <c r="F44" s="14">
        <f>D44*NEP!$C$6</f>
        <v>110496.4</v>
      </c>
    </row>
    <row r="45" spans="1:6" x14ac:dyDescent="0.45">
      <c r="A45" t="s">
        <v>46</v>
      </c>
      <c r="B45">
        <v>143</v>
      </c>
      <c r="C45">
        <v>1.82</v>
      </c>
      <c r="D45">
        <f t="shared" si="0"/>
        <v>260.26</v>
      </c>
      <c r="E45" s="14">
        <f t="shared" si="1"/>
        <v>9682.4</v>
      </c>
      <c r="F45" s="14">
        <f>D45*NEP!$C$6</f>
        <v>1384583.2</v>
      </c>
    </row>
    <row r="46" spans="1:6" x14ac:dyDescent="0.45">
      <c r="A46" t="s">
        <v>47</v>
      </c>
      <c r="B46">
        <v>36</v>
      </c>
      <c r="C46">
        <v>3.41</v>
      </c>
      <c r="D46">
        <f t="shared" si="0"/>
        <v>122.76</v>
      </c>
      <c r="E46" s="14">
        <f t="shared" si="1"/>
        <v>18141.2</v>
      </c>
      <c r="F46" s="14">
        <f>D46*NEP!$C$6</f>
        <v>653083.20000000007</v>
      </c>
    </row>
    <row r="47" spans="1:6" x14ac:dyDescent="0.45">
      <c r="A47" t="s">
        <v>48</v>
      </c>
      <c r="B47">
        <v>77</v>
      </c>
      <c r="C47">
        <v>1.42</v>
      </c>
      <c r="D47">
        <f t="shared" si="0"/>
        <v>109.33999999999999</v>
      </c>
      <c r="E47" s="14">
        <f t="shared" si="1"/>
        <v>7554.3999999999987</v>
      </c>
      <c r="F47" s="14">
        <f>D47*NEP!$C$6</f>
        <v>581688.79999999993</v>
      </c>
    </row>
    <row r="48" spans="1:6" x14ac:dyDescent="0.45">
      <c r="A48" t="s">
        <v>49</v>
      </c>
      <c r="B48">
        <v>40</v>
      </c>
      <c r="C48">
        <v>1.1499999999999999</v>
      </c>
      <c r="D48">
        <f t="shared" si="0"/>
        <v>46</v>
      </c>
      <c r="E48" s="14">
        <f t="shared" si="1"/>
        <v>6118</v>
      </c>
      <c r="F48" s="14">
        <f>D48*NEP!$C$6</f>
        <v>244720</v>
      </c>
    </row>
    <row r="49" spans="1:6" x14ac:dyDescent="0.45">
      <c r="A49" t="s">
        <v>50</v>
      </c>
      <c r="B49">
        <v>184</v>
      </c>
      <c r="C49">
        <v>1.38</v>
      </c>
      <c r="D49">
        <f t="shared" si="0"/>
        <v>253.92</v>
      </c>
      <c r="E49" s="14">
        <f t="shared" si="1"/>
        <v>7341.5999999999995</v>
      </c>
      <c r="F49" s="14">
        <f>D49*NEP!$C$6</f>
        <v>1350854.4</v>
      </c>
    </row>
    <row r="50" spans="1:6" x14ac:dyDescent="0.45">
      <c r="A50" t="s">
        <v>51</v>
      </c>
      <c r="B50">
        <v>68</v>
      </c>
      <c r="C50">
        <v>1.42</v>
      </c>
      <c r="D50">
        <f t="shared" si="0"/>
        <v>96.56</v>
      </c>
      <c r="E50" s="14">
        <f t="shared" si="1"/>
        <v>7554.4000000000005</v>
      </c>
      <c r="F50" s="14">
        <f>D50*NEP!$C$6</f>
        <v>513699.2</v>
      </c>
    </row>
    <row r="51" spans="1:6" x14ac:dyDescent="0.45">
      <c r="A51" t="s">
        <v>52</v>
      </c>
      <c r="B51">
        <v>57</v>
      </c>
      <c r="C51">
        <v>2.35</v>
      </c>
      <c r="D51">
        <f t="shared" si="0"/>
        <v>133.95000000000002</v>
      </c>
      <c r="E51" s="14">
        <f t="shared" si="1"/>
        <v>12502.000000000002</v>
      </c>
      <c r="F51" s="14">
        <f>D51*NEP!$C$6</f>
        <v>712614.00000000012</v>
      </c>
    </row>
    <row r="52" spans="1:6" x14ac:dyDescent="0.45">
      <c r="A52" t="s">
        <v>53</v>
      </c>
      <c r="B52">
        <v>331</v>
      </c>
      <c r="C52">
        <v>0.67</v>
      </c>
      <c r="D52">
        <f t="shared" si="0"/>
        <v>221.77</v>
      </c>
      <c r="E52" s="14">
        <f t="shared" si="1"/>
        <v>3564.4000000000005</v>
      </c>
      <c r="F52" s="14">
        <f>D52*NEP!$C$6</f>
        <v>1179816.4000000001</v>
      </c>
    </row>
    <row r="53" spans="1:6" x14ac:dyDescent="0.45">
      <c r="A53" t="s">
        <v>54</v>
      </c>
      <c r="B53">
        <v>51</v>
      </c>
      <c r="C53">
        <v>1.33</v>
      </c>
      <c r="D53">
        <f t="shared" si="0"/>
        <v>67.83</v>
      </c>
      <c r="E53" s="14">
        <f t="shared" si="1"/>
        <v>7075.5999999999995</v>
      </c>
      <c r="F53" s="14">
        <f>D53*NEP!$C$6</f>
        <v>360855.6</v>
      </c>
    </row>
    <row r="54" spans="1:6" x14ac:dyDescent="0.45">
      <c r="A54" t="s">
        <v>55</v>
      </c>
      <c r="B54">
        <v>151</v>
      </c>
      <c r="C54">
        <v>2.39</v>
      </c>
      <c r="D54">
        <f t="shared" si="0"/>
        <v>360.89000000000004</v>
      </c>
      <c r="E54" s="14">
        <f t="shared" si="1"/>
        <v>12714.800000000001</v>
      </c>
      <c r="F54" s="14">
        <f>D54*NEP!$C$6</f>
        <v>1919934.8000000003</v>
      </c>
    </row>
    <row r="55" spans="1:6" x14ac:dyDescent="0.45">
      <c r="A55" t="s">
        <v>56</v>
      </c>
      <c r="B55">
        <v>213</v>
      </c>
      <c r="C55">
        <v>0.96</v>
      </c>
      <c r="D55">
        <f t="shared" si="0"/>
        <v>204.48</v>
      </c>
      <c r="E55" s="14">
        <f t="shared" si="1"/>
        <v>5107.1999999999989</v>
      </c>
      <c r="F55" s="14">
        <f>D55*NEP!$C$6</f>
        <v>1087833.5999999999</v>
      </c>
    </row>
    <row r="56" spans="1:6" x14ac:dyDescent="0.45">
      <c r="A56" t="s">
        <v>57</v>
      </c>
      <c r="B56">
        <v>41</v>
      </c>
      <c r="C56">
        <v>0.28999999999999998</v>
      </c>
      <c r="D56">
        <f t="shared" si="0"/>
        <v>11.889999999999999</v>
      </c>
      <c r="E56" s="14">
        <f t="shared" si="1"/>
        <v>1542.8</v>
      </c>
      <c r="F56" s="14">
        <f>D56*NEP!$C$6</f>
        <v>63254.799999999996</v>
      </c>
    </row>
    <row r="57" spans="1:6" x14ac:dyDescent="0.45">
      <c r="A57" t="s">
        <v>58</v>
      </c>
      <c r="B57">
        <v>58</v>
      </c>
      <c r="C57">
        <v>0.19</v>
      </c>
      <c r="D57">
        <f t="shared" si="0"/>
        <v>11.02</v>
      </c>
      <c r="E57" s="14">
        <f t="shared" si="1"/>
        <v>1010.8</v>
      </c>
      <c r="F57" s="14">
        <f>D57*NEP!$C$6</f>
        <v>58626.399999999994</v>
      </c>
    </row>
    <row r="58" spans="1:6" x14ac:dyDescent="0.45">
      <c r="A58" t="s">
        <v>59</v>
      </c>
      <c r="B58">
        <v>52</v>
      </c>
      <c r="C58">
        <v>0.34</v>
      </c>
      <c r="D58">
        <f t="shared" si="0"/>
        <v>17.68</v>
      </c>
      <c r="E58" s="14">
        <f t="shared" si="1"/>
        <v>1808.7999999999997</v>
      </c>
      <c r="F58" s="14">
        <f>D58*NEP!$C$6</f>
        <v>94057.599999999991</v>
      </c>
    </row>
    <row r="59" spans="1:6" x14ac:dyDescent="0.45">
      <c r="A59" t="s">
        <v>60</v>
      </c>
      <c r="B59">
        <v>67</v>
      </c>
      <c r="C59">
        <v>1.01</v>
      </c>
      <c r="D59">
        <f t="shared" si="0"/>
        <v>67.67</v>
      </c>
      <c r="E59" s="14">
        <f t="shared" si="1"/>
        <v>5373.2000000000007</v>
      </c>
      <c r="F59" s="14">
        <f>D59*NEP!$C$6</f>
        <v>360004.4</v>
      </c>
    </row>
    <row r="60" spans="1:6" x14ac:dyDescent="0.45">
      <c r="A60" t="s">
        <v>61</v>
      </c>
      <c r="B60">
        <v>216</v>
      </c>
      <c r="C60">
        <v>0.32</v>
      </c>
      <c r="D60">
        <f t="shared" si="0"/>
        <v>69.12</v>
      </c>
      <c r="E60" s="14">
        <f t="shared" si="1"/>
        <v>1702.4</v>
      </c>
      <c r="F60" s="14">
        <f>D60*NEP!$C$6</f>
        <v>367718.40000000002</v>
      </c>
    </row>
    <row r="61" spans="1:6" x14ac:dyDescent="0.45">
      <c r="A61" t="s">
        <v>62</v>
      </c>
      <c r="B61">
        <v>63</v>
      </c>
      <c r="C61">
        <v>0.47</v>
      </c>
      <c r="D61">
        <f t="shared" si="0"/>
        <v>29.61</v>
      </c>
      <c r="E61" s="14">
        <f t="shared" si="1"/>
        <v>2500.3999999999996</v>
      </c>
      <c r="F61" s="14">
        <f>D61*NEP!$C$6</f>
        <v>157525.19999999998</v>
      </c>
    </row>
    <row r="62" spans="1:6" x14ac:dyDescent="0.45">
      <c r="A62" t="s">
        <v>63</v>
      </c>
      <c r="B62">
        <v>513</v>
      </c>
      <c r="C62">
        <v>0.16</v>
      </c>
      <c r="D62">
        <f t="shared" si="0"/>
        <v>82.08</v>
      </c>
      <c r="E62" s="14">
        <f t="shared" si="1"/>
        <v>851.19999999999993</v>
      </c>
      <c r="F62" s="14">
        <f>D62*NEP!$C$6</f>
        <v>436665.59999999998</v>
      </c>
    </row>
    <row r="63" spans="1:6" x14ac:dyDescent="0.45">
      <c r="A63" t="s">
        <v>64</v>
      </c>
      <c r="B63">
        <v>50</v>
      </c>
      <c r="C63">
        <v>2.0499999999999998</v>
      </c>
      <c r="D63">
        <f t="shared" si="0"/>
        <v>102.49999999999999</v>
      </c>
      <c r="E63" s="14">
        <f t="shared" si="1"/>
        <v>10905.999999999998</v>
      </c>
      <c r="F63" s="14">
        <f>D63*NEP!$C$6</f>
        <v>545299.99999999988</v>
      </c>
    </row>
    <row r="64" spans="1:6" x14ac:dyDescent="0.45">
      <c r="A64" t="s">
        <v>65</v>
      </c>
      <c r="B64">
        <v>102</v>
      </c>
      <c r="C64">
        <v>0.37</v>
      </c>
      <c r="D64">
        <f t="shared" si="0"/>
        <v>37.74</v>
      </c>
      <c r="E64" s="14">
        <f t="shared" si="1"/>
        <v>1968.4</v>
      </c>
      <c r="F64" s="14">
        <f>D64*NEP!$C$6</f>
        <v>200776.80000000002</v>
      </c>
    </row>
    <row r="65" spans="1:6" x14ac:dyDescent="0.45">
      <c r="A65" t="s">
        <v>66</v>
      </c>
      <c r="B65">
        <v>98</v>
      </c>
      <c r="C65">
        <v>1.02</v>
      </c>
      <c r="D65">
        <f t="shared" si="0"/>
        <v>99.960000000000008</v>
      </c>
      <c r="E65" s="14">
        <f t="shared" si="1"/>
        <v>5426.4000000000005</v>
      </c>
      <c r="F65" s="14">
        <f>D65*NEP!$C$6</f>
        <v>531787.20000000007</v>
      </c>
    </row>
    <row r="66" spans="1:6" x14ac:dyDescent="0.45">
      <c r="A66" t="s">
        <v>67</v>
      </c>
      <c r="B66">
        <v>240</v>
      </c>
      <c r="C66">
        <v>0.31</v>
      </c>
      <c r="D66">
        <f t="shared" si="0"/>
        <v>74.400000000000006</v>
      </c>
      <c r="E66" s="14">
        <f t="shared" si="1"/>
        <v>1649.2000000000003</v>
      </c>
      <c r="F66" s="14">
        <f>D66*NEP!$C$6</f>
        <v>395808.00000000006</v>
      </c>
    </row>
    <row r="67" spans="1:6" x14ac:dyDescent="0.45">
      <c r="A67" t="s">
        <v>68</v>
      </c>
      <c r="B67">
        <v>43</v>
      </c>
      <c r="C67">
        <v>4.79</v>
      </c>
      <c r="D67">
        <f t="shared" ref="D67:D130" si="2">C67*B67</f>
        <v>205.97</v>
      </c>
      <c r="E67" s="14">
        <f t="shared" ref="E67:E130" si="3">F67/B67</f>
        <v>25482.799999999999</v>
      </c>
      <c r="F67" s="14">
        <f>D67*NEP!$C$6</f>
        <v>1095760.3999999999</v>
      </c>
    </row>
    <row r="68" spans="1:6" x14ac:dyDescent="0.45">
      <c r="A68" t="s">
        <v>69</v>
      </c>
      <c r="B68">
        <v>67</v>
      </c>
      <c r="C68">
        <v>5.26</v>
      </c>
      <c r="D68">
        <f t="shared" si="2"/>
        <v>352.41999999999996</v>
      </c>
      <c r="E68" s="14">
        <f t="shared" si="3"/>
        <v>27983.199999999993</v>
      </c>
      <c r="F68" s="14">
        <f>D68*NEP!$C$6</f>
        <v>1874874.3999999997</v>
      </c>
    </row>
    <row r="69" spans="1:6" x14ac:dyDescent="0.45">
      <c r="A69" t="s">
        <v>70</v>
      </c>
      <c r="B69">
        <v>71</v>
      </c>
      <c r="C69">
        <v>3.21</v>
      </c>
      <c r="D69">
        <f t="shared" si="2"/>
        <v>227.91</v>
      </c>
      <c r="E69" s="14">
        <f t="shared" si="3"/>
        <v>17077.2</v>
      </c>
      <c r="F69" s="14">
        <f>D69*NEP!$C$6</f>
        <v>1212481.2</v>
      </c>
    </row>
    <row r="70" spans="1:6" x14ac:dyDescent="0.45">
      <c r="A70" t="s">
        <v>71</v>
      </c>
      <c r="B70">
        <v>42</v>
      </c>
      <c r="C70">
        <v>1.72</v>
      </c>
      <c r="D70">
        <f t="shared" si="2"/>
        <v>72.239999999999995</v>
      </c>
      <c r="E70" s="14">
        <f t="shared" si="3"/>
        <v>9150.4</v>
      </c>
      <c r="F70" s="14">
        <f>D70*NEP!$C$6</f>
        <v>384316.8</v>
      </c>
    </row>
    <row r="71" spans="1:6" x14ac:dyDescent="0.45">
      <c r="A71" t="s">
        <v>72</v>
      </c>
      <c r="B71">
        <v>118</v>
      </c>
      <c r="C71">
        <v>1.19</v>
      </c>
      <c r="D71">
        <f t="shared" si="2"/>
        <v>140.41999999999999</v>
      </c>
      <c r="E71" s="14">
        <f t="shared" si="3"/>
        <v>6330.7999999999993</v>
      </c>
      <c r="F71" s="14">
        <f>D71*NEP!$C$6</f>
        <v>747034.39999999991</v>
      </c>
    </row>
    <row r="72" spans="1:6" x14ac:dyDescent="0.45">
      <c r="A72" t="s">
        <v>73</v>
      </c>
      <c r="B72">
        <v>173</v>
      </c>
      <c r="C72">
        <v>1.1100000000000001</v>
      </c>
      <c r="D72">
        <f t="shared" si="2"/>
        <v>192.03000000000003</v>
      </c>
      <c r="E72" s="14">
        <f t="shared" si="3"/>
        <v>5905.2000000000016</v>
      </c>
      <c r="F72" s="14">
        <f>D72*NEP!$C$6</f>
        <v>1021599.6000000002</v>
      </c>
    </row>
    <row r="73" spans="1:6" x14ac:dyDescent="0.45">
      <c r="A73" t="s">
        <v>74</v>
      </c>
      <c r="B73">
        <v>128</v>
      </c>
      <c r="C73">
        <v>0.67</v>
      </c>
      <c r="D73">
        <f t="shared" si="2"/>
        <v>85.76</v>
      </c>
      <c r="E73" s="14">
        <f t="shared" si="3"/>
        <v>3564.4</v>
      </c>
      <c r="F73" s="14">
        <f>D73*NEP!$C$6</f>
        <v>456243.20000000001</v>
      </c>
    </row>
    <row r="74" spans="1:6" x14ac:dyDescent="0.45">
      <c r="A74" t="s">
        <v>75</v>
      </c>
      <c r="B74">
        <v>54</v>
      </c>
      <c r="C74">
        <v>2.5499999999999998</v>
      </c>
      <c r="D74">
        <f t="shared" si="2"/>
        <v>137.69999999999999</v>
      </c>
      <c r="E74" s="14">
        <f t="shared" si="3"/>
        <v>13565.999999999998</v>
      </c>
      <c r="F74" s="14">
        <f>D74*NEP!$C$6</f>
        <v>732563.99999999988</v>
      </c>
    </row>
    <row r="75" spans="1:6" x14ac:dyDescent="0.45">
      <c r="A75" t="s">
        <v>76</v>
      </c>
      <c r="B75">
        <v>64</v>
      </c>
      <c r="C75">
        <v>2.08</v>
      </c>
      <c r="D75">
        <f t="shared" si="2"/>
        <v>133.12</v>
      </c>
      <c r="E75" s="14">
        <f t="shared" si="3"/>
        <v>11065.6</v>
      </c>
      <c r="F75" s="14">
        <f>D75*NEP!$C$6</f>
        <v>708198.40000000002</v>
      </c>
    </row>
    <row r="76" spans="1:6" x14ac:dyDescent="0.45">
      <c r="A76" t="s">
        <v>77</v>
      </c>
      <c r="B76">
        <v>52</v>
      </c>
      <c r="C76">
        <v>0.87</v>
      </c>
      <c r="D76">
        <f t="shared" si="2"/>
        <v>45.24</v>
      </c>
      <c r="E76" s="14">
        <f t="shared" si="3"/>
        <v>4628.4000000000005</v>
      </c>
      <c r="F76" s="14">
        <f>D76*NEP!$C$6</f>
        <v>240676.80000000002</v>
      </c>
    </row>
    <row r="77" spans="1:6" x14ac:dyDescent="0.45">
      <c r="A77" t="s">
        <v>78</v>
      </c>
      <c r="B77">
        <v>32</v>
      </c>
      <c r="C77">
        <v>0.34</v>
      </c>
      <c r="D77">
        <f t="shared" si="2"/>
        <v>10.88</v>
      </c>
      <c r="E77" s="14">
        <f t="shared" si="3"/>
        <v>1808.8000000000002</v>
      </c>
      <c r="F77" s="14">
        <f>D77*NEP!$C$6</f>
        <v>57881.600000000006</v>
      </c>
    </row>
    <row r="78" spans="1:6" x14ac:dyDescent="0.45">
      <c r="A78" t="s">
        <v>79</v>
      </c>
      <c r="B78">
        <v>85</v>
      </c>
      <c r="C78">
        <v>1.81</v>
      </c>
      <c r="D78">
        <f t="shared" si="2"/>
        <v>153.85</v>
      </c>
      <c r="E78" s="14">
        <f t="shared" si="3"/>
        <v>9629.2000000000007</v>
      </c>
      <c r="F78" s="14">
        <f>D78*NEP!$C$6</f>
        <v>818482</v>
      </c>
    </row>
    <row r="79" spans="1:6" x14ac:dyDescent="0.45">
      <c r="A79" t="s">
        <v>80</v>
      </c>
      <c r="B79">
        <v>80</v>
      </c>
      <c r="C79">
        <v>0.43</v>
      </c>
      <c r="D79">
        <f t="shared" si="2"/>
        <v>34.4</v>
      </c>
      <c r="E79" s="14">
        <f t="shared" si="3"/>
        <v>2287.6</v>
      </c>
      <c r="F79" s="14">
        <f>D79*NEP!$C$6</f>
        <v>183008</v>
      </c>
    </row>
    <row r="80" spans="1:6" x14ac:dyDescent="0.45">
      <c r="A80" t="s">
        <v>81</v>
      </c>
      <c r="B80">
        <v>51</v>
      </c>
      <c r="C80">
        <v>1.1499999999999999</v>
      </c>
      <c r="D80">
        <f t="shared" si="2"/>
        <v>58.65</v>
      </c>
      <c r="E80" s="14">
        <f t="shared" si="3"/>
        <v>6118</v>
      </c>
      <c r="F80" s="14">
        <f>D80*NEP!$C$6</f>
        <v>312018</v>
      </c>
    </row>
    <row r="81" spans="1:6" x14ac:dyDescent="0.45">
      <c r="A81" t="s">
        <v>82</v>
      </c>
      <c r="B81">
        <v>50</v>
      </c>
      <c r="C81">
        <v>0.34</v>
      </c>
      <c r="D81">
        <f t="shared" si="2"/>
        <v>17</v>
      </c>
      <c r="E81" s="14">
        <f t="shared" si="3"/>
        <v>1808.8</v>
      </c>
      <c r="F81" s="14">
        <f>D81*NEP!$C$6</f>
        <v>90440</v>
      </c>
    </row>
    <row r="82" spans="1:6" x14ac:dyDescent="0.45">
      <c r="A82" t="s">
        <v>83</v>
      </c>
      <c r="B82">
        <v>32</v>
      </c>
      <c r="C82">
        <v>0.74</v>
      </c>
      <c r="D82">
        <f t="shared" si="2"/>
        <v>23.68</v>
      </c>
      <c r="E82" s="14">
        <f t="shared" si="3"/>
        <v>3936.7999999999997</v>
      </c>
      <c r="F82" s="14">
        <f>D82*NEP!$C$6</f>
        <v>125977.59999999999</v>
      </c>
    </row>
    <row r="83" spans="1:6" x14ac:dyDescent="0.45">
      <c r="A83" t="s">
        <v>84</v>
      </c>
      <c r="B83">
        <v>34</v>
      </c>
      <c r="C83">
        <v>1.51</v>
      </c>
      <c r="D83">
        <f t="shared" si="2"/>
        <v>51.34</v>
      </c>
      <c r="E83" s="14">
        <f t="shared" si="3"/>
        <v>8033.2000000000016</v>
      </c>
      <c r="F83" s="14">
        <f>D83*NEP!$C$6</f>
        <v>273128.80000000005</v>
      </c>
    </row>
    <row r="84" spans="1:6" x14ac:dyDescent="0.45">
      <c r="A84" t="s">
        <v>85</v>
      </c>
      <c r="B84">
        <v>105</v>
      </c>
      <c r="C84">
        <v>0.56000000000000005</v>
      </c>
      <c r="D84">
        <f t="shared" si="2"/>
        <v>58.800000000000004</v>
      </c>
      <c r="E84" s="14">
        <f t="shared" si="3"/>
        <v>2979.2</v>
      </c>
      <c r="F84" s="14">
        <f>D84*NEP!$C$6</f>
        <v>312816</v>
      </c>
    </row>
    <row r="85" spans="1:6" x14ac:dyDescent="0.45">
      <c r="A85" t="s">
        <v>86</v>
      </c>
      <c r="B85">
        <v>72</v>
      </c>
      <c r="C85">
        <v>0.5</v>
      </c>
      <c r="D85">
        <f t="shared" si="2"/>
        <v>36</v>
      </c>
      <c r="E85" s="14">
        <f t="shared" si="3"/>
        <v>2660</v>
      </c>
      <c r="F85" s="14">
        <f>D85*NEP!$C$6</f>
        <v>191520</v>
      </c>
    </row>
    <row r="86" spans="1:6" x14ac:dyDescent="0.45">
      <c r="A86" t="s">
        <v>87</v>
      </c>
      <c r="B86">
        <v>286</v>
      </c>
      <c r="C86">
        <v>0.25</v>
      </c>
      <c r="D86">
        <f t="shared" si="2"/>
        <v>71.5</v>
      </c>
      <c r="E86" s="14">
        <f t="shared" si="3"/>
        <v>1330</v>
      </c>
      <c r="F86" s="14">
        <f>D86*NEP!$C$6</f>
        <v>380380</v>
      </c>
    </row>
    <row r="87" spans="1:6" x14ac:dyDescent="0.45">
      <c r="A87" t="s">
        <v>88</v>
      </c>
      <c r="B87">
        <v>161</v>
      </c>
      <c r="C87">
        <v>0.93</v>
      </c>
      <c r="D87">
        <f t="shared" si="2"/>
        <v>149.73000000000002</v>
      </c>
      <c r="E87" s="14">
        <f t="shared" si="3"/>
        <v>4947.6000000000004</v>
      </c>
      <c r="F87" s="14">
        <f>D87*NEP!$C$6</f>
        <v>796563.60000000009</v>
      </c>
    </row>
    <row r="88" spans="1:6" x14ac:dyDescent="0.45">
      <c r="A88" t="s">
        <v>89</v>
      </c>
      <c r="B88">
        <v>165</v>
      </c>
      <c r="C88">
        <v>0.23</v>
      </c>
      <c r="D88">
        <f t="shared" si="2"/>
        <v>37.950000000000003</v>
      </c>
      <c r="E88" s="14">
        <f t="shared" si="3"/>
        <v>1223.6000000000001</v>
      </c>
      <c r="F88" s="14">
        <f>D88*NEP!$C$6</f>
        <v>201894.00000000003</v>
      </c>
    </row>
    <row r="89" spans="1:6" x14ac:dyDescent="0.45">
      <c r="A89" t="s">
        <v>90</v>
      </c>
      <c r="B89">
        <v>122</v>
      </c>
      <c r="C89">
        <v>1.44</v>
      </c>
      <c r="D89">
        <f t="shared" si="2"/>
        <v>175.68</v>
      </c>
      <c r="E89" s="14">
        <f t="shared" si="3"/>
        <v>7660.8000000000011</v>
      </c>
      <c r="F89" s="14">
        <f>D89*NEP!$C$6</f>
        <v>934617.60000000009</v>
      </c>
    </row>
    <row r="90" spans="1:6" x14ac:dyDescent="0.45">
      <c r="A90" t="s">
        <v>91</v>
      </c>
      <c r="B90">
        <v>215</v>
      </c>
      <c r="C90">
        <v>0.55000000000000004</v>
      </c>
      <c r="D90">
        <f t="shared" si="2"/>
        <v>118.25000000000001</v>
      </c>
      <c r="E90" s="14">
        <f t="shared" si="3"/>
        <v>2926.0000000000005</v>
      </c>
      <c r="F90" s="14">
        <f>D90*NEP!$C$6</f>
        <v>629090.00000000012</v>
      </c>
    </row>
    <row r="91" spans="1:6" x14ac:dyDescent="0.45">
      <c r="A91" t="s">
        <v>92</v>
      </c>
      <c r="B91">
        <v>476</v>
      </c>
      <c r="C91">
        <v>0.25</v>
      </c>
      <c r="D91">
        <f t="shared" si="2"/>
        <v>119</v>
      </c>
      <c r="E91" s="14">
        <f t="shared" si="3"/>
        <v>1330</v>
      </c>
      <c r="F91" s="14">
        <f>D91*NEP!$C$6</f>
        <v>633080</v>
      </c>
    </row>
    <row r="92" spans="1:6" x14ac:dyDescent="0.45">
      <c r="A92" t="s">
        <v>93</v>
      </c>
      <c r="B92">
        <v>60</v>
      </c>
      <c r="C92">
        <v>3.02</v>
      </c>
      <c r="D92">
        <f t="shared" si="2"/>
        <v>181.2</v>
      </c>
      <c r="E92" s="14">
        <f t="shared" si="3"/>
        <v>16066.399999999998</v>
      </c>
      <c r="F92" s="14">
        <f>D92*NEP!$C$6</f>
        <v>963983.99999999988</v>
      </c>
    </row>
    <row r="93" spans="1:6" x14ac:dyDescent="0.45">
      <c r="A93" t="s">
        <v>94</v>
      </c>
      <c r="B93">
        <v>194</v>
      </c>
      <c r="C93">
        <v>1.59</v>
      </c>
      <c r="D93">
        <f t="shared" si="2"/>
        <v>308.46000000000004</v>
      </c>
      <c r="E93" s="14">
        <f t="shared" si="3"/>
        <v>8458.8000000000011</v>
      </c>
      <c r="F93" s="14">
        <f>D93*NEP!$C$6</f>
        <v>1641007.2000000002</v>
      </c>
    </row>
    <row r="94" spans="1:6" x14ac:dyDescent="0.45">
      <c r="A94" t="s">
        <v>95</v>
      </c>
      <c r="B94">
        <v>30</v>
      </c>
      <c r="C94">
        <v>2.04</v>
      </c>
      <c r="D94">
        <f t="shared" si="2"/>
        <v>61.2</v>
      </c>
      <c r="E94" s="14">
        <f t="shared" si="3"/>
        <v>10852.8</v>
      </c>
      <c r="F94" s="14">
        <f>D94*NEP!$C$6</f>
        <v>325584</v>
      </c>
    </row>
    <row r="95" spans="1:6" x14ac:dyDescent="0.45">
      <c r="A95" t="s">
        <v>96</v>
      </c>
      <c r="B95">
        <v>42</v>
      </c>
      <c r="C95">
        <v>0.86</v>
      </c>
      <c r="D95">
        <f t="shared" si="2"/>
        <v>36.119999999999997</v>
      </c>
      <c r="E95" s="14">
        <f t="shared" si="3"/>
        <v>4575.2</v>
      </c>
      <c r="F95" s="14">
        <f>D95*NEP!$C$6</f>
        <v>192158.4</v>
      </c>
    </row>
    <row r="96" spans="1:6" x14ac:dyDescent="0.45">
      <c r="A96" t="s">
        <v>97</v>
      </c>
      <c r="B96">
        <v>46</v>
      </c>
      <c r="C96">
        <v>2.69</v>
      </c>
      <c r="D96">
        <f t="shared" si="2"/>
        <v>123.74</v>
      </c>
      <c r="E96" s="14">
        <f t="shared" si="3"/>
        <v>14310.8</v>
      </c>
      <c r="F96" s="14">
        <f>D96*NEP!$C$6</f>
        <v>658296.79999999993</v>
      </c>
    </row>
    <row r="97" spans="1:6" x14ac:dyDescent="0.45">
      <c r="A97" t="s">
        <v>98</v>
      </c>
      <c r="B97">
        <v>95</v>
      </c>
      <c r="C97">
        <v>0.64</v>
      </c>
      <c r="D97">
        <f t="shared" si="2"/>
        <v>60.800000000000004</v>
      </c>
      <c r="E97" s="14">
        <f t="shared" si="3"/>
        <v>3404.8</v>
      </c>
      <c r="F97" s="14">
        <f>D97*NEP!$C$6</f>
        <v>323456</v>
      </c>
    </row>
    <row r="98" spans="1:6" x14ac:dyDescent="0.45">
      <c r="A98" t="s">
        <v>99</v>
      </c>
      <c r="B98">
        <v>63</v>
      </c>
      <c r="C98">
        <v>1.86</v>
      </c>
      <c r="D98">
        <f t="shared" si="2"/>
        <v>117.18</v>
      </c>
      <c r="E98" s="14">
        <f t="shared" si="3"/>
        <v>9895.2000000000007</v>
      </c>
      <c r="F98" s="14">
        <f>D98*NEP!$C$6</f>
        <v>623397.60000000009</v>
      </c>
    </row>
    <row r="99" spans="1:6" x14ac:dyDescent="0.45">
      <c r="A99" t="s">
        <v>100</v>
      </c>
      <c r="B99">
        <v>120</v>
      </c>
      <c r="C99">
        <v>0.64</v>
      </c>
      <c r="D99">
        <f t="shared" si="2"/>
        <v>76.8</v>
      </c>
      <c r="E99" s="14">
        <f t="shared" si="3"/>
        <v>3404.8</v>
      </c>
      <c r="F99" s="14">
        <f>D99*NEP!$C$6</f>
        <v>408576</v>
      </c>
    </row>
    <row r="100" spans="1:6" x14ac:dyDescent="0.45">
      <c r="A100" t="s">
        <v>101</v>
      </c>
      <c r="B100">
        <v>52</v>
      </c>
      <c r="C100">
        <v>3.4</v>
      </c>
      <c r="D100">
        <f t="shared" si="2"/>
        <v>176.79999999999998</v>
      </c>
      <c r="E100" s="14">
        <f t="shared" si="3"/>
        <v>18087.999999999996</v>
      </c>
      <c r="F100" s="14">
        <f>D100*NEP!$C$6</f>
        <v>940575.99999999988</v>
      </c>
    </row>
    <row r="101" spans="1:6" x14ac:dyDescent="0.45">
      <c r="A101" t="s">
        <v>102</v>
      </c>
      <c r="B101">
        <v>77</v>
      </c>
      <c r="C101">
        <v>3.66</v>
      </c>
      <c r="D101">
        <f t="shared" si="2"/>
        <v>281.82</v>
      </c>
      <c r="E101" s="14">
        <f t="shared" si="3"/>
        <v>19471.199999999997</v>
      </c>
      <c r="F101" s="14">
        <f>D101*NEP!$C$6</f>
        <v>1499282.4</v>
      </c>
    </row>
    <row r="102" spans="1:6" x14ac:dyDescent="0.45">
      <c r="A102" t="s">
        <v>103</v>
      </c>
      <c r="B102">
        <v>47</v>
      </c>
      <c r="C102">
        <v>3.79</v>
      </c>
      <c r="D102">
        <f t="shared" si="2"/>
        <v>178.13</v>
      </c>
      <c r="E102" s="14">
        <f t="shared" si="3"/>
        <v>20162.8</v>
      </c>
      <c r="F102" s="14">
        <f>D102*NEP!$C$6</f>
        <v>947651.6</v>
      </c>
    </row>
    <row r="103" spans="1:6" x14ac:dyDescent="0.45">
      <c r="A103" t="s">
        <v>104</v>
      </c>
      <c r="B103">
        <v>57</v>
      </c>
      <c r="C103">
        <v>2.72</v>
      </c>
      <c r="D103">
        <f t="shared" si="2"/>
        <v>155.04000000000002</v>
      </c>
      <c r="E103" s="14">
        <f t="shared" si="3"/>
        <v>14470.400000000003</v>
      </c>
      <c r="F103" s="14">
        <f>D103*NEP!$C$6</f>
        <v>824812.80000000016</v>
      </c>
    </row>
    <row r="104" spans="1:6" x14ac:dyDescent="0.45">
      <c r="A104" t="s">
        <v>105</v>
      </c>
      <c r="B104">
        <v>41</v>
      </c>
      <c r="C104">
        <v>2.09</v>
      </c>
      <c r="D104">
        <f t="shared" si="2"/>
        <v>85.69</v>
      </c>
      <c r="E104" s="14">
        <f t="shared" si="3"/>
        <v>11118.8</v>
      </c>
      <c r="F104" s="14">
        <f>D104*NEP!$C$6</f>
        <v>455870.8</v>
      </c>
    </row>
    <row r="105" spans="1:6" x14ac:dyDescent="0.45">
      <c r="A105" t="s">
        <v>106</v>
      </c>
      <c r="B105">
        <v>49</v>
      </c>
      <c r="C105">
        <v>1.76</v>
      </c>
      <c r="D105">
        <f t="shared" si="2"/>
        <v>86.24</v>
      </c>
      <c r="E105" s="14">
        <f t="shared" si="3"/>
        <v>9363.1999999999989</v>
      </c>
      <c r="F105" s="14">
        <f>D105*NEP!$C$6</f>
        <v>458796.79999999999</v>
      </c>
    </row>
    <row r="106" spans="1:6" x14ac:dyDescent="0.45">
      <c r="A106" t="s">
        <v>107</v>
      </c>
      <c r="B106">
        <v>58</v>
      </c>
      <c r="C106">
        <v>1.4</v>
      </c>
      <c r="D106">
        <f t="shared" si="2"/>
        <v>81.199999999999989</v>
      </c>
      <c r="E106" s="14">
        <f t="shared" si="3"/>
        <v>7447.9999999999991</v>
      </c>
      <c r="F106" s="14">
        <f>D106*NEP!$C$6</f>
        <v>431983.99999999994</v>
      </c>
    </row>
    <row r="107" spans="1:6" x14ac:dyDescent="0.45">
      <c r="A107" t="s">
        <v>108</v>
      </c>
      <c r="B107">
        <v>50</v>
      </c>
      <c r="C107">
        <v>1.3</v>
      </c>
      <c r="D107">
        <f t="shared" si="2"/>
        <v>65</v>
      </c>
      <c r="E107" s="14">
        <f t="shared" si="3"/>
        <v>6916</v>
      </c>
      <c r="F107" s="14">
        <f>D107*NEP!$C$6</f>
        <v>345800</v>
      </c>
    </row>
    <row r="108" spans="1:6" x14ac:dyDescent="0.45">
      <c r="A108" t="s">
        <v>109</v>
      </c>
      <c r="B108">
        <v>71</v>
      </c>
      <c r="C108">
        <v>1.01</v>
      </c>
      <c r="D108">
        <f t="shared" si="2"/>
        <v>71.709999999999994</v>
      </c>
      <c r="E108" s="14">
        <f t="shared" si="3"/>
        <v>5373.1999999999989</v>
      </c>
      <c r="F108" s="14">
        <f>D108*NEP!$C$6</f>
        <v>381497.19999999995</v>
      </c>
    </row>
    <row r="109" spans="1:6" x14ac:dyDescent="0.45">
      <c r="A109" t="s">
        <v>110</v>
      </c>
      <c r="B109">
        <v>31</v>
      </c>
      <c r="C109">
        <v>1.1299999999999999</v>
      </c>
      <c r="D109">
        <f t="shared" si="2"/>
        <v>35.029999999999994</v>
      </c>
      <c r="E109" s="14">
        <f t="shared" si="3"/>
        <v>6011.5999999999995</v>
      </c>
      <c r="F109" s="14">
        <f>D109*NEP!$C$6</f>
        <v>186359.59999999998</v>
      </c>
    </row>
    <row r="110" spans="1:6" x14ac:dyDescent="0.45">
      <c r="A110" t="s">
        <v>111</v>
      </c>
      <c r="B110">
        <v>316</v>
      </c>
      <c r="C110">
        <v>0.83</v>
      </c>
      <c r="D110">
        <f t="shared" si="2"/>
        <v>262.27999999999997</v>
      </c>
      <c r="E110" s="14">
        <f t="shared" si="3"/>
        <v>4415.5999999999995</v>
      </c>
      <c r="F110" s="14">
        <f>D110*NEP!$C$6</f>
        <v>1395329.5999999999</v>
      </c>
    </row>
    <row r="111" spans="1:6" x14ac:dyDescent="0.45">
      <c r="A111" t="s">
        <v>112</v>
      </c>
      <c r="B111">
        <v>57</v>
      </c>
      <c r="C111">
        <v>3.79</v>
      </c>
      <c r="D111">
        <f t="shared" si="2"/>
        <v>216.03</v>
      </c>
      <c r="E111" s="14">
        <f t="shared" si="3"/>
        <v>20162.800000000003</v>
      </c>
      <c r="F111" s="14">
        <f>D111*NEP!$C$6</f>
        <v>1149279.6000000001</v>
      </c>
    </row>
    <row r="112" spans="1:6" x14ac:dyDescent="0.45">
      <c r="A112" t="s">
        <v>113</v>
      </c>
      <c r="B112">
        <v>99</v>
      </c>
      <c r="C112">
        <v>0.28999999999999998</v>
      </c>
      <c r="D112">
        <f t="shared" si="2"/>
        <v>28.709999999999997</v>
      </c>
      <c r="E112" s="14">
        <f t="shared" si="3"/>
        <v>1542.7999999999997</v>
      </c>
      <c r="F112" s="14">
        <f>D112*NEP!$C$6</f>
        <v>152737.19999999998</v>
      </c>
    </row>
    <row r="113" spans="1:6" x14ac:dyDescent="0.45">
      <c r="A113" t="s">
        <v>114</v>
      </c>
      <c r="B113">
        <v>86</v>
      </c>
      <c r="C113">
        <v>1.34</v>
      </c>
      <c r="D113">
        <f t="shared" si="2"/>
        <v>115.24000000000001</v>
      </c>
      <c r="E113" s="14">
        <f t="shared" si="3"/>
        <v>7128.8</v>
      </c>
      <c r="F113" s="14">
        <f>D113*NEP!$C$6</f>
        <v>613076.80000000005</v>
      </c>
    </row>
    <row r="114" spans="1:6" x14ac:dyDescent="0.45">
      <c r="A114" t="s">
        <v>115</v>
      </c>
      <c r="B114">
        <v>454</v>
      </c>
      <c r="C114">
        <v>0.33</v>
      </c>
      <c r="D114">
        <f t="shared" si="2"/>
        <v>149.82</v>
      </c>
      <c r="E114" s="14">
        <f t="shared" si="3"/>
        <v>1755.5999999999997</v>
      </c>
      <c r="F114" s="14">
        <f>D114*NEP!$C$6</f>
        <v>797042.39999999991</v>
      </c>
    </row>
    <row r="115" spans="1:6" x14ac:dyDescent="0.45">
      <c r="A115" t="s">
        <v>116</v>
      </c>
      <c r="B115">
        <v>44</v>
      </c>
      <c r="C115">
        <v>1.27</v>
      </c>
      <c r="D115">
        <f t="shared" si="2"/>
        <v>55.88</v>
      </c>
      <c r="E115" s="14">
        <f t="shared" si="3"/>
        <v>6756.4000000000005</v>
      </c>
      <c r="F115" s="14">
        <f>D115*NEP!$C$6</f>
        <v>297281.60000000003</v>
      </c>
    </row>
    <row r="116" spans="1:6" x14ac:dyDescent="0.45">
      <c r="A116" t="s">
        <v>117</v>
      </c>
      <c r="B116">
        <v>77</v>
      </c>
      <c r="C116">
        <v>0.33</v>
      </c>
      <c r="D116">
        <f t="shared" si="2"/>
        <v>25.41</v>
      </c>
      <c r="E116" s="14">
        <f t="shared" si="3"/>
        <v>1755.6000000000001</v>
      </c>
      <c r="F116" s="14">
        <f>D116*NEP!$C$6</f>
        <v>135181.20000000001</v>
      </c>
    </row>
    <row r="117" spans="1:6" x14ac:dyDescent="0.45">
      <c r="A117" t="s">
        <v>118</v>
      </c>
      <c r="B117">
        <v>259</v>
      </c>
      <c r="C117">
        <v>0.27</v>
      </c>
      <c r="D117">
        <f t="shared" si="2"/>
        <v>69.930000000000007</v>
      </c>
      <c r="E117" s="14">
        <f t="shared" si="3"/>
        <v>1436.4</v>
      </c>
      <c r="F117" s="14">
        <f>D117*NEP!$C$6</f>
        <v>372027.60000000003</v>
      </c>
    </row>
    <row r="118" spans="1:6" x14ac:dyDescent="0.45">
      <c r="A118" t="s">
        <v>119</v>
      </c>
      <c r="B118">
        <v>31</v>
      </c>
      <c r="C118">
        <v>1.4</v>
      </c>
      <c r="D118">
        <f t="shared" si="2"/>
        <v>43.4</v>
      </c>
      <c r="E118" s="14">
        <f t="shared" si="3"/>
        <v>7448</v>
      </c>
      <c r="F118" s="14">
        <f>D118*NEP!$C$6</f>
        <v>230888</v>
      </c>
    </row>
    <row r="119" spans="1:6" x14ac:dyDescent="0.45">
      <c r="A119" t="s">
        <v>120</v>
      </c>
      <c r="B119">
        <v>41</v>
      </c>
      <c r="C119">
        <v>0.41</v>
      </c>
      <c r="D119">
        <f t="shared" si="2"/>
        <v>16.809999999999999</v>
      </c>
      <c r="E119" s="14">
        <f t="shared" si="3"/>
        <v>2181.1999999999998</v>
      </c>
      <c r="F119" s="14">
        <f>D119*NEP!$C$6</f>
        <v>89429.2</v>
      </c>
    </row>
    <row r="120" spans="1:6" x14ac:dyDescent="0.45">
      <c r="A120" t="s">
        <v>121</v>
      </c>
      <c r="B120">
        <v>35</v>
      </c>
      <c r="C120">
        <v>0.63</v>
      </c>
      <c r="D120">
        <f t="shared" si="2"/>
        <v>22.05</v>
      </c>
      <c r="E120" s="14">
        <f t="shared" si="3"/>
        <v>3351.6</v>
      </c>
      <c r="F120" s="14">
        <f>D120*NEP!$C$6</f>
        <v>117306</v>
      </c>
    </row>
    <row r="121" spans="1:6" x14ac:dyDescent="0.45">
      <c r="A121" t="s">
        <v>122</v>
      </c>
      <c r="B121">
        <v>81</v>
      </c>
      <c r="C121">
        <v>0.28999999999999998</v>
      </c>
      <c r="D121">
        <f t="shared" si="2"/>
        <v>23.49</v>
      </c>
      <c r="E121" s="14">
        <f t="shared" si="3"/>
        <v>1542.8</v>
      </c>
      <c r="F121" s="14">
        <f>D121*NEP!$C$6</f>
        <v>124966.79999999999</v>
      </c>
    </row>
    <row r="122" spans="1:6" x14ac:dyDescent="0.45">
      <c r="A122" t="s">
        <v>123</v>
      </c>
      <c r="B122">
        <v>30</v>
      </c>
      <c r="C122">
        <v>1.89</v>
      </c>
      <c r="D122">
        <f t="shared" si="2"/>
        <v>56.699999999999996</v>
      </c>
      <c r="E122" s="14">
        <f t="shared" si="3"/>
        <v>10054.799999999999</v>
      </c>
      <c r="F122" s="14">
        <f>D122*NEP!$C$6</f>
        <v>301644</v>
      </c>
    </row>
    <row r="123" spans="1:6" x14ac:dyDescent="0.45">
      <c r="A123" t="s">
        <v>124</v>
      </c>
      <c r="B123">
        <v>49</v>
      </c>
      <c r="C123">
        <v>0.49</v>
      </c>
      <c r="D123">
        <f t="shared" si="2"/>
        <v>24.009999999999998</v>
      </c>
      <c r="E123" s="14">
        <f t="shared" si="3"/>
        <v>2606.7999999999997</v>
      </c>
      <c r="F123" s="14">
        <f>D123*NEP!$C$6</f>
        <v>127733.19999999998</v>
      </c>
    </row>
    <row r="124" spans="1:6" x14ac:dyDescent="0.45">
      <c r="A124" t="s">
        <v>125</v>
      </c>
      <c r="B124">
        <v>53</v>
      </c>
      <c r="C124">
        <v>0.25</v>
      </c>
      <c r="D124">
        <f t="shared" si="2"/>
        <v>13.25</v>
      </c>
      <c r="E124" s="14">
        <f t="shared" si="3"/>
        <v>1330</v>
      </c>
      <c r="F124" s="14">
        <f>D124*NEP!$C$6</f>
        <v>70490</v>
      </c>
    </row>
    <row r="125" spans="1:6" x14ac:dyDescent="0.45">
      <c r="A125" t="s">
        <v>126</v>
      </c>
      <c r="B125">
        <v>34</v>
      </c>
      <c r="C125">
        <v>0.36</v>
      </c>
      <c r="D125">
        <f t="shared" si="2"/>
        <v>12.24</v>
      </c>
      <c r="E125" s="14">
        <f t="shared" si="3"/>
        <v>1915.2</v>
      </c>
      <c r="F125" s="14">
        <f>D125*NEP!$C$6</f>
        <v>65116.800000000003</v>
      </c>
    </row>
    <row r="126" spans="1:6" x14ac:dyDescent="0.45">
      <c r="A126" t="s">
        <v>127</v>
      </c>
      <c r="B126">
        <v>253</v>
      </c>
      <c r="C126">
        <v>2.08</v>
      </c>
      <c r="D126">
        <f t="shared" si="2"/>
        <v>526.24</v>
      </c>
      <c r="E126" s="14">
        <f t="shared" si="3"/>
        <v>11065.6</v>
      </c>
      <c r="F126" s="14">
        <f>D126*NEP!$C$6</f>
        <v>2799596.8000000003</v>
      </c>
    </row>
    <row r="127" spans="1:6" x14ac:dyDescent="0.45">
      <c r="A127" t="s">
        <v>128</v>
      </c>
      <c r="B127">
        <v>271</v>
      </c>
      <c r="C127">
        <v>1.07</v>
      </c>
      <c r="D127">
        <f t="shared" si="2"/>
        <v>289.97000000000003</v>
      </c>
      <c r="E127" s="14">
        <f t="shared" si="3"/>
        <v>5692.4000000000005</v>
      </c>
      <c r="F127" s="14">
        <f>D127*NEP!$C$6</f>
        <v>1542640.4000000001</v>
      </c>
    </row>
    <row r="128" spans="1:6" x14ac:dyDescent="0.45">
      <c r="A128" t="s">
        <v>129</v>
      </c>
      <c r="B128">
        <v>91</v>
      </c>
      <c r="C128">
        <v>1.24</v>
      </c>
      <c r="D128">
        <f t="shared" si="2"/>
        <v>112.84</v>
      </c>
      <c r="E128" s="14">
        <f t="shared" si="3"/>
        <v>6596.8</v>
      </c>
      <c r="F128" s="14">
        <f>D128*NEP!$C$6</f>
        <v>600308.80000000005</v>
      </c>
    </row>
    <row r="129" spans="1:6" x14ac:dyDescent="0.45">
      <c r="A129" t="s">
        <v>130</v>
      </c>
      <c r="B129">
        <v>149</v>
      </c>
      <c r="C129">
        <v>0.83</v>
      </c>
      <c r="D129">
        <f t="shared" si="2"/>
        <v>123.66999999999999</v>
      </c>
      <c r="E129" s="14">
        <f t="shared" si="3"/>
        <v>4415.5999999999995</v>
      </c>
      <c r="F129" s="14">
        <f>D129*NEP!$C$6</f>
        <v>657924.39999999991</v>
      </c>
    </row>
    <row r="130" spans="1:6" x14ac:dyDescent="0.45">
      <c r="A130" t="s">
        <v>131</v>
      </c>
      <c r="B130">
        <v>127</v>
      </c>
      <c r="C130">
        <v>0.66</v>
      </c>
      <c r="D130">
        <f t="shared" si="2"/>
        <v>83.820000000000007</v>
      </c>
      <c r="E130" s="14">
        <f t="shared" si="3"/>
        <v>3511.2000000000003</v>
      </c>
      <c r="F130" s="14">
        <f>D130*NEP!$C$6</f>
        <v>445922.4</v>
      </c>
    </row>
    <row r="131" spans="1:6" x14ac:dyDescent="0.45">
      <c r="A131" t="s">
        <v>132</v>
      </c>
      <c r="B131">
        <v>83</v>
      </c>
      <c r="C131">
        <v>0.84</v>
      </c>
      <c r="D131">
        <f t="shared" ref="D131:D194" si="4">C131*B131</f>
        <v>69.72</v>
      </c>
      <c r="E131" s="14">
        <f t="shared" ref="E131:E194" si="5">F131/B131</f>
        <v>4468.7999999999993</v>
      </c>
      <c r="F131" s="14">
        <f>D131*NEP!$C$6</f>
        <v>370910.39999999997</v>
      </c>
    </row>
    <row r="132" spans="1:6" x14ac:dyDescent="0.45">
      <c r="A132" t="s">
        <v>133</v>
      </c>
      <c r="B132">
        <v>313</v>
      </c>
      <c r="C132">
        <v>0.45</v>
      </c>
      <c r="D132">
        <f t="shared" si="4"/>
        <v>140.85</v>
      </c>
      <c r="E132" s="14">
        <f t="shared" si="5"/>
        <v>2394</v>
      </c>
      <c r="F132" s="14">
        <f>D132*NEP!$C$6</f>
        <v>749322</v>
      </c>
    </row>
    <row r="133" spans="1:6" x14ac:dyDescent="0.45">
      <c r="A133" t="s">
        <v>134</v>
      </c>
      <c r="B133">
        <v>33</v>
      </c>
      <c r="C133">
        <v>1.19</v>
      </c>
      <c r="D133">
        <f t="shared" si="4"/>
        <v>39.269999999999996</v>
      </c>
      <c r="E133" s="14">
        <f t="shared" si="5"/>
        <v>6330.7999999999993</v>
      </c>
      <c r="F133" s="14">
        <f>D133*NEP!$C$6</f>
        <v>208916.39999999997</v>
      </c>
    </row>
    <row r="134" spans="1:6" x14ac:dyDescent="0.45">
      <c r="A134" t="s">
        <v>135</v>
      </c>
      <c r="B134">
        <v>142</v>
      </c>
      <c r="C134">
        <v>1.42</v>
      </c>
      <c r="D134">
        <f t="shared" si="4"/>
        <v>201.64</v>
      </c>
      <c r="E134" s="14">
        <f t="shared" si="5"/>
        <v>7554.3999999999987</v>
      </c>
      <c r="F134" s="14">
        <f>D134*NEP!$C$6</f>
        <v>1072724.7999999998</v>
      </c>
    </row>
    <row r="135" spans="1:6" x14ac:dyDescent="0.45">
      <c r="A135" t="s">
        <v>136</v>
      </c>
      <c r="B135">
        <v>235</v>
      </c>
      <c r="C135">
        <v>0.56999999999999995</v>
      </c>
      <c r="D135">
        <f t="shared" si="4"/>
        <v>133.94999999999999</v>
      </c>
      <c r="E135" s="14">
        <f t="shared" si="5"/>
        <v>3032.3999999999996</v>
      </c>
      <c r="F135" s="14">
        <f>D135*NEP!$C$6</f>
        <v>712613.99999999988</v>
      </c>
    </row>
    <row r="136" spans="1:6" x14ac:dyDescent="0.45">
      <c r="A136" t="s">
        <v>137</v>
      </c>
      <c r="B136">
        <v>184</v>
      </c>
      <c r="C136">
        <v>0.25</v>
      </c>
      <c r="D136">
        <f t="shared" si="4"/>
        <v>46</v>
      </c>
      <c r="E136" s="14">
        <f t="shared" si="5"/>
        <v>1330</v>
      </c>
      <c r="F136" s="14">
        <f>D136*NEP!$C$6</f>
        <v>244720</v>
      </c>
    </row>
    <row r="137" spans="1:6" x14ac:dyDescent="0.45">
      <c r="A137" t="s">
        <v>138</v>
      </c>
      <c r="B137">
        <v>81</v>
      </c>
      <c r="C137">
        <v>0.28000000000000003</v>
      </c>
      <c r="D137">
        <f t="shared" si="4"/>
        <v>22.680000000000003</v>
      </c>
      <c r="E137" s="14">
        <f t="shared" si="5"/>
        <v>1489.6000000000004</v>
      </c>
      <c r="F137" s="14">
        <f>D137*NEP!$C$6</f>
        <v>120657.60000000002</v>
      </c>
    </row>
    <row r="138" spans="1:6" x14ac:dyDescent="0.45">
      <c r="A138" t="s">
        <v>139</v>
      </c>
      <c r="B138">
        <v>98</v>
      </c>
      <c r="C138">
        <v>2.2799999999999998</v>
      </c>
      <c r="D138">
        <f t="shared" si="4"/>
        <v>223.43999999999997</v>
      </c>
      <c r="E138" s="14">
        <f t="shared" si="5"/>
        <v>12129.599999999999</v>
      </c>
      <c r="F138" s="14">
        <f>D138*NEP!$C$6</f>
        <v>1188700.7999999998</v>
      </c>
    </row>
    <row r="139" spans="1:6" x14ac:dyDescent="0.45">
      <c r="A139" t="s">
        <v>140</v>
      </c>
      <c r="B139">
        <v>62</v>
      </c>
      <c r="C139">
        <v>2.04</v>
      </c>
      <c r="D139">
        <f t="shared" si="4"/>
        <v>126.48</v>
      </c>
      <c r="E139" s="14">
        <f t="shared" si="5"/>
        <v>10852.8</v>
      </c>
      <c r="F139" s="14">
        <f>D139*NEP!$C$6</f>
        <v>672873.6</v>
      </c>
    </row>
    <row r="140" spans="1:6" x14ac:dyDescent="0.45">
      <c r="A140" t="s">
        <v>141</v>
      </c>
      <c r="B140">
        <v>107</v>
      </c>
      <c r="C140">
        <v>0.83</v>
      </c>
      <c r="D140">
        <f t="shared" si="4"/>
        <v>88.81</v>
      </c>
      <c r="E140" s="14">
        <f t="shared" si="5"/>
        <v>4415.6000000000004</v>
      </c>
      <c r="F140" s="14">
        <f>D140*NEP!$C$6</f>
        <v>472469.2</v>
      </c>
    </row>
    <row r="141" spans="1:6" x14ac:dyDescent="0.45">
      <c r="A141" t="s">
        <v>142</v>
      </c>
      <c r="B141">
        <v>41</v>
      </c>
      <c r="C141">
        <v>1.97</v>
      </c>
      <c r="D141">
        <f t="shared" si="4"/>
        <v>80.77</v>
      </c>
      <c r="E141" s="14">
        <f t="shared" si="5"/>
        <v>10480.4</v>
      </c>
      <c r="F141" s="14">
        <f>D141*NEP!$C$6</f>
        <v>429696.39999999997</v>
      </c>
    </row>
    <row r="142" spans="1:6" x14ac:dyDescent="0.45">
      <c r="A142" t="s">
        <v>143</v>
      </c>
      <c r="B142">
        <v>61</v>
      </c>
      <c r="C142">
        <v>0.73</v>
      </c>
      <c r="D142">
        <f t="shared" si="4"/>
        <v>44.53</v>
      </c>
      <c r="E142" s="14">
        <f t="shared" si="5"/>
        <v>3883.6</v>
      </c>
      <c r="F142" s="14">
        <f>D142*NEP!$C$6</f>
        <v>236899.6</v>
      </c>
    </row>
    <row r="143" spans="1:6" x14ac:dyDescent="0.45">
      <c r="A143" t="s">
        <v>144</v>
      </c>
      <c r="B143">
        <v>77</v>
      </c>
      <c r="C143">
        <v>0.26</v>
      </c>
      <c r="D143">
        <f t="shared" si="4"/>
        <v>20.02</v>
      </c>
      <c r="E143" s="14">
        <f t="shared" si="5"/>
        <v>1383.1999999999998</v>
      </c>
      <c r="F143" s="14">
        <f>D143*NEP!$C$6</f>
        <v>106506.4</v>
      </c>
    </row>
    <row r="144" spans="1:6" x14ac:dyDescent="0.45">
      <c r="A144" t="s">
        <v>145</v>
      </c>
      <c r="B144">
        <v>46</v>
      </c>
      <c r="C144">
        <v>1.57</v>
      </c>
      <c r="D144">
        <f t="shared" si="4"/>
        <v>72.22</v>
      </c>
      <c r="E144" s="14">
        <f t="shared" si="5"/>
        <v>8352.4</v>
      </c>
      <c r="F144" s="14">
        <f>D144*NEP!$C$6</f>
        <v>384210.39999999997</v>
      </c>
    </row>
    <row r="145" spans="1:6" x14ac:dyDescent="0.45">
      <c r="A145" t="s">
        <v>146</v>
      </c>
      <c r="B145">
        <v>43</v>
      </c>
      <c r="C145">
        <v>1.97</v>
      </c>
      <c r="D145">
        <f t="shared" si="4"/>
        <v>84.71</v>
      </c>
      <c r="E145" s="14">
        <f t="shared" si="5"/>
        <v>10480.4</v>
      </c>
      <c r="F145" s="14">
        <f>D145*NEP!$C$6</f>
        <v>450657.19999999995</v>
      </c>
    </row>
    <row r="146" spans="1:6" x14ac:dyDescent="0.45">
      <c r="A146" t="s">
        <v>147</v>
      </c>
      <c r="B146">
        <v>137</v>
      </c>
      <c r="C146">
        <v>1.06</v>
      </c>
      <c r="D146">
        <f t="shared" si="4"/>
        <v>145.22</v>
      </c>
      <c r="E146" s="14">
        <f t="shared" si="5"/>
        <v>5639.2</v>
      </c>
      <c r="F146" s="14">
        <f>D146*NEP!$C$6</f>
        <v>772570.4</v>
      </c>
    </row>
    <row r="147" spans="1:6" x14ac:dyDescent="0.45">
      <c r="A147" t="s">
        <v>148</v>
      </c>
      <c r="B147">
        <v>149</v>
      </c>
      <c r="C147">
        <v>0.84</v>
      </c>
      <c r="D147">
        <f t="shared" si="4"/>
        <v>125.16</v>
      </c>
      <c r="E147" s="14">
        <f t="shared" si="5"/>
        <v>4468.7999999999993</v>
      </c>
      <c r="F147" s="14">
        <f>D147*NEP!$C$6</f>
        <v>665851.19999999995</v>
      </c>
    </row>
    <row r="148" spans="1:6" x14ac:dyDescent="0.45">
      <c r="A148" t="s">
        <v>149</v>
      </c>
      <c r="B148">
        <v>30</v>
      </c>
      <c r="C148">
        <v>1.39</v>
      </c>
      <c r="D148">
        <f t="shared" si="4"/>
        <v>41.699999999999996</v>
      </c>
      <c r="E148" s="14">
        <f t="shared" si="5"/>
        <v>7394.7999999999993</v>
      </c>
      <c r="F148" s="14">
        <f>D148*NEP!$C$6</f>
        <v>221843.99999999997</v>
      </c>
    </row>
    <row r="149" spans="1:6" x14ac:dyDescent="0.45">
      <c r="A149" t="s">
        <v>150</v>
      </c>
      <c r="B149">
        <v>115</v>
      </c>
      <c r="C149">
        <v>0.7</v>
      </c>
      <c r="D149">
        <f t="shared" si="4"/>
        <v>80.5</v>
      </c>
      <c r="E149" s="14">
        <f t="shared" si="5"/>
        <v>3724</v>
      </c>
      <c r="F149" s="14">
        <f>D149*NEP!$C$6</f>
        <v>428260</v>
      </c>
    </row>
    <row r="150" spans="1:6" x14ac:dyDescent="0.45">
      <c r="A150" t="s">
        <v>345</v>
      </c>
      <c r="B150">
        <v>34</v>
      </c>
      <c r="C150">
        <v>0.77</v>
      </c>
      <c r="D150">
        <f t="shared" si="4"/>
        <v>26.18</v>
      </c>
      <c r="E150" s="14">
        <f t="shared" si="5"/>
        <v>4096.4000000000005</v>
      </c>
      <c r="F150" s="14">
        <f>D150*NEP!$C$6</f>
        <v>139277.6</v>
      </c>
    </row>
    <row r="151" spans="1:6" x14ac:dyDescent="0.45">
      <c r="A151" t="s">
        <v>151</v>
      </c>
      <c r="B151">
        <v>242</v>
      </c>
      <c r="C151">
        <v>0.23</v>
      </c>
      <c r="D151">
        <f t="shared" si="4"/>
        <v>55.660000000000004</v>
      </c>
      <c r="E151" s="14">
        <f t="shared" si="5"/>
        <v>1223.6000000000001</v>
      </c>
      <c r="F151" s="14">
        <f>D151*NEP!$C$6</f>
        <v>296111.2</v>
      </c>
    </row>
    <row r="152" spans="1:6" x14ac:dyDescent="0.45">
      <c r="A152" t="s">
        <v>152</v>
      </c>
      <c r="B152">
        <v>36</v>
      </c>
      <c r="C152">
        <v>1.6</v>
      </c>
      <c r="D152">
        <f t="shared" si="4"/>
        <v>57.6</v>
      </c>
      <c r="E152" s="14">
        <f t="shared" si="5"/>
        <v>8512</v>
      </c>
      <c r="F152" s="14">
        <f>D152*NEP!$C$6</f>
        <v>306432</v>
      </c>
    </row>
    <row r="153" spans="1:6" x14ac:dyDescent="0.45">
      <c r="A153" t="s">
        <v>153</v>
      </c>
      <c r="B153">
        <v>56</v>
      </c>
      <c r="C153">
        <v>0.68</v>
      </c>
      <c r="D153">
        <f t="shared" si="4"/>
        <v>38.080000000000005</v>
      </c>
      <c r="E153" s="14">
        <f t="shared" si="5"/>
        <v>3617.6000000000008</v>
      </c>
      <c r="F153" s="14">
        <f>D153*NEP!$C$6</f>
        <v>202585.60000000003</v>
      </c>
    </row>
    <row r="154" spans="1:6" x14ac:dyDescent="0.45">
      <c r="A154" t="s">
        <v>154</v>
      </c>
      <c r="B154" s="2">
        <v>10595</v>
      </c>
      <c r="C154">
        <v>0.1</v>
      </c>
      <c r="D154">
        <f t="shared" si="4"/>
        <v>1059.5</v>
      </c>
      <c r="E154" s="14">
        <f t="shared" si="5"/>
        <v>532</v>
      </c>
      <c r="F154" s="14">
        <f>D154*NEP!$C$6</f>
        <v>5636540</v>
      </c>
    </row>
    <row r="155" spans="1:6" x14ac:dyDescent="0.45">
      <c r="A155" t="s">
        <v>155</v>
      </c>
      <c r="B155">
        <v>30</v>
      </c>
      <c r="C155">
        <v>0.56000000000000005</v>
      </c>
      <c r="D155">
        <f t="shared" si="4"/>
        <v>16.8</v>
      </c>
      <c r="E155" s="14">
        <f t="shared" si="5"/>
        <v>2979.2</v>
      </c>
      <c r="F155" s="14">
        <f>D155*NEP!$C$6</f>
        <v>89376</v>
      </c>
    </row>
    <row r="156" spans="1:6" x14ac:dyDescent="0.45">
      <c r="A156" t="s">
        <v>342</v>
      </c>
      <c r="B156">
        <v>56</v>
      </c>
      <c r="C156">
        <v>0.21</v>
      </c>
      <c r="D156">
        <f t="shared" si="4"/>
        <v>11.76</v>
      </c>
      <c r="E156" s="14">
        <f t="shared" si="5"/>
        <v>1117.2</v>
      </c>
      <c r="F156" s="14">
        <f>D156*NEP!$C$6</f>
        <v>62563.199999999997</v>
      </c>
    </row>
    <row r="157" spans="1:6" x14ac:dyDescent="0.45">
      <c r="A157" t="s">
        <v>156</v>
      </c>
      <c r="B157">
        <v>157</v>
      </c>
      <c r="C157">
        <v>1.18</v>
      </c>
      <c r="D157">
        <f t="shared" si="4"/>
        <v>185.26</v>
      </c>
      <c r="E157" s="14">
        <f t="shared" si="5"/>
        <v>6277.5999999999995</v>
      </c>
      <c r="F157" s="14">
        <f>D157*NEP!$C$6</f>
        <v>985583.2</v>
      </c>
    </row>
    <row r="158" spans="1:6" x14ac:dyDescent="0.45">
      <c r="A158" t="s">
        <v>157</v>
      </c>
      <c r="B158">
        <v>197</v>
      </c>
      <c r="C158">
        <v>0.38</v>
      </c>
      <c r="D158">
        <f t="shared" si="4"/>
        <v>74.86</v>
      </c>
      <c r="E158" s="14">
        <f t="shared" si="5"/>
        <v>2021.6000000000001</v>
      </c>
      <c r="F158" s="14">
        <f>D158*NEP!$C$6</f>
        <v>398255.2</v>
      </c>
    </row>
    <row r="159" spans="1:6" x14ac:dyDescent="0.45">
      <c r="A159" t="s">
        <v>158</v>
      </c>
      <c r="B159">
        <v>105</v>
      </c>
      <c r="C159">
        <v>0.15</v>
      </c>
      <c r="D159">
        <f t="shared" si="4"/>
        <v>15.75</v>
      </c>
      <c r="E159" s="14">
        <f t="shared" si="5"/>
        <v>798</v>
      </c>
      <c r="F159" s="14">
        <f>D159*NEP!$C$6</f>
        <v>83790</v>
      </c>
    </row>
    <row r="160" spans="1:6" x14ac:dyDescent="0.45">
      <c r="A160" t="s">
        <v>159</v>
      </c>
      <c r="B160">
        <v>45</v>
      </c>
      <c r="C160">
        <v>1.55</v>
      </c>
      <c r="D160">
        <f t="shared" si="4"/>
        <v>69.75</v>
      </c>
      <c r="E160" s="14">
        <f t="shared" si="5"/>
        <v>8246</v>
      </c>
      <c r="F160" s="14">
        <f>D160*NEP!$C$6</f>
        <v>371070</v>
      </c>
    </row>
    <row r="161" spans="1:6" x14ac:dyDescent="0.45">
      <c r="A161" t="s">
        <v>160</v>
      </c>
      <c r="B161">
        <v>119</v>
      </c>
      <c r="C161">
        <v>0.36</v>
      </c>
      <c r="D161">
        <f t="shared" si="4"/>
        <v>42.839999999999996</v>
      </c>
      <c r="E161" s="14">
        <f t="shared" si="5"/>
        <v>1915.1999999999998</v>
      </c>
      <c r="F161" s="14">
        <f>D161*NEP!$C$6</f>
        <v>227908.8</v>
      </c>
    </row>
    <row r="162" spans="1:6" x14ac:dyDescent="0.45">
      <c r="A162" t="s">
        <v>161</v>
      </c>
      <c r="B162">
        <v>40</v>
      </c>
      <c r="C162">
        <v>1.87</v>
      </c>
      <c r="D162">
        <f t="shared" si="4"/>
        <v>74.800000000000011</v>
      </c>
      <c r="E162" s="14">
        <f t="shared" si="5"/>
        <v>9948.4000000000015</v>
      </c>
      <c r="F162" s="14">
        <f>D162*NEP!$C$6</f>
        <v>397936.00000000006</v>
      </c>
    </row>
    <row r="163" spans="1:6" x14ac:dyDescent="0.45">
      <c r="A163" t="s">
        <v>162</v>
      </c>
      <c r="B163">
        <v>84</v>
      </c>
      <c r="C163">
        <v>0.56000000000000005</v>
      </c>
      <c r="D163">
        <f t="shared" si="4"/>
        <v>47.040000000000006</v>
      </c>
      <c r="E163" s="14">
        <f t="shared" si="5"/>
        <v>2979.2000000000007</v>
      </c>
      <c r="F163" s="14">
        <f>D163*NEP!$C$6</f>
        <v>250252.80000000005</v>
      </c>
    </row>
    <row r="164" spans="1:6" x14ac:dyDescent="0.45">
      <c r="A164" t="s">
        <v>163</v>
      </c>
      <c r="B164">
        <v>44</v>
      </c>
      <c r="C164">
        <v>0.23</v>
      </c>
      <c r="D164">
        <f t="shared" si="4"/>
        <v>10.120000000000001</v>
      </c>
      <c r="E164" s="14">
        <f t="shared" si="5"/>
        <v>1223.6000000000001</v>
      </c>
      <c r="F164" s="14">
        <f>D164*NEP!$C$6</f>
        <v>53838.400000000009</v>
      </c>
    </row>
    <row r="165" spans="1:6" x14ac:dyDescent="0.45">
      <c r="A165" t="s">
        <v>164</v>
      </c>
      <c r="B165">
        <v>59</v>
      </c>
      <c r="C165">
        <v>1.29</v>
      </c>
      <c r="D165">
        <f t="shared" si="4"/>
        <v>76.11</v>
      </c>
      <c r="E165" s="14">
        <f t="shared" si="5"/>
        <v>6862.8</v>
      </c>
      <c r="F165" s="14">
        <f>D165*NEP!$C$6</f>
        <v>404905.2</v>
      </c>
    </row>
    <row r="166" spans="1:6" x14ac:dyDescent="0.45">
      <c r="A166" t="s">
        <v>165</v>
      </c>
      <c r="B166">
        <v>35</v>
      </c>
      <c r="C166">
        <v>0.74</v>
      </c>
      <c r="D166">
        <f t="shared" si="4"/>
        <v>25.9</v>
      </c>
      <c r="E166" s="14">
        <f t="shared" si="5"/>
        <v>3936.8</v>
      </c>
      <c r="F166" s="14">
        <f>D166*NEP!$C$6</f>
        <v>137788</v>
      </c>
    </row>
    <row r="167" spans="1:6" x14ac:dyDescent="0.45">
      <c r="A167" t="s">
        <v>343</v>
      </c>
      <c r="B167">
        <v>46</v>
      </c>
      <c r="C167">
        <v>0.27</v>
      </c>
      <c r="D167">
        <f t="shared" si="4"/>
        <v>12.420000000000002</v>
      </c>
      <c r="E167" s="14">
        <f t="shared" si="5"/>
        <v>1436.4</v>
      </c>
      <c r="F167" s="14">
        <f>D167*NEP!$C$6</f>
        <v>66074.400000000009</v>
      </c>
    </row>
    <row r="168" spans="1:6" x14ac:dyDescent="0.45">
      <c r="A168" t="s">
        <v>166</v>
      </c>
      <c r="B168">
        <v>58</v>
      </c>
      <c r="C168">
        <v>0.4</v>
      </c>
      <c r="D168">
        <f t="shared" si="4"/>
        <v>23.200000000000003</v>
      </c>
      <c r="E168" s="14">
        <f t="shared" si="5"/>
        <v>2128.0000000000005</v>
      </c>
      <c r="F168" s="14">
        <f>D168*NEP!$C$6</f>
        <v>123424.00000000001</v>
      </c>
    </row>
    <row r="169" spans="1:6" x14ac:dyDescent="0.45">
      <c r="A169" t="s">
        <v>167</v>
      </c>
      <c r="B169">
        <v>35</v>
      </c>
      <c r="C169">
        <v>0.38</v>
      </c>
      <c r="D169">
        <f t="shared" si="4"/>
        <v>13.3</v>
      </c>
      <c r="E169" s="14">
        <f t="shared" si="5"/>
        <v>2021.6</v>
      </c>
      <c r="F169" s="14">
        <f>D169*NEP!$C$6</f>
        <v>70756</v>
      </c>
    </row>
    <row r="170" spans="1:6" x14ac:dyDescent="0.45">
      <c r="A170" t="s">
        <v>168</v>
      </c>
      <c r="B170">
        <v>47</v>
      </c>
      <c r="C170">
        <v>0.28999999999999998</v>
      </c>
      <c r="D170">
        <f t="shared" si="4"/>
        <v>13.629999999999999</v>
      </c>
      <c r="E170" s="14">
        <f t="shared" si="5"/>
        <v>1542.7999999999997</v>
      </c>
      <c r="F170" s="14">
        <f>D170*NEP!$C$6</f>
        <v>72511.599999999991</v>
      </c>
    </row>
    <row r="171" spans="1:6" x14ac:dyDescent="0.45">
      <c r="A171" t="s">
        <v>169</v>
      </c>
      <c r="B171">
        <v>96</v>
      </c>
      <c r="C171">
        <v>2.2000000000000002</v>
      </c>
      <c r="D171">
        <f t="shared" si="4"/>
        <v>211.20000000000002</v>
      </c>
      <c r="E171" s="14">
        <f t="shared" si="5"/>
        <v>11704</v>
      </c>
      <c r="F171" s="14">
        <f>D171*NEP!$C$6</f>
        <v>1123584</v>
      </c>
    </row>
    <row r="172" spans="1:6" x14ac:dyDescent="0.45">
      <c r="A172" t="s">
        <v>170</v>
      </c>
      <c r="B172">
        <v>64</v>
      </c>
      <c r="C172">
        <v>1.56</v>
      </c>
      <c r="D172">
        <f t="shared" si="4"/>
        <v>99.84</v>
      </c>
      <c r="E172" s="14">
        <f t="shared" si="5"/>
        <v>8299.2000000000007</v>
      </c>
      <c r="F172" s="14">
        <f>D172*NEP!$C$6</f>
        <v>531148.80000000005</v>
      </c>
    </row>
    <row r="173" spans="1:6" x14ac:dyDescent="0.45">
      <c r="A173" t="s">
        <v>171</v>
      </c>
      <c r="B173">
        <v>48</v>
      </c>
      <c r="C173">
        <v>1.51</v>
      </c>
      <c r="D173">
        <f t="shared" si="4"/>
        <v>72.48</v>
      </c>
      <c r="E173" s="14">
        <f t="shared" si="5"/>
        <v>8033.2000000000007</v>
      </c>
      <c r="F173" s="14">
        <f>D173*NEP!$C$6</f>
        <v>385593.60000000003</v>
      </c>
    </row>
    <row r="174" spans="1:6" x14ac:dyDescent="0.45">
      <c r="A174" t="s">
        <v>172</v>
      </c>
      <c r="B174">
        <v>131</v>
      </c>
      <c r="C174">
        <v>1.44</v>
      </c>
      <c r="D174">
        <f t="shared" si="4"/>
        <v>188.64</v>
      </c>
      <c r="E174" s="14">
        <f t="shared" si="5"/>
        <v>7660.7999999999993</v>
      </c>
      <c r="F174" s="14">
        <f>D174*NEP!$C$6</f>
        <v>1003564.7999999999</v>
      </c>
    </row>
    <row r="175" spans="1:6" x14ac:dyDescent="0.45">
      <c r="A175" t="s">
        <v>173</v>
      </c>
      <c r="B175">
        <v>164</v>
      </c>
      <c r="C175">
        <v>0.62</v>
      </c>
      <c r="D175">
        <f t="shared" si="4"/>
        <v>101.67999999999999</v>
      </c>
      <c r="E175" s="14">
        <f t="shared" si="5"/>
        <v>3298.3999999999996</v>
      </c>
      <c r="F175" s="14">
        <f>D175*NEP!$C$6</f>
        <v>540937.6</v>
      </c>
    </row>
    <row r="176" spans="1:6" x14ac:dyDescent="0.45">
      <c r="A176" t="s">
        <v>174</v>
      </c>
      <c r="B176">
        <v>88</v>
      </c>
      <c r="C176">
        <v>1.03</v>
      </c>
      <c r="D176">
        <f t="shared" si="4"/>
        <v>90.64</v>
      </c>
      <c r="E176" s="14">
        <f t="shared" si="5"/>
        <v>5479.5999999999995</v>
      </c>
      <c r="F176" s="14">
        <f>D176*NEP!$C$6</f>
        <v>482204.8</v>
      </c>
    </row>
    <row r="177" spans="1:6" x14ac:dyDescent="0.45">
      <c r="A177" t="s">
        <v>175</v>
      </c>
      <c r="B177">
        <v>122</v>
      </c>
      <c r="C177">
        <v>0.5</v>
      </c>
      <c r="D177">
        <f t="shared" si="4"/>
        <v>61</v>
      </c>
      <c r="E177" s="14">
        <f t="shared" si="5"/>
        <v>2660</v>
      </c>
      <c r="F177" s="14">
        <f>D177*NEP!$C$6</f>
        <v>324520</v>
      </c>
    </row>
    <row r="178" spans="1:6" x14ac:dyDescent="0.45">
      <c r="A178" t="s">
        <v>176</v>
      </c>
      <c r="B178">
        <v>259</v>
      </c>
      <c r="C178">
        <v>0.48</v>
      </c>
      <c r="D178">
        <f t="shared" si="4"/>
        <v>124.32</v>
      </c>
      <c r="E178" s="14">
        <f t="shared" si="5"/>
        <v>2553.5999999999995</v>
      </c>
      <c r="F178" s="14">
        <f>D178*NEP!$C$6</f>
        <v>661382.39999999991</v>
      </c>
    </row>
    <row r="179" spans="1:6" x14ac:dyDescent="0.45">
      <c r="A179" t="s">
        <v>177</v>
      </c>
      <c r="B179">
        <v>30</v>
      </c>
      <c r="C179">
        <v>0.52</v>
      </c>
      <c r="D179">
        <f t="shared" si="4"/>
        <v>15.600000000000001</v>
      </c>
      <c r="E179" s="14">
        <f t="shared" si="5"/>
        <v>2766.4000000000005</v>
      </c>
      <c r="F179" s="14">
        <f>D179*NEP!$C$6</f>
        <v>82992.000000000015</v>
      </c>
    </row>
    <row r="180" spans="1:6" x14ac:dyDescent="0.45">
      <c r="A180" t="s">
        <v>178</v>
      </c>
      <c r="B180">
        <v>209</v>
      </c>
      <c r="C180">
        <v>0.24</v>
      </c>
      <c r="D180">
        <f t="shared" si="4"/>
        <v>50.16</v>
      </c>
      <c r="E180" s="14">
        <f t="shared" si="5"/>
        <v>1276.7999999999997</v>
      </c>
      <c r="F180" s="14">
        <f>D180*NEP!$C$6</f>
        <v>266851.19999999995</v>
      </c>
    </row>
    <row r="181" spans="1:6" x14ac:dyDescent="0.45">
      <c r="A181" t="s">
        <v>179</v>
      </c>
      <c r="B181" s="2">
        <v>1418</v>
      </c>
      <c r="C181">
        <v>0.51</v>
      </c>
      <c r="D181">
        <f t="shared" si="4"/>
        <v>723.18000000000006</v>
      </c>
      <c r="E181" s="14">
        <f t="shared" si="5"/>
        <v>2713.2000000000003</v>
      </c>
      <c r="F181" s="14">
        <f>D181*NEP!$C$6</f>
        <v>3847317.6000000006</v>
      </c>
    </row>
    <row r="182" spans="1:6" x14ac:dyDescent="0.45">
      <c r="A182" t="s">
        <v>180</v>
      </c>
      <c r="B182">
        <v>100</v>
      </c>
      <c r="C182">
        <v>0.22</v>
      </c>
      <c r="D182">
        <f t="shared" si="4"/>
        <v>22</v>
      </c>
      <c r="E182" s="14">
        <f t="shared" si="5"/>
        <v>1170.4000000000001</v>
      </c>
      <c r="F182" s="14">
        <f>D182*NEP!$C$6</f>
        <v>117040</v>
      </c>
    </row>
    <row r="183" spans="1:6" x14ac:dyDescent="0.45">
      <c r="A183" t="s">
        <v>181</v>
      </c>
      <c r="B183">
        <v>54</v>
      </c>
      <c r="C183">
        <v>1.01</v>
      </c>
      <c r="D183">
        <f t="shared" si="4"/>
        <v>54.54</v>
      </c>
      <c r="E183" s="14">
        <f t="shared" si="5"/>
        <v>5373.2</v>
      </c>
      <c r="F183" s="14">
        <f>D183*NEP!$C$6</f>
        <v>290152.8</v>
      </c>
    </row>
    <row r="184" spans="1:6" x14ac:dyDescent="0.45">
      <c r="A184" t="s">
        <v>182</v>
      </c>
      <c r="B184">
        <v>94</v>
      </c>
      <c r="C184">
        <v>0.34</v>
      </c>
      <c r="D184">
        <f t="shared" si="4"/>
        <v>31.96</v>
      </c>
      <c r="E184" s="14">
        <f t="shared" si="5"/>
        <v>1808.8000000000002</v>
      </c>
      <c r="F184" s="14">
        <f>D184*NEP!$C$6</f>
        <v>170027.2</v>
      </c>
    </row>
    <row r="185" spans="1:6" x14ac:dyDescent="0.45">
      <c r="A185" t="s">
        <v>183</v>
      </c>
      <c r="B185">
        <v>444</v>
      </c>
      <c r="C185">
        <v>0.15</v>
      </c>
      <c r="D185">
        <f t="shared" si="4"/>
        <v>66.599999999999994</v>
      </c>
      <c r="E185" s="14">
        <f t="shared" si="5"/>
        <v>797.99999999999989</v>
      </c>
      <c r="F185" s="14">
        <f>D185*NEP!$C$6</f>
        <v>354311.99999999994</v>
      </c>
    </row>
    <row r="186" spans="1:6" x14ac:dyDescent="0.45">
      <c r="A186" t="s">
        <v>184</v>
      </c>
      <c r="B186">
        <v>80</v>
      </c>
      <c r="C186">
        <v>0.23</v>
      </c>
      <c r="D186">
        <f t="shared" si="4"/>
        <v>18.400000000000002</v>
      </c>
      <c r="E186" s="14">
        <f t="shared" si="5"/>
        <v>1223.6000000000001</v>
      </c>
      <c r="F186" s="14">
        <f>D186*NEP!$C$6</f>
        <v>97888.000000000015</v>
      </c>
    </row>
    <row r="187" spans="1:6" x14ac:dyDescent="0.45">
      <c r="A187" t="s">
        <v>346</v>
      </c>
      <c r="B187">
        <v>69</v>
      </c>
      <c r="C187">
        <v>1.1599999999999999</v>
      </c>
      <c r="D187">
        <f t="shared" si="4"/>
        <v>80.039999999999992</v>
      </c>
      <c r="E187" s="14">
        <f t="shared" si="5"/>
        <v>6171.1999999999989</v>
      </c>
      <c r="F187" s="14">
        <f>D187*NEP!$C$6</f>
        <v>425812.79999999993</v>
      </c>
    </row>
    <row r="188" spans="1:6" x14ac:dyDescent="0.45">
      <c r="A188" t="s">
        <v>185</v>
      </c>
      <c r="B188">
        <v>63</v>
      </c>
      <c r="C188">
        <v>2.65</v>
      </c>
      <c r="D188">
        <f t="shared" si="4"/>
        <v>166.95</v>
      </c>
      <c r="E188" s="14">
        <f t="shared" si="5"/>
        <v>14097.999999999998</v>
      </c>
      <c r="F188" s="14">
        <f>D188*NEP!$C$6</f>
        <v>888173.99999999988</v>
      </c>
    </row>
    <row r="189" spans="1:6" x14ac:dyDescent="0.45">
      <c r="A189" t="s">
        <v>186</v>
      </c>
      <c r="B189">
        <v>69</v>
      </c>
      <c r="C189">
        <v>1.05</v>
      </c>
      <c r="D189">
        <f t="shared" si="4"/>
        <v>72.45</v>
      </c>
      <c r="E189" s="14">
        <f t="shared" si="5"/>
        <v>5586</v>
      </c>
      <c r="F189" s="14">
        <f>D189*NEP!$C$6</f>
        <v>385434</v>
      </c>
    </row>
    <row r="190" spans="1:6" x14ac:dyDescent="0.45">
      <c r="A190" t="s">
        <v>187</v>
      </c>
      <c r="B190">
        <v>45</v>
      </c>
      <c r="C190">
        <v>0.47</v>
      </c>
      <c r="D190">
        <f t="shared" si="4"/>
        <v>21.15</v>
      </c>
      <c r="E190" s="14">
        <f t="shared" si="5"/>
        <v>2500.3999999999996</v>
      </c>
      <c r="F190" s="14">
        <f>D190*NEP!$C$6</f>
        <v>112517.99999999999</v>
      </c>
    </row>
    <row r="191" spans="1:6" x14ac:dyDescent="0.45">
      <c r="A191" t="s">
        <v>188</v>
      </c>
      <c r="B191">
        <v>42</v>
      </c>
      <c r="C191">
        <v>0.31</v>
      </c>
      <c r="D191">
        <f t="shared" si="4"/>
        <v>13.02</v>
      </c>
      <c r="E191" s="14">
        <f t="shared" si="5"/>
        <v>1649.1999999999998</v>
      </c>
      <c r="F191" s="14">
        <f>D191*NEP!$C$6</f>
        <v>69266.399999999994</v>
      </c>
    </row>
    <row r="192" spans="1:6" x14ac:dyDescent="0.45">
      <c r="A192" t="s">
        <v>189</v>
      </c>
      <c r="B192">
        <v>36</v>
      </c>
      <c r="C192">
        <v>0.13</v>
      </c>
      <c r="D192">
        <f t="shared" si="4"/>
        <v>4.68</v>
      </c>
      <c r="E192" s="14">
        <f t="shared" si="5"/>
        <v>691.59999999999991</v>
      </c>
      <c r="F192" s="14">
        <f>D192*NEP!$C$6</f>
        <v>24897.599999999999</v>
      </c>
    </row>
    <row r="193" spans="1:6" x14ac:dyDescent="0.45">
      <c r="A193" t="s">
        <v>190</v>
      </c>
      <c r="B193">
        <v>53</v>
      </c>
      <c r="C193">
        <v>1.08</v>
      </c>
      <c r="D193">
        <f t="shared" si="4"/>
        <v>57.24</v>
      </c>
      <c r="E193" s="14">
        <f t="shared" si="5"/>
        <v>5745.5999999999995</v>
      </c>
      <c r="F193" s="14">
        <f>D193*NEP!$C$6</f>
        <v>304516.8</v>
      </c>
    </row>
    <row r="194" spans="1:6" x14ac:dyDescent="0.45">
      <c r="A194" t="s">
        <v>191</v>
      </c>
      <c r="B194">
        <v>136</v>
      </c>
      <c r="C194">
        <v>0.26</v>
      </c>
      <c r="D194">
        <f t="shared" si="4"/>
        <v>35.36</v>
      </c>
      <c r="E194" s="14">
        <f t="shared" si="5"/>
        <v>1383.1999999999998</v>
      </c>
      <c r="F194" s="14">
        <f>D194*NEP!$C$6</f>
        <v>188115.19999999998</v>
      </c>
    </row>
    <row r="195" spans="1:6" x14ac:dyDescent="0.45">
      <c r="A195" t="s">
        <v>192</v>
      </c>
      <c r="B195">
        <v>34</v>
      </c>
      <c r="C195">
        <v>0.62</v>
      </c>
      <c r="D195">
        <f t="shared" ref="D195:D211" si="6">C195*B195</f>
        <v>21.08</v>
      </c>
      <c r="E195" s="14">
        <f t="shared" ref="E195:E211" si="7">F195/B195</f>
        <v>3298.3999999999996</v>
      </c>
      <c r="F195" s="14">
        <f>D195*NEP!$C$6</f>
        <v>112145.59999999999</v>
      </c>
    </row>
    <row r="196" spans="1:6" x14ac:dyDescent="0.45">
      <c r="A196" t="s">
        <v>193</v>
      </c>
      <c r="B196">
        <v>37</v>
      </c>
      <c r="C196">
        <v>1.52</v>
      </c>
      <c r="D196">
        <f t="shared" si="6"/>
        <v>56.24</v>
      </c>
      <c r="E196" s="14">
        <f t="shared" si="7"/>
        <v>8086.4</v>
      </c>
      <c r="F196" s="14">
        <f>D196*NEP!$C$6</f>
        <v>299196.79999999999</v>
      </c>
    </row>
    <row r="197" spans="1:6" x14ac:dyDescent="0.45">
      <c r="A197" t="s">
        <v>194</v>
      </c>
      <c r="B197">
        <v>73</v>
      </c>
      <c r="C197">
        <v>0.84</v>
      </c>
      <c r="D197">
        <f t="shared" si="6"/>
        <v>61.32</v>
      </c>
      <c r="E197" s="14">
        <f t="shared" si="7"/>
        <v>4468.8</v>
      </c>
      <c r="F197" s="14">
        <f>D197*NEP!$C$6</f>
        <v>326222.40000000002</v>
      </c>
    </row>
    <row r="198" spans="1:6" x14ac:dyDescent="0.45">
      <c r="A198" t="s">
        <v>195</v>
      </c>
      <c r="B198">
        <v>140</v>
      </c>
      <c r="C198">
        <v>0.8</v>
      </c>
      <c r="D198">
        <f t="shared" si="6"/>
        <v>112</v>
      </c>
      <c r="E198" s="14">
        <f t="shared" si="7"/>
        <v>4256</v>
      </c>
      <c r="F198" s="14">
        <f>D198*NEP!$C$6</f>
        <v>595840</v>
      </c>
    </row>
    <row r="199" spans="1:6" x14ac:dyDescent="0.45">
      <c r="A199" t="s">
        <v>196</v>
      </c>
      <c r="B199">
        <v>392</v>
      </c>
      <c r="C199">
        <v>0.22</v>
      </c>
      <c r="D199">
        <f t="shared" si="6"/>
        <v>86.24</v>
      </c>
      <c r="E199" s="14">
        <f t="shared" si="7"/>
        <v>1170.3999999999999</v>
      </c>
      <c r="F199" s="14">
        <f>D199*NEP!$C$6</f>
        <v>458796.79999999999</v>
      </c>
    </row>
    <row r="200" spans="1:6" x14ac:dyDescent="0.45">
      <c r="A200" t="s">
        <v>197</v>
      </c>
      <c r="B200">
        <v>44</v>
      </c>
      <c r="C200">
        <v>0.2</v>
      </c>
      <c r="D200">
        <f t="shared" si="6"/>
        <v>8.8000000000000007</v>
      </c>
      <c r="E200" s="14">
        <f t="shared" si="7"/>
        <v>1064.0000000000002</v>
      </c>
      <c r="F200" s="14">
        <f>D200*NEP!$C$6</f>
        <v>46816.000000000007</v>
      </c>
    </row>
    <row r="201" spans="1:6" x14ac:dyDescent="0.45">
      <c r="A201" t="s">
        <v>198</v>
      </c>
      <c r="B201">
        <v>86</v>
      </c>
      <c r="C201">
        <v>1.62</v>
      </c>
      <c r="D201">
        <f t="shared" si="6"/>
        <v>139.32000000000002</v>
      </c>
      <c r="E201" s="14">
        <f t="shared" si="7"/>
        <v>8618.4000000000015</v>
      </c>
      <c r="F201" s="14">
        <f>D201*NEP!$C$6</f>
        <v>741182.40000000014</v>
      </c>
    </row>
    <row r="202" spans="1:6" x14ac:dyDescent="0.45">
      <c r="A202" t="s">
        <v>199</v>
      </c>
      <c r="B202">
        <v>84</v>
      </c>
      <c r="C202">
        <v>0.48</v>
      </c>
      <c r="D202">
        <f t="shared" si="6"/>
        <v>40.32</v>
      </c>
      <c r="E202" s="14">
        <f t="shared" si="7"/>
        <v>2553.6</v>
      </c>
      <c r="F202" s="14">
        <f>D202*NEP!$C$6</f>
        <v>214502.39999999999</v>
      </c>
    </row>
    <row r="203" spans="1:6" x14ac:dyDescent="0.45">
      <c r="A203" t="s">
        <v>200</v>
      </c>
      <c r="B203">
        <v>45</v>
      </c>
      <c r="C203">
        <v>1.28</v>
      </c>
      <c r="D203">
        <f t="shared" si="6"/>
        <v>57.6</v>
      </c>
      <c r="E203" s="14">
        <f t="shared" si="7"/>
        <v>6809.6</v>
      </c>
      <c r="F203" s="14">
        <f>D203*NEP!$C$6</f>
        <v>306432</v>
      </c>
    </row>
    <row r="204" spans="1:6" x14ac:dyDescent="0.45">
      <c r="A204" t="s">
        <v>201</v>
      </c>
      <c r="B204">
        <v>143</v>
      </c>
      <c r="C204">
        <v>0.35</v>
      </c>
      <c r="D204">
        <f t="shared" si="6"/>
        <v>50.05</v>
      </c>
      <c r="E204" s="14">
        <f t="shared" si="7"/>
        <v>1862</v>
      </c>
      <c r="F204" s="14">
        <f>D204*NEP!$C$6</f>
        <v>266266</v>
      </c>
    </row>
    <row r="205" spans="1:6" x14ac:dyDescent="0.45">
      <c r="A205" t="s">
        <v>202</v>
      </c>
      <c r="B205">
        <v>36</v>
      </c>
      <c r="C205">
        <v>0.38</v>
      </c>
      <c r="D205">
        <f t="shared" si="6"/>
        <v>13.68</v>
      </c>
      <c r="E205" s="14">
        <f t="shared" si="7"/>
        <v>2021.5999999999997</v>
      </c>
      <c r="F205" s="14">
        <f>D205*NEP!$C$6</f>
        <v>72777.599999999991</v>
      </c>
    </row>
    <row r="206" spans="1:6" x14ac:dyDescent="0.45">
      <c r="A206" t="s">
        <v>203</v>
      </c>
      <c r="B206">
        <v>102</v>
      </c>
      <c r="C206">
        <v>0.18</v>
      </c>
      <c r="D206">
        <f t="shared" si="6"/>
        <v>18.36</v>
      </c>
      <c r="E206" s="14">
        <f t="shared" si="7"/>
        <v>957.6</v>
      </c>
      <c r="F206" s="14">
        <f>D206*NEP!$C$6</f>
        <v>97675.199999999997</v>
      </c>
    </row>
    <row r="207" spans="1:6" x14ac:dyDescent="0.45">
      <c r="A207" t="s">
        <v>204</v>
      </c>
      <c r="B207">
        <v>40</v>
      </c>
      <c r="C207">
        <v>0.69</v>
      </c>
      <c r="D207">
        <f t="shared" si="6"/>
        <v>27.599999999999998</v>
      </c>
      <c r="E207" s="14">
        <f t="shared" si="7"/>
        <v>3670.8</v>
      </c>
      <c r="F207" s="14">
        <f>D207*NEP!$C$6</f>
        <v>146832</v>
      </c>
    </row>
    <row r="208" spans="1:6" x14ac:dyDescent="0.45">
      <c r="A208" t="s">
        <v>344</v>
      </c>
      <c r="B208">
        <v>158</v>
      </c>
      <c r="C208">
        <v>0.28000000000000003</v>
      </c>
      <c r="D208">
        <f t="shared" si="6"/>
        <v>44.24</v>
      </c>
      <c r="E208" s="14">
        <f t="shared" si="7"/>
        <v>1489.6000000000001</v>
      </c>
      <c r="F208" s="14">
        <f>D208*NEP!$C$6</f>
        <v>235356.80000000002</v>
      </c>
    </row>
    <row r="209" spans="1:6" x14ac:dyDescent="0.45">
      <c r="A209" t="s">
        <v>205</v>
      </c>
      <c r="B209">
        <v>37</v>
      </c>
      <c r="C209">
        <v>1.1100000000000001</v>
      </c>
      <c r="D209">
        <f t="shared" si="6"/>
        <v>41.07</v>
      </c>
      <c r="E209" s="14">
        <f t="shared" si="7"/>
        <v>5905.2</v>
      </c>
      <c r="F209" s="14">
        <f>D209*NEP!$C$6</f>
        <v>218492.4</v>
      </c>
    </row>
    <row r="210" spans="1:6" x14ac:dyDescent="0.45">
      <c r="A210" t="s">
        <v>206</v>
      </c>
      <c r="B210">
        <v>242</v>
      </c>
      <c r="C210">
        <v>0.31</v>
      </c>
      <c r="D210">
        <f t="shared" si="6"/>
        <v>75.02</v>
      </c>
      <c r="E210" s="14">
        <f t="shared" si="7"/>
        <v>1649.1999999999998</v>
      </c>
      <c r="F210" s="14">
        <f>D210*NEP!$C$6</f>
        <v>399106.39999999997</v>
      </c>
    </row>
    <row r="211" spans="1:6" x14ac:dyDescent="0.45">
      <c r="A211" t="s">
        <v>207</v>
      </c>
      <c r="B211">
        <v>169</v>
      </c>
      <c r="C211">
        <v>0.28000000000000003</v>
      </c>
      <c r="D211">
        <f t="shared" si="6"/>
        <v>47.320000000000007</v>
      </c>
      <c r="E211" s="14">
        <f t="shared" si="7"/>
        <v>1489.6000000000004</v>
      </c>
      <c r="F211" s="14">
        <f>D211*NEP!$C$6</f>
        <v>251742.40000000005</v>
      </c>
    </row>
    <row r="212" spans="1:6" x14ac:dyDescent="0.45">
      <c r="E212" s="14"/>
      <c r="F212" s="14"/>
    </row>
    <row r="213" spans="1:6" x14ac:dyDescent="0.45">
      <c r="E213" s="14"/>
      <c r="F213" s="14"/>
    </row>
    <row r="214" spans="1:6" x14ac:dyDescent="0.45">
      <c r="E214" s="14"/>
      <c r="F214" s="14"/>
    </row>
    <row r="215" spans="1:6" x14ac:dyDescent="0.45">
      <c r="E215" s="14"/>
      <c r="F215" s="14"/>
    </row>
    <row r="216" spans="1:6" x14ac:dyDescent="0.45">
      <c r="E216" s="14"/>
      <c r="F216" s="14"/>
    </row>
    <row r="217" spans="1:6" x14ac:dyDescent="0.45">
      <c r="E217" s="14"/>
      <c r="F217" s="14"/>
    </row>
    <row r="218" spans="1:6" x14ac:dyDescent="0.45">
      <c r="E218" s="14"/>
      <c r="F218" s="14"/>
    </row>
    <row r="219" spans="1:6" x14ac:dyDescent="0.45">
      <c r="E219" s="14"/>
      <c r="F219" s="14"/>
    </row>
    <row r="220" spans="1:6" x14ac:dyDescent="0.45">
      <c r="E220" s="14"/>
      <c r="F220" s="14"/>
    </row>
    <row r="221" spans="1:6" x14ac:dyDescent="0.45">
      <c r="E221" s="14"/>
      <c r="F221" s="14"/>
    </row>
    <row r="222" spans="1:6" x14ac:dyDescent="0.45">
      <c r="E222" s="14"/>
      <c r="F222" s="14"/>
    </row>
    <row r="223" spans="1:6" x14ac:dyDescent="0.45">
      <c r="E223" s="14"/>
      <c r="F223" s="14"/>
    </row>
    <row r="224" spans="1:6" x14ac:dyDescent="0.45">
      <c r="E224" s="14"/>
      <c r="F224" s="14"/>
    </row>
    <row r="225" spans="5:6" x14ac:dyDescent="0.45">
      <c r="E225" s="14"/>
      <c r="F225" s="14"/>
    </row>
    <row r="226" spans="5:6" x14ac:dyDescent="0.45">
      <c r="E226" s="14"/>
      <c r="F226" s="14"/>
    </row>
    <row r="227" spans="5:6" x14ac:dyDescent="0.45">
      <c r="E227" s="14"/>
      <c r="F227" s="14"/>
    </row>
    <row r="228" spans="5:6" x14ac:dyDescent="0.45">
      <c r="E228" s="14"/>
      <c r="F228" s="14"/>
    </row>
    <row r="229" spans="5:6" x14ac:dyDescent="0.45">
      <c r="E229" s="14"/>
      <c r="F229" s="14"/>
    </row>
    <row r="230" spans="5:6" x14ac:dyDescent="0.45">
      <c r="E230" s="14"/>
      <c r="F230" s="14"/>
    </row>
    <row r="231" spans="5:6" x14ac:dyDescent="0.45">
      <c r="E231" s="14"/>
      <c r="F231" s="14"/>
    </row>
    <row r="232" spans="5:6" x14ac:dyDescent="0.45">
      <c r="E232" s="14"/>
      <c r="F232" s="14"/>
    </row>
    <row r="233" spans="5:6" x14ac:dyDescent="0.45">
      <c r="E233" s="14"/>
      <c r="F233" s="14"/>
    </row>
    <row r="234" spans="5:6" x14ac:dyDescent="0.45">
      <c r="E234" s="14"/>
      <c r="F234" s="14"/>
    </row>
    <row r="235" spans="5:6" x14ac:dyDescent="0.45">
      <c r="E235" s="14"/>
      <c r="F235" s="14"/>
    </row>
    <row r="236" spans="5:6" x14ac:dyDescent="0.45">
      <c r="E236" s="14"/>
      <c r="F236" s="14"/>
    </row>
    <row r="237" spans="5:6" x14ac:dyDescent="0.45">
      <c r="E237" s="14"/>
      <c r="F237" s="14"/>
    </row>
    <row r="238" spans="5:6" x14ac:dyDescent="0.45">
      <c r="E238" s="14"/>
      <c r="F238" s="14"/>
    </row>
    <row r="239" spans="5:6" x14ac:dyDescent="0.45">
      <c r="E239" s="14"/>
      <c r="F239" s="14"/>
    </row>
    <row r="240" spans="5:6" x14ac:dyDescent="0.45">
      <c r="E240" s="14"/>
      <c r="F240" s="14"/>
    </row>
    <row r="241" spans="5:6" x14ac:dyDescent="0.45">
      <c r="E241" s="14"/>
      <c r="F241" s="14"/>
    </row>
    <row r="242" spans="5:6" x14ac:dyDescent="0.45">
      <c r="E242" s="14"/>
      <c r="F242" s="14"/>
    </row>
    <row r="243" spans="5:6" x14ac:dyDescent="0.45">
      <c r="E243" s="14"/>
      <c r="F243" s="14"/>
    </row>
    <row r="244" spans="5:6" x14ac:dyDescent="0.45">
      <c r="E244" s="14"/>
      <c r="F244" s="14"/>
    </row>
    <row r="245" spans="5:6" x14ac:dyDescent="0.45">
      <c r="E245" s="14"/>
      <c r="F245" s="14"/>
    </row>
    <row r="246" spans="5:6" x14ac:dyDescent="0.45">
      <c r="E246" s="14"/>
      <c r="F246" s="14"/>
    </row>
    <row r="247" spans="5:6" x14ac:dyDescent="0.45">
      <c r="E247" s="14"/>
      <c r="F247" s="14"/>
    </row>
    <row r="248" spans="5:6" x14ac:dyDescent="0.45">
      <c r="E248" s="14"/>
      <c r="F248" s="14"/>
    </row>
    <row r="249" spans="5:6" x14ac:dyDescent="0.45">
      <c r="E249" s="14"/>
      <c r="F249" s="14"/>
    </row>
    <row r="250" spans="5:6" x14ac:dyDescent="0.45">
      <c r="E250" s="14"/>
      <c r="F250" s="14"/>
    </row>
    <row r="251" spans="5:6" x14ac:dyDescent="0.45">
      <c r="E251" s="14"/>
      <c r="F251" s="14"/>
    </row>
    <row r="252" spans="5:6" x14ac:dyDescent="0.45">
      <c r="E252" s="14"/>
      <c r="F252" s="14"/>
    </row>
    <row r="253" spans="5:6" x14ac:dyDescent="0.45">
      <c r="E253" s="14"/>
      <c r="F253" s="14"/>
    </row>
    <row r="254" spans="5:6" x14ac:dyDescent="0.45">
      <c r="E254" s="14"/>
      <c r="F254" s="14"/>
    </row>
    <row r="255" spans="5:6" x14ac:dyDescent="0.45">
      <c r="E255" s="14"/>
      <c r="F255" s="14"/>
    </row>
    <row r="256" spans="5:6" x14ac:dyDescent="0.45">
      <c r="E256" s="14"/>
      <c r="F256" s="14"/>
    </row>
    <row r="257" spans="5:6" x14ac:dyDescent="0.45">
      <c r="E257" s="14"/>
      <c r="F257" s="14"/>
    </row>
    <row r="258" spans="5:6" x14ac:dyDescent="0.45">
      <c r="E258" s="14"/>
      <c r="F258" s="14"/>
    </row>
    <row r="259" spans="5:6" x14ac:dyDescent="0.45">
      <c r="E259" s="14"/>
      <c r="F259" s="14"/>
    </row>
    <row r="260" spans="5:6" x14ac:dyDescent="0.45">
      <c r="E260" s="14"/>
      <c r="F260" s="14"/>
    </row>
    <row r="261" spans="5:6" x14ac:dyDescent="0.45">
      <c r="E261" s="14"/>
      <c r="F261" s="14"/>
    </row>
    <row r="262" spans="5:6" x14ac:dyDescent="0.45">
      <c r="E262" s="14"/>
      <c r="F262" s="14"/>
    </row>
    <row r="263" spans="5:6" x14ac:dyDescent="0.45">
      <c r="E263" s="14"/>
      <c r="F263" s="14"/>
    </row>
    <row r="264" spans="5:6" x14ac:dyDescent="0.45">
      <c r="E264" s="14"/>
      <c r="F264" s="14"/>
    </row>
    <row r="265" spans="5:6" x14ac:dyDescent="0.45">
      <c r="E265" s="14"/>
      <c r="F265" s="14"/>
    </row>
    <row r="266" spans="5:6" x14ac:dyDescent="0.45">
      <c r="E266" s="14"/>
      <c r="F266" s="14"/>
    </row>
    <row r="267" spans="5:6" x14ac:dyDescent="0.45">
      <c r="E267" s="14"/>
      <c r="F267" s="14"/>
    </row>
    <row r="268" spans="5:6" x14ac:dyDescent="0.45">
      <c r="E268" s="14"/>
      <c r="F268" s="14"/>
    </row>
    <row r="269" spans="5:6" x14ac:dyDescent="0.45">
      <c r="E269" s="14"/>
      <c r="F269" s="14"/>
    </row>
    <row r="270" spans="5:6" x14ac:dyDescent="0.45">
      <c r="E270" s="14"/>
      <c r="F270" s="14"/>
    </row>
    <row r="271" spans="5:6" x14ac:dyDescent="0.45">
      <c r="E271" s="14"/>
      <c r="F271" s="14"/>
    </row>
    <row r="272" spans="5:6" x14ac:dyDescent="0.45">
      <c r="E272" s="14"/>
      <c r="F272" s="14"/>
    </row>
    <row r="273" spans="2:6" x14ac:dyDescent="0.45">
      <c r="E273" s="14"/>
      <c r="F273" s="14"/>
    </row>
    <row r="274" spans="2:6" x14ac:dyDescent="0.45">
      <c r="E274" s="14"/>
      <c r="F274" s="14"/>
    </row>
    <row r="275" spans="2:6" x14ac:dyDescent="0.45">
      <c r="E275" s="14"/>
      <c r="F275" s="14"/>
    </row>
    <row r="276" spans="2:6" x14ac:dyDescent="0.45">
      <c r="E276" s="14"/>
      <c r="F276" s="14"/>
    </row>
    <row r="277" spans="2:6" x14ac:dyDescent="0.45">
      <c r="E277" s="14"/>
      <c r="F277" s="14"/>
    </row>
    <row r="278" spans="2:6" x14ac:dyDescent="0.45">
      <c r="E278" s="14"/>
      <c r="F278" s="14"/>
    </row>
    <row r="279" spans="2:6" x14ac:dyDescent="0.45">
      <c r="E279" s="14"/>
      <c r="F279" s="14"/>
    </row>
    <row r="280" spans="2:6" x14ac:dyDescent="0.45">
      <c r="E280" s="14"/>
      <c r="F280" s="14"/>
    </row>
    <row r="281" spans="2:6" x14ac:dyDescent="0.45">
      <c r="E281" s="14"/>
      <c r="F281" s="14"/>
    </row>
    <row r="282" spans="2:6" x14ac:dyDescent="0.45">
      <c r="B282" s="2"/>
      <c r="E282" s="14"/>
      <c r="F282" s="14"/>
    </row>
    <row r="283" spans="2:6" x14ac:dyDescent="0.45">
      <c r="E283" s="14"/>
      <c r="F283" s="14"/>
    </row>
    <row r="284" spans="2:6" x14ac:dyDescent="0.45">
      <c r="E284" s="14"/>
      <c r="F284" s="14"/>
    </row>
    <row r="285" spans="2:6" x14ac:dyDescent="0.45">
      <c r="E285" s="14"/>
      <c r="F285" s="14"/>
    </row>
    <row r="286" spans="2:6" x14ac:dyDescent="0.45">
      <c r="E286" s="14"/>
      <c r="F286" s="14"/>
    </row>
    <row r="287" spans="2:6" x14ac:dyDescent="0.45">
      <c r="E287" s="14"/>
      <c r="F287" s="14"/>
    </row>
    <row r="288" spans="2:6" x14ac:dyDescent="0.45">
      <c r="E288" s="14"/>
      <c r="F288" s="14"/>
    </row>
    <row r="289" spans="5:6" x14ac:dyDescent="0.45">
      <c r="E289" s="14"/>
      <c r="F289" s="14"/>
    </row>
    <row r="290" spans="5:6" x14ac:dyDescent="0.45">
      <c r="E290" s="14"/>
      <c r="F290" s="14"/>
    </row>
    <row r="291" spans="5:6" x14ac:dyDescent="0.45">
      <c r="E291" s="14"/>
      <c r="F291" s="14"/>
    </row>
    <row r="292" spans="5:6" x14ac:dyDescent="0.45">
      <c r="E292" s="14"/>
      <c r="F292" s="14"/>
    </row>
    <row r="293" spans="5:6" x14ac:dyDescent="0.45">
      <c r="E293" s="14"/>
      <c r="F293" s="14"/>
    </row>
    <row r="294" spans="5:6" x14ac:dyDescent="0.45">
      <c r="E294" s="14"/>
      <c r="F294" s="14"/>
    </row>
    <row r="295" spans="5:6" x14ac:dyDescent="0.45">
      <c r="E295" s="14"/>
      <c r="F295" s="14"/>
    </row>
    <row r="296" spans="5:6" x14ac:dyDescent="0.45">
      <c r="E296" s="14"/>
      <c r="F296" s="14"/>
    </row>
    <row r="297" spans="5:6" x14ac:dyDescent="0.45">
      <c r="E297" s="14"/>
      <c r="F297" s="14"/>
    </row>
    <row r="298" spans="5:6" x14ac:dyDescent="0.45">
      <c r="E298" s="14"/>
      <c r="F298" s="14"/>
    </row>
    <row r="299" spans="5:6" x14ac:dyDescent="0.45">
      <c r="E299" s="14"/>
      <c r="F299" s="14"/>
    </row>
    <row r="300" spans="5:6" x14ac:dyDescent="0.45">
      <c r="E300" s="14"/>
      <c r="F300" s="14"/>
    </row>
    <row r="301" spans="5:6" x14ac:dyDescent="0.45">
      <c r="E301" s="14"/>
      <c r="F301" s="14"/>
    </row>
    <row r="302" spans="5:6" x14ac:dyDescent="0.45">
      <c r="E302" s="14"/>
      <c r="F302" s="14"/>
    </row>
    <row r="303" spans="5:6" x14ac:dyDescent="0.45">
      <c r="E303" s="14"/>
      <c r="F303" s="14"/>
    </row>
    <row r="304" spans="5:6" x14ac:dyDescent="0.45">
      <c r="E304" s="14"/>
      <c r="F304" s="14"/>
    </row>
    <row r="305" spans="2:6" x14ac:dyDescent="0.45">
      <c r="E305" s="14"/>
      <c r="F305" s="14"/>
    </row>
    <row r="306" spans="2:6" x14ac:dyDescent="0.45">
      <c r="E306" s="14"/>
      <c r="F306" s="14"/>
    </row>
    <row r="307" spans="2:6" x14ac:dyDescent="0.45">
      <c r="E307" s="14"/>
      <c r="F307" s="14"/>
    </row>
    <row r="308" spans="2:6" x14ac:dyDescent="0.45">
      <c r="E308" s="14"/>
      <c r="F308" s="14"/>
    </row>
    <row r="309" spans="2:6" x14ac:dyDescent="0.45">
      <c r="E309" s="14"/>
      <c r="F309" s="14"/>
    </row>
    <row r="310" spans="2:6" x14ac:dyDescent="0.45">
      <c r="E310" s="14"/>
      <c r="F310" s="14"/>
    </row>
    <row r="311" spans="2:6" x14ac:dyDescent="0.45">
      <c r="E311" s="14"/>
      <c r="F311" s="14"/>
    </row>
    <row r="312" spans="2:6" x14ac:dyDescent="0.45">
      <c r="E312" s="14"/>
      <c r="F312" s="14"/>
    </row>
    <row r="313" spans="2:6" x14ac:dyDescent="0.45">
      <c r="E313" s="14"/>
      <c r="F313" s="14"/>
    </row>
    <row r="314" spans="2:6" x14ac:dyDescent="0.45">
      <c r="E314" s="14"/>
      <c r="F314" s="14"/>
    </row>
    <row r="315" spans="2:6" x14ac:dyDescent="0.45">
      <c r="E315" s="14"/>
      <c r="F315" s="14"/>
    </row>
    <row r="316" spans="2:6" x14ac:dyDescent="0.45">
      <c r="E316" s="14"/>
      <c r="F316" s="14"/>
    </row>
    <row r="317" spans="2:6" x14ac:dyDescent="0.45">
      <c r="E317" s="14"/>
      <c r="F317" s="14"/>
    </row>
    <row r="318" spans="2:6" x14ac:dyDescent="0.45">
      <c r="E318" s="14"/>
      <c r="F318" s="14"/>
    </row>
    <row r="319" spans="2:6" x14ac:dyDescent="0.45">
      <c r="E319" s="14"/>
      <c r="F319" s="14"/>
    </row>
    <row r="320" spans="2:6" x14ac:dyDescent="0.45">
      <c r="B320" s="2"/>
      <c r="E320" s="14"/>
      <c r="F320" s="14"/>
    </row>
    <row r="321" spans="5:6" x14ac:dyDescent="0.45">
      <c r="E321" s="14"/>
      <c r="F321" s="14"/>
    </row>
    <row r="322" spans="5:6" x14ac:dyDescent="0.45">
      <c r="E322" s="14"/>
      <c r="F322" s="14"/>
    </row>
    <row r="323" spans="5:6" x14ac:dyDescent="0.45">
      <c r="E323" s="14"/>
      <c r="F323" s="14"/>
    </row>
    <row r="324" spans="5:6" x14ac:dyDescent="0.45">
      <c r="E324" s="14"/>
      <c r="F324" s="14"/>
    </row>
    <row r="325" spans="5:6" x14ac:dyDescent="0.45">
      <c r="E325" s="14"/>
      <c r="F325" s="14"/>
    </row>
    <row r="326" spans="5:6" x14ac:dyDescent="0.45">
      <c r="E326" s="14"/>
      <c r="F326" s="14"/>
    </row>
    <row r="327" spans="5:6" x14ac:dyDescent="0.45">
      <c r="E327" s="14"/>
      <c r="F327" s="14"/>
    </row>
    <row r="328" spans="5:6" x14ac:dyDescent="0.45">
      <c r="E328" s="14"/>
      <c r="F328" s="14"/>
    </row>
    <row r="329" spans="5:6" x14ac:dyDescent="0.45">
      <c r="E329" s="14"/>
      <c r="F329" s="14"/>
    </row>
    <row r="330" spans="5:6" x14ac:dyDescent="0.45">
      <c r="E330" s="14"/>
      <c r="F330" s="14"/>
    </row>
    <row r="331" spans="5:6" x14ac:dyDescent="0.45">
      <c r="E331" s="14"/>
      <c r="F331" s="14"/>
    </row>
    <row r="332" spans="5:6" x14ac:dyDescent="0.45">
      <c r="E332" s="14"/>
      <c r="F332" s="14"/>
    </row>
    <row r="333" spans="5:6" x14ac:dyDescent="0.45">
      <c r="E333" s="14"/>
      <c r="F333" s="14"/>
    </row>
    <row r="334" spans="5:6" x14ac:dyDescent="0.45">
      <c r="E334" s="14"/>
      <c r="F334" s="14"/>
    </row>
    <row r="335" spans="5:6" x14ac:dyDescent="0.45">
      <c r="E335" s="14"/>
      <c r="F335" s="14"/>
    </row>
    <row r="336" spans="5:6" x14ac:dyDescent="0.45">
      <c r="E336" s="14"/>
      <c r="F336" s="14"/>
    </row>
    <row r="337" spans="5:6" x14ac:dyDescent="0.45">
      <c r="E337" s="14"/>
      <c r="F337" s="14"/>
    </row>
    <row r="338" spans="5:6" x14ac:dyDescent="0.45">
      <c r="E338" s="14"/>
      <c r="F338" s="14"/>
    </row>
    <row r="339" spans="5:6" x14ac:dyDescent="0.45">
      <c r="E339" s="14"/>
      <c r="F339" s="14"/>
    </row>
    <row r="340" spans="5:6" x14ac:dyDescent="0.45">
      <c r="E340" s="14"/>
      <c r="F340" s="14"/>
    </row>
    <row r="341" spans="5:6" x14ac:dyDescent="0.45">
      <c r="E341" s="14"/>
      <c r="F341" s="14"/>
    </row>
    <row r="342" spans="5:6" x14ac:dyDescent="0.45">
      <c r="E342" s="14"/>
      <c r="F342" s="14"/>
    </row>
    <row r="343" spans="5:6" x14ac:dyDescent="0.45">
      <c r="E343" s="14"/>
      <c r="F343" s="14"/>
    </row>
    <row r="344" spans="5:6" x14ac:dyDescent="0.45">
      <c r="E344" s="14"/>
      <c r="F344" s="14"/>
    </row>
    <row r="345" spans="5:6" x14ac:dyDescent="0.45">
      <c r="E345" s="14"/>
      <c r="F345" s="14"/>
    </row>
    <row r="346" spans="5:6" x14ac:dyDescent="0.45">
      <c r="E346" s="14"/>
      <c r="F346" s="14"/>
    </row>
    <row r="347" spans="5:6" x14ac:dyDescent="0.45">
      <c r="E347" s="14"/>
      <c r="F347" s="14"/>
    </row>
    <row r="348" spans="5:6" x14ac:dyDescent="0.45">
      <c r="E348" s="14"/>
      <c r="F348" s="14"/>
    </row>
    <row r="349" spans="5:6" x14ac:dyDescent="0.45">
      <c r="E349" s="14"/>
      <c r="F349" s="14"/>
    </row>
    <row r="350" spans="5:6" x14ac:dyDescent="0.45">
      <c r="E350" s="14"/>
      <c r="F350" s="14"/>
    </row>
    <row r="351" spans="5:6" x14ac:dyDescent="0.45">
      <c r="E351" s="14"/>
      <c r="F351" s="14"/>
    </row>
    <row r="352" spans="5:6" x14ac:dyDescent="0.45">
      <c r="E352" s="14"/>
      <c r="F352" s="14"/>
    </row>
    <row r="353" spans="5:6" x14ac:dyDescent="0.45">
      <c r="E353" s="14"/>
      <c r="F353" s="14"/>
    </row>
    <row r="354" spans="5:6" x14ac:dyDescent="0.45">
      <c r="E354" s="14"/>
      <c r="F354" s="14"/>
    </row>
    <row r="355" spans="5:6" x14ac:dyDescent="0.45">
      <c r="E355" s="14"/>
      <c r="F355" s="14"/>
    </row>
    <row r="356" spans="5:6" x14ac:dyDescent="0.45">
      <c r="E356" s="14"/>
      <c r="F356" s="14"/>
    </row>
    <row r="357" spans="5:6" x14ac:dyDescent="0.45">
      <c r="E357" s="14"/>
      <c r="F357" s="14"/>
    </row>
    <row r="358" spans="5:6" x14ac:dyDescent="0.45">
      <c r="E358" s="14"/>
      <c r="F358" s="14"/>
    </row>
    <row r="359" spans="5:6" x14ac:dyDescent="0.45">
      <c r="E359" s="14"/>
      <c r="F359" s="14"/>
    </row>
    <row r="360" spans="5:6" x14ac:dyDescent="0.45">
      <c r="E360" s="14"/>
      <c r="F360" s="14"/>
    </row>
    <row r="361" spans="5:6" x14ac:dyDescent="0.45">
      <c r="E361" s="14"/>
      <c r="F361" s="14"/>
    </row>
    <row r="362" spans="5:6" x14ac:dyDescent="0.45">
      <c r="E362" s="14"/>
      <c r="F362" s="14"/>
    </row>
    <row r="363" spans="5:6" x14ac:dyDescent="0.45">
      <c r="E363" s="14"/>
      <c r="F363" s="14"/>
    </row>
    <row r="364" spans="5:6" x14ac:dyDescent="0.45">
      <c r="E364" s="14"/>
      <c r="F364" s="14"/>
    </row>
    <row r="365" spans="5:6" x14ac:dyDescent="0.45">
      <c r="E365" s="14"/>
      <c r="F365" s="14"/>
    </row>
    <row r="366" spans="5:6" x14ac:dyDescent="0.45">
      <c r="E366" s="14"/>
      <c r="F366" s="14"/>
    </row>
    <row r="367" spans="5:6" x14ac:dyDescent="0.45">
      <c r="E367" s="14"/>
      <c r="F367" s="14"/>
    </row>
    <row r="368" spans="5:6" x14ac:dyDescent="0.45">
      <c r="E368" s="14"/>
      <c r="F368" s="14"/>
    </row>
    <row r="369" spans="5:6" x14ac:dyDescent="0.45">
      <c r="E369" s="14"/>
      <c r="F369" s="14"/>
    </row>
    <row r="370" spans="5:6" x14ac:dyDescent="0.45">
      <c r="E370" s="14"/>
      <c r="F370" s="14"/>
    </row>
    <row r="371" spans="5:6" x14ac:dyDescent="0.45">
      <c r="E371" s="14"/>
      <c r="F371" s="14"/>
    </row>
    <row r="372" spans="5:6" x14ac:dyDescent="0.45">
      <c r="E372" s="14"/>
      <c r="F372" s="14"/>
    </row>
    <row r="373" spans="5:6" x14ac:dyDescent="0.45">
      <c r="E373" s="14"/>
      <c r="F373" s="14"/>
    </row>
    <row r="374" spans="5:6" x14ac:dyDescent="0.45">
      <c r="E374" s="14"/>
      <c r="F374" s="14"/>
    </row>
    <row r="375" spans="5:6" x14ac:dyDescent="0.45">
      <c r="E375" s="14"/>
      <c r="F375" s="14"/>
    </row>
    <row r="376" spans="5:6" x14ac:dyDescent="0.45">
      <c r="E376" s="14"/>
      <c r="F376" s="14"/>
    </row>
    <row r="377" spans="5:6" x14ac:dyDescent="0.45">
      <c r="E377" s="14"/>
      <c r="F377" s="14"/>
    </row>
    <row r="378" spans="5:6" x14ac:dyDescent="0.45">
      <c r="E378" s="14"/>
      <c r="F378" s="14"/>
    </row>
    <row r="379" spans="5:6" x14ac:dyDescent="0.45">
      <c r="E379" s="14"/>
      <c r="F379" s="14"/>
    </row>
    <row r="380" spans="5:6" x14ac:dyDescent="0.45">
      <c r="E380" s="14"/>
      <c r="F380" s="14"/>
    </row>
    <row r="381" spans="5:6" x14ac:dyDescent="0.45">
      <c r="E381" s="14"/>
      <c r="F381" s="14"/>
    </row>
    <row r="382" spans="5:6" x14ac:dyDescent="0.45">
      <c r="E382" s="14"/>
      <c r="F382" s="14"/>
    </row>
    <row r="383" spans="5:6" x14ac:dyDescent="0.45">
      <c r="E383" s="14"/>
      <c r="F383" s="14"/>
    </row>
    <row r="384" spans="5:6" x14ac:dyDescent="0.45">
      <c r="E384" s="14"/>
      <c r="F384" s="14"/>
    </row>
    <row r="385" spans="5:6" x14ac:dyDescent="0.45">
      <c r="E385" s="14"/>
      <c r="F385" s="14"/>
    </row>
    <row r="386" spans="5:6" x14ac:dyDescent="0.45">
      <c r="E386" s="14"/>
      <c r="F386" s="14"/>
    </row>
    <row r="387" spans="5:6" x14ac:dyDescent="0.45">
      <c r="E387" s="14"/>
      <c r="F387" s="14"/>
    </row>
    <row r="388" spans="5:6" x14ac:dyDescent="0.45">
      <c r="E388" s="14"/>
      <c r="F388" s="14"/>
    </row>
    <row r="389" spans="5:6" x14ac:dyDescent="0.45">
      <c r="E389" s="14"/>
      <c r="F38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C26"/>
  <sheetViews>
    <sheetView workbookViewId="0">
      <selection activeCell="A2" sqref="A2:C2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1" spans="1:3" x14ac:dyDescent="0.45">
      <c r="A1" t="s">
        <v>217</v>
      </c>
      <c r="B1" t="s">
        <v>1</v>
      </c>
      <c r="C1" t="s">
        <v>2</v>
      </c>
    </row>
    <row r="2" spans="1:3" x14ac:dyDescent="0.45">
      <c r="C2" s="1"/>
    </row>
    <row r="3" spans="1:3" x14ac:dyDescent="0.45">
      <c r="C3" s="1"/>
    </row>
    <row r="4" spans="1:3" x14ac:dyDescent="0.45">
      <c r="C4" s="1"/>
    </row>
    <row r="5" spans="1:3" x14ac:dyDescent="0.45">
      <c r="C5" s="1"/>
    </row>
    <row r="6" spans="1:3" x14ac:dyDescent="0.45">
      <c r="C6" s="1"/>
    </row>
    <row r="7" spans="1:3" x14ac:dyDescent="0.45">
      <c r="C7" s="1"/>
    </row>
    <row r="8" spans="1:3" x14ac:dyDescent="0.45">
      <c r="C8" s="1"/>
    </row>
    <row r="9" spans="1:3" x14ac:dyDescent="0.45">
      <c r="C9" s="1"/>
    </row>
    <row r="10" spans="1:3" x14ac:dyDescent="0.45">
      <c r="C10" s="1"/>
    </row>
    <row r="11" spans="1:3" x14ac:dyDescent="0.45">
      <c r="C11" s="1"/>
    </row>
    <row r="12" spans="1:3" x14ac:dyDescent="0.45">
      <c r="C12" s="1"/>
    </row>
    <row r="13" spans="1:3" x14ac:dyDescent="0.45">
      <c r="C13" s="1"/>
    </row>
    <row r="14" spans="1:3" x14ac:dyDescent="0.45">
      <c r="C14" s="1"/>
    </row>
    <row r="15" spans="1:3" x14ac:dyDescent="0.45">
      <c r="C15" s="1"/>
    </row>
    <row r="16" spans="1:3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C1"/>
  <sheetViews>
    <sheetView workbookViewId="0">
      <selection activeCell="A2" sqref="A2:C2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>
    <row r="1" spans="1:3" x14ac:dyDescent="0.45">
      <c r="A1" t="s">
        <v>217</v>
      </c>
      <c r="B1" t="s">
        <v>1</v>
      </c>
      <c r="C1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K6"/>
  <sheetViews>
    <sheetView workbookViewId="0">
      <selection activeCell="A2" sqref="A2:K6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796875" bestFit="1" customWidth="1"/>
    <col min="4" max="4" width="17.1328125" bestFit="1" customWidth="1"/>
    <col min="5" max="5" width="9.9296875" customWidth="1"/>
    <col min="6" max="6" width="18.86328125" bestFit="1" customWidth="1"/>
    <col min="7" max="7" width="12.73046875" bestFit="1" customWidth="1"/>
    <col min="9" max="9" width="18.06640625" bestFit="1" customWidth="1"/>
    <col min="10" max="10" width="8.46484375" customWidth="1"/>
    <col min="11" max="11" width="10.6640625" bestFit="1" customWidth="1"/>
  </cols>
  <sheetData>
    <row r="1" spans="1:11" ht="42.75" x14ac:dyDescent="0.45">
      <c r="A1" s="9" t="s">
        <v>0</v>
      </c>
      <c r="B1" s="9" t="s">
        <v>1</v>
      </c>
      <c r="C1" s="9" t="s">
        <v>2</v>
      </c>
      <c r="D1" s="9" t="s">
        <v>313</v>
      </c>
      <c r="E1" s="9" t="s">
        <v>315</v>
      </c>
      <c r="F1" s="9" t="s">
        <v>329</v>
      </c>
      <c r="G1" s="9" t="s">
        <v>320</v>
      </c>
      <c r="H1" s="9"/>
      <c r="I1" s="9" t="s">
        <v>318</v>
      </c>
      <c r="J1" s="15" t="s">
        <v>331</v>
      </c>
      <c r="K1" s="15" t="s">
        <v>326</v>
      </c>
    </row>
    <row r="2" spans="1:11" x14ac:dyDescent="0.45">
      <c r="C2" s="1"/>
      <c r="E2" s="12"/>
      <c r="F2" s="14"/>
      <c r="G2" s="14"/>
      <c r="I2" s="1"/>
      <c r="J2" s="1"/>
      <c r="K2" s="1"/>
    </row>
    <row r="3" spans="1:11" x14ac:dyDescent="0.45">
      <c r="C3" s="1"/>
      <c r="E3" s="12"/>
      <c r="F3" s="14"/>
      <c r="G3" s="14"/>
      <c r="I3" s="1"/>
      <c r="J3" s="1"/>
      <c r="K3" s="1"/>
    </row>
    <row r="4" spans="1:11" x14ac:dyDescent="0.45">
      <c r="C4" s="1"/>
      <c r="E4" s="12"/>
      <c r="F4" s="14"/>
      <c r="G4" s="14"/>
      <c r="I4" s="1"/>
      <c r="J4" s="1"/>
      <c r="K4" s="1"/>
    </row>
    <row r="5" spans="1:11" x14ac:dyDescent="0.45">
      <c r="C5" s="1"/>
      <c r="E5" s="12"/>
      <c r="F5" s="14"/>
      <c r="G5" s="14"/>
      <c r="I5" s="1"/>
      <c r="J5" s="1"/>
      <c r="K5" s="1"/>
    </row>
    <row r="6" spans="1:11" x14ac:dyDescent="0.45">
      <c r="C6" s="1"/>
      <c r="E6" s="12"/>
      <c r="F6" s="14"/>
      <c r="G6" s="14"/>
      <c r="I6" s="1"/>
      <c r="J6" s="1"/>
      <c r="K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6"/>
  <sheetViews>
    <sheetView workbookViewId="0">
      <selection activeCell="D24" sqref="D24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  <col min="4" max="4" width="7.3984375" bestFit="1" customWidth="1"/>
    <col min="5" max="5" width="22.06640625" bestFit="1" customWidth="1"/>
    <col min="6" max="6" width="15.796875" bestFit="1" customWidth="1"/>
  </cols>
  <sheetData>
    <row r="1" spans="1:6" s="9" customFormat="1" x14ac:dyDescent="0.45">
      <c r="A1" s="9" t="s">
        <v>0</v>
      </c>
      <c r="B1" s="9" t="s">
        <v>1</v>
      </c>
      <c r="C1" s="9" t="s">
        <v>313</v>
      </c>
      <c r="D1" s="9" t="s">
        <v>315</v>
      </c>
      <c r="E1" s="9" t="s">
        <v>330</v>
      </c>
      <c r="F1" s="9" t="s">
        <v>321</v>
      </c>
    </row>
    <row r="2" spans="1:6" x14ac:dyDescent="0.45">
      <c r="E2" s="14"/>
      <c r="F2" s="14"/>
    </row>
    <row r="3" spans="1:6" x14ac:dyDescent="0.45">
      <c r="E3" s="14"/>
      <c r="F3" s="14"/>
    </row>
    <row r="4" spans="1:6" x14ac:dyDescent="0.45">
      <c r="E4" s="14"/>
      <c r="F4" s="14"/>
    </row>
    <row r="5" spans="1:6" x14ac:dyDescent="0.45">
      <c r="E5" s="14"/>
      <c r="F5" s="14"/>
    </row>
    <row r="6" spans="1:6" x14ac:dyDescent="0.45">
      <c r="E6" s="14"/>
      <c r="F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QEH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Queen Elizabeth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2024-07-10T19:38:10Z</dcterms:modified>
</cp:coreProperties>
</file>